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B2DF22E-86F2-4071-BBE2-3C1A5141643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146" i="1" l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Z1090" i="1"/>
  <c r="Z1092" i="1" s="1"/>
  <c r="Y1090" i="1"/>
  <c r="Y1092" i="1" s="1"/>
  <c r="Y1094" i="1" s="1"/>
  <c r="C7" i="1"/>
  <c r="D7" i="1" s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Z935" i="1"/>
  <c r="Z1098" i="1" l="1"/>
  <c r="Z1094" i="1"/>
  <c r="Y1098" i="1"/>
  <c r="Z738" i="1"/>
  <c r="Z735" i="1"/>
  <c r="Z1100" i="1" l="1"/>
  <c r="Z1102" i="1"/>
  <c r="Y1100" i="1"/>
  <c r="Y1102" i="1"/>
  <c r="Z739" i="1"/>
  <c r="Z740" i="1" s="1"/>
  <c r="Z741" i="1" s="1"/>
  <c r="AD12" i="1"/>
  <c r="Y1106" i="1" l="1"/>
  <c r="Z742" i="1"/>
  <c r="Z743" i="1" s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F161" i="1" l="1"/>
  <c r="A13" i="1" l="1"/>
  <c r="AE162" i="1" l="1"/>
  <c r="AG162" i="1" s="1"/>
  <c r="U13" i="1"/>
  <c r="AE161" i="1"/>
  <c r="AG161" i="1" s="1"/>
  <c r="AH14" i="1"/>
  <c r="Z14" i="1"/>
  <c r="A14" i="1"/>
  <c r="AB13" i="1"/>
  <c r="W13" i="1"/>
  <c r="W14" i="1" s="1"/>
  <c r="M13" i="1"/>
  <c r="G13" i="1"/>
  <c r="H13" i="1" s="1"/>
  <c r="W1355" i="1" l="1"/>
  <c r="U1354" i="1"/>
  <c r="V1354" i="1" s="1"/>
  <c r="V13" i="1"/>
  <c r="C14" i="1" s="1"/>
  <c r="G14" i="1"/>
  <c r="AE14" i="1"/>
  <c r="AB14" i="1" s="1"/>
  <c r="D13" i="1"/>
  <c r="E13" i="1" s="1"/>
  <c r="AA14" i="1"/>
  <c r="D14" i="1"/>
  <c r="E14" i="1" s="1"/>
  <c r="AA13" i="1"/>
  <c r="K13" i="1"/>
  <c r="K14" i="1" s="1"/>
  <c r="L14" i="1" s="1"/>
  <c r="M14" i="1" s="1"/>
  <c r="A15" i="1"/>
  <c r="D15" i="1" s="1"/>
  <c r="E15" i="1" s="1"/>
  <c r="AJ13" i="1" l="1"/>
  <c r="F14" i="1"/>
  <c r="H14" i="1" s="1"/>
  <c r="F16" i="1"/>
  <c r="F15" i="1"/>
  <c r="AC14" i="1"/>
  <c r="AD14" i="1" s="1"/>
  <c r="AG14" i="1" s="1"/>
  <c r="A16" i="1"/>
  <c r="D16" i="1" s="1"/>
  <c r="E16" i="1" s="1"/>
  <c r="U1363" i="1" l="1"/>
  <c r="V1363" i="1" s="1"/>
  <c r="X13" i="1"/>
  <c r="X14" i="1" s="1"/>
  <c r="X1355" i="1"/>
  <c r="F17" i="1"/>
  <c r="A17" i="1"/>
  <c r="D17" i="1" s="1"/>
  <c r="E17" i="1" s="1"/>
  <c r="F18" i="1" l="1"/>
  <c r="A18" i="1"/>
  <c r="D18" i="1" s="1"/>
  <c r="E18" i="1" s="1"/>
  <c r="F19" i="1" l="1"/>
  <c r="A19" i="1"/>
  <c r="D19" i="1" s="1"/>
  <c r="E19" i="1" s="1"/>
  <c r="F20" i="1" l="1"/>
  <c r="A20" i="1"/>
  <c r="D20" i="1" s="1"/>
  <c r="E20" i="1" s="1"/>
  <c r="F21" i="1" l="1"/>
  <c r="A21" i="1"/>
  <c r="D21" i="1" s="1"/>
  <c r="E21" i="1" s="1"/>
  <c r="F22" i="1" l="1"/>
  <c r="A22" i="1"/>
  <c r="D22" i="1" s="1"/>
  <c r="E22" i="1" s="1"/>
  <c r="F23" i="1" l="1"/>
  <c r="A23" i="1"/>
  <c r="D23" i="1" s="1"/>
  <c r="E23" i="1" s="1"/>
  <c r="F24" i="1" l="1"/>
  <c r="A24" i="1"/>
  <c r="D24" i="1" s="1"/>
  <c r="E24" i="1" s="1"/>
  <c r="F25" i="1" l="1"/>
  <c r="A25" i="1"/>
  <c r="D25" i="1" s="1"/>
  <c r="E25" i="1" s="1"/>
  <c r="F26" i="1" l="1"/>
  <c r="A26" i="1"/>
  <c r="D26" i="1" s="1"/>
  <c r="E26" i="1" s="1"/>
  <c r="F27" i="1" l="1"/>
  <c r="A27" i="1"/>
  <c r="D27" i="1" s="1"/>
  <c r="E27" i="1" s="1"/>
  <c r="F28" i="1" l="1"/>
  <c r="A28" i="1"/>
  <c r="D28" i="1" s="1"/>
  <c r="E28" i="1" s="1"/>
  <c r="F29" i="1" l="1"/>
  <c r="A29" i="1"/>
  <c r="D29" i="1" s="1"/>
  <c r="E29" i="1" s="1"/>
  <c r="F30" i="1" l="1"/>
  <c r="A30" i="1"/>
  <c r="D30" i="1" s="1"/>
  <c r="E30" i="1" s="1"/>
  <c r="F31" i="1" l="1"/>
  <c r="A31" i="1"/>
  <c r="D31" i="1" s="1"/>
  <c r="E31" i="1" s="1"/>
  <c r="F32" i="1" l="1"/>
  <c r="A32" i="1"/>
  <c r="D32" i="1" s="1"/>
  <c r="E32" i="1" s="1"/>
  <c r="F33" i="1" l="1"/>
  <c r="A33" i="1"/>
  <c r="D33" i="1" s="1"/>
  <c r="E33" i="1" s="1"/>
  <c r="F34" i="1" l="1"/>
  <c r="A34" i="1"/>
  <c r="D34" i="1" s="1"/>
  <c r="E34" i="1" l="1"/>
  <c r="A35" i="1"/>
  <c r="D35" i="1" s="1"/>
  <c r="E35" i="1" s="1"/>
  <c r="F35" i="1" l="1"/>
  <c r="F36" i="1"/>
  <c r="A36" i="1"/>
  <c r="D36" i="1" s="1"/>
  <c r="E36" i="1" s="1"/>
  <c r="F37" i="1" l="1"/>
  <c r="A37" i="1"/>
  <c r="D37" i="1" s="1"/>
  <c r="E37" i="1" s="1"/>
  <c r="F38" i="1" l="1"/>
  <c r="A38" i="1"/>
  <c r="D38" i="1" s="1"/>
  <c r="E38" i="1" s="1"/>
  <c r="F39" i="1" l="1"/>
  <c r="A39" i="1"/>
  <c r="D39" i="1" s="1"/>
  <c r="E39" i="1" s="1"/>
  <c r="I14" i="1" l="1"/>
  <c r="N14" i="1" s="1"/>
  <c r="P14" i="1" s="1"/>
  <c r="S14" i="1" s="1"/>
  <c r="B14" i="1" s="1"/>
  <c r="N13" i="1"/>
  <c r="P13" i="1" s="1"/>
  <c r="S13" i="1" s="1"/>
  <c r="F40" i="1"/>
  <c r="A40" i="1"/>
  <c r="D40" i="1" s="1"/>
  <c r="E40" i="1" s="1"/>
  <c r="F41" i="1" l="1"/>
  <c r="A41" i="1"/>
  <c r="D41" i="1" s="1"/>
  <c r="E41" i="1" s="1"/>
  <c r="F42" i="1" l="1"/>
  <c r="A42" i="1"/>
  <c r="D42" i="1" l="1"/>
  <c r="E42" i="1" s="1"/>
  <c r="A43" i="1"/>
  <c r="D43" i="1" s="1"/>
  <c r="E43" i="1" s="1"/>
  <c r="F43" i="1" l="1"/>
  <c r="F44" i="1"/>
  <c r="A44" i="1"/>
  <c r="D44" i="1" s="1"/>
  <c r="E44" i="1" s="1"/>
  <c r="F45" i="1" l="1"/>
  <c r="A45" i="1"/>
  <c r="D45" i="1" l="1"/>
  <c r="E45" i="1" s="1"/>
  <c r="A46" i="1"/>
  <c r="D46" i="1" s="1"/>
  <c r="E46" i="1" s="1"/>
  <c r="F46" i="1" l="1"/>
  <c r="F47" i="1"/>
  <c r="A47" i="1"/>
  <c r="D47" i="1" l="1"/>
  <c r="E47" i="1" s="1"/>
  <c r="A48" i="1"/>
  <c r="D48" i="1" s="1"/>
  <c r="E48" i="1" s="1"/>
  <c r="F48" i="1" l="1"/>
  <c r="F49" i="1"/>
  <c r="A49" i="1"/>
  <c r="D49" i="1" s="1"/>
  <c r="E49" i="1" s="1"/>
  <c r="F50" i="1" l="1"/>
  <c r="A50" i="1"/>
  <c r="D50" i="1" s="1"/>
  <c r="E50" i="1" s="1"/>
  <c r="F51" i="1" l="1"/>
  <c r="A51" i="1"/>
  <c r="D51" i="1" s="1"/>
  <c r="E51" i="1" s="1"/>
  <c r="F52" i="1" l="1"/>
  <c r="A52" i="1"/>
  <c r="D52" i="1" s="1"/>
  <c r="E52" i="1" s="1"/>
  <c r="F53" i="1" l="1"/>
  <c r="A53" i="1"/>
  <c r="D53" i="1" s="1"/>
  <c r="E53" i="1" s="1"/>
  <c r="F54" i="1" l="1"/>
  <c r="A54" i="1"/>
  <c r="D54" i="1" s="1"/>
  <c r="E54" i="1" s="1"/>
  <c r="F55" i="1" l="1"/>
  <c r="A55" i="1"/>
  <c r="D55" i="1" s="1"/>
  <c r="E55" i="1" s="1"/>
  <c r="F56" i="1" l="1"/>
  <c r="A56" i="1"/>
  <c r="D56" i="1" s="1"/>
  <c r="E56" i="1" s="1"/>
  <c r="F57" i="1" l="1"/>
  <c r="A57" i="1"/>
  <c r="D57" i="1" s="1"/>
  <c r="E57" i="1" s="1"/>
  <c r="F58" i="1" l="1"/>
  <c r="A58" i="1"/>
  <c r="D58" i="1" s="1"/>
  <c r="E58" i="1" s="1"/>
  <c r="F59" i="1" l="1"/>
  <c r="A59" i="1"/>
  <c r="D59" i="1" s="1"/>
  <c r="E59" i="1" s="1"/>
  <c r="F60" i="1" l="1"/>
  <c r="A60" i="1"/>
  <c r="D60" i="1" s="1"/>
  <c r="E60" i="1" s="1"/>
  <c r="F61" i="1" l="1"/>
  <c r="A61" i="1"/>
  <c r="D61" i="1" s="1"/>
  <c r="E61" i="1" s="1"/>
  <c r="F62" i="1" l="1"/>
  <c r="A62" i="1"/>
  <c r="D62" i="1" s="1"/>
  <c r="E62" i="1" s="1"/>
  <c r="F63" i="1" l="1"/>
  <c r="A63" i="1"/>
  <c r="D63" i="1" s="1"/>
  <c r="E63" i="1" s="1"/>
  <c r="F64" i="1" l="1"/>
  <c r="A64" i="1"/>
  <c r="D64" i="1" s="1"/>
  <c r="E64" i="1" s="1"/>
  <c r="F65" i="1" l="1"/>
  <c r="A65" i="1"/>
  <c r="D65" i="1" s="1"/>
  <c r="E65" i="1" s="1"/>
  <c r="F66" i="1" l="1"/>
  <c r="A66" i="1"/>
  <c r="D66" i="1" s="1"/>
  <c r="E66" i="1" s="1"/>
  <c r="F67" i="1" l="1"/>
  <c r="A67" i="1"/>
  <c r="D67" i="1" s="1"/>
  <c r="E67" i="1" s="1"/>
  <c r="F68" i="1" l="1"/>
  <c r="A68" i="1"/>
  <c r="D68" i="1" s="1"/>
  <c r="E68" i="1" s="1"/>
  <c r="F69" i="1" l="1"/>
  <c r="A69" i="1"/>
  <c r="D69" i="1" s="1"/>
  <c r="E69" i="1" s="1"/>
  <c r="F70" i="1" l="1"/>
  <c r="A70" i="1"/>
  <c r="D70" i="1" s="1"/>
  <c r="E70" i="1" s="1"/>
  <c r="F71" i="1" l="1"/>
  <c r="A71" i="1"/>
  <c r="D71" i="1" s="1"/>
  <c r="E71" i="1" s="1"/>
  <c r="F72" i="1" l="1"/>
  <c r="A72" i="1"/>
  <c r="D72" i="1" s="1"/>
  <c r="E72" i="1" s="1"/>
  <c r="F73" i="1" l="1"/>
  <c r="A73" i="1"/>
  <c r="D73" i="1" s="1"/>
  <c r="E73" i="1" s="1"/>
  <c r="F74" i="1" l="1"/>
  <c r="A74" i="1"/>
  <c r="D74" i="1" s="1"/>
  <c r="E74" i="1" s="1"/>
  <c r="F75" i="1" l="1"/>
  <c r="A75" i="1"/>
  <c r="D75" i="1" s="1"/>
  <c r="E75" i="1" s="1"/>
  <c r="F76" i="1" l="1"/>
  <c r="A76" i="1"/>
  <c r="D76" i="1" s="1"/>
  <c r="E76" i="1" s="1"/>
  <c r="F77" i="1" l="1"/>
  <c r="A77" i="1"/>
  <c r="D77" i="1" s="1"/>
  <c r="E77" i="1" s="1"/>
  <c r="F78" i="1" l="1"/>
  <c r="A78" i="1"/>
  <c r="D78" i="1" s="1"/>
  <c r="E78" i="1" s="1"/>
  <c r="F79" i="1" l="1"/>
  <c r="A79" i="1"/>
  <c r="D79" i="1" s="1"/>
  <c r="E79" i="1" s="1"/>
  <c r="F80" i="1" l="1"/>
  <c r="A80" i="1"/>
  <c r="D80" i="1" s="1"/>
  <c r="E80" i="1" s="1"/>
  <c r="F81" i="1" l="1"/>
  <c r="A81" i="1"/>
  <c r="D81" i="1" s="1"/>
  <c r="E81" i="1" s="1"/>
  <c r="F82" i="1" l="1"/>
  <c r="A82" i="1"/>
  <c r="D82" i="1" s="1"/>
  <c r="E82" i="1" s="1"/>
  <c r="R81" i="1"/>
  <c r="R79" i="1" l="1"/>
  <c r="R53" i="1"/>
  <c r="U53" i="1" s="1"/>
  <c r="V53" i="1" s="1"/>
  <c r="R22" i="1"/>
  <c r="R47" i="1"/>
  <c r="U47" i="1" s="1"/>
  <c r="V47" i="1" s="1"/>
  <c r="R66" i="1"/>
  <c r="U66" i="1" s="1"/>
  <c r="V66" i="1" s="1"/>
  <c r="R40" i="1"/>
  <c r="U40" i="1" s="1"/>
  <c r="V40" i="1" s="1"/>
  <c r="R42" i="1"/>
  <c r="U42" i="1" s="1"/>
  <c r="V42" i="1" s="1"/>
  <c r="R60" i="1"/>
  <c r="U60" i="1" s="1"/>
  <c r="V60" i="1" s="1"/>
  <c r="R77" i="1"/>
  <c r="R75" i="1"/>
  <c r="R70" i="1"/>
  <c r="R71" i="1"/>
  <c r="R72" i="1"/>
  <c r="R73" i="1"/>
  <c r="R18" i="1"/>
  <c r="R23" i="1"/>
  <c r="R35" i="1"/>
  <c r="U35" i="1" s="1"/>
  <c r="V35" i="1" s="1"/>
  <c r="R78" i="1"/>
  <c r="R67" i="1"/>
  <c r="U67" i="1" s="1"/>
  <c r="V67" i="1" s="1"/>
  <c r="R28" i="1"/>
  <c r="U28" i="1" s="1"/>
  <c r="V28" i="1" s="1"/>
  <c r="R37" i="1"/>
  <c r="U37" i="1" s="1"/>
  <c r="V37" i="1" s="1"/>
  <c r="R16" i="1"/>
  <c r="R76" i="1"/>
  <c r="R74" i="1"/>
  <c r="R61" i="1"/>
  <c r="U61" i="1" s="1"/>
  <c r="V61" i="1" s="1"/>
  <c r="R19" i="1"/>
  <c r="R46" i="1"/>
  <c r="U46" i="1" s="1"/>
  <c r="V46" i="1" s="1"/>
  <c r="R54" i="1"/>
  <c r="U54" i="1" s="1"/>
  <c r="V54" i="1" s="1"/>
  <c r="R15" i="1"/>
  <c r="R58" i="1"/>
  <c r="U58" i="1" s="1"/>
  <c r="V58" i="1" s="1"/>
  <c r="R24" i="1"/>
  <c r="R43" i="1"/>
  <c r="U43" i="1" s="1"/>
  <c r="V43" i="1" s="1"/>
  <c r="R36" i="1"/>
  <c r="U36" i="1" s="1"/>
  <c r="V36" i="1" s="1"/>
  <c r="R25" i="1"/>
  <c r="R51" i="1"/>
  <c r="U51" i="1" s="1"/>
  <c r="V51" i="1" s="1"/>
  <c r="R62" i="1"/>
  <c r="U62" i="1" s="1"/>
  <c r="V62" i="1" s="1"/>
  <c r="R68" i="1"/>
  <c r="U68" i="1" s="1"/>
  <c r="V68" i="1" s="1"/>
  <c r="R56" i="1"/>
  <c r="U56" i="1" s="1"/>
  <c r="V56" i="1" s="1"/>
  <c r="R32" i="1"/>
  <c r="U32" i="1" s="1"/>
  <c r="V32" i="1" s="1"/>
  <c r="R21" i="1"/>
  <c r="R14" i="1"/>
  <c r="R44" i="1"/>
  <c r="U44" i="1" s="1"/>
  <c r="V44" i="1" s="1"/>
  <c r="R31" i="1"/>
  <c r="U31" i="1" s="1"/>
  <c r="V31" i="1" s="1"/>
  <c r="R30" i="1"/>
  <c r="U30" i="1" s="1"/>
  <c r="V30" i="1" s="1"/>
  <c r="R41" i="1"/>
  <c r="U41" i="1" s="1"/>
  <c r="V41" i="1" s="1"/>
  <c r="R50" i="1"/>
  <c r="U50" i="1" s="1"/>
  <c r="V50" i="1" s="1"/>
  <c r="R55" i="1"/>
  <c r="U55" i="1" s="1"/>
  <c r="V55" i="1" s="1"/>
  <c r="R52" i="1"/>
  <c r="U52" i="1" s="1"/>
  <c r="V52" i="1" s="1"/>
  <c r="R26" i="1"/>
  <c r="R38" i="1"/>
  <c r="U38" i="1" s="1"/>
  <c r="V38" i="1" s="1"/>
  <c r="R17" i="1"/>
  <c r="R33" i="1"/>
  <c r="U33" i="1" s="1"/>
  <c r="V33" i="1" s="1"/>
  <c r="R34" i="1"/>
  <c r="U34" i="1" s="1"/>
  <c r="V34" i="1" s="1"/>
  <c r="R27" i="1"/>
  <c r="U27" i="1" s="1"/>
  <c r="V27" i="1" s="1"/>
  <c r="R20" i="1"/>
  <c r="R63" i="1"/>
  <c r="U63" i="1" s="1"/>
  <c r="V63" i="1" s="1"/>
  <c r="R59" i="1"/>
  <c r="U59" i="1" s="1"/>
  <c r="V59" i="1" s="1"/>
  <c r="R57" i="1"/>
  <c r="U57" i="1" s="1"/>
  <c r="V57" i="1" s="1"/>
  <c r="R64" i="1"/>
  <c r="U64" i="1" s="1"/>
  <c r="V64" i="1" s="1"/>
  <c r="R65" i="1"/>
  <c r="U65" i="1" s="1"/>
  <c r="V65" i="1" s="1"/>
  <c r="R29" i="1"/>
  <c r="U29" i="1" s="1"/>
  <c r="V29" i="1" s="1"/>
  <c r="R45" i="1"/>
  <c r="U45" i="1" s="1"/>
  <c r="V45" i="1" s="1"/>
  <c r="R39" i="1"/>
  <c r="U39" i="1" s="1"/>
  <c r="V39" i="1" s="1"/>
  <c r="R49" i="1"/>
  <c r="U49" i="1" s="1"/>
  <c r="V49" i="1" s="1"/>
  <c r="R48" i="1"/>
  <c r="U48" i="1" s="1"/>
  <c r="V48" i="1" s="1"/>
  <c r="R69" i="1"/>
  <c r="R80" i="1"/>
  <c r="F83" i="1"/>
  <c r="A83" i="1"/>
  <c r="D83" i="1" s="1"/>
  <c r="E83" i="1" s="1"/>
  <c r="R82" i="1"/>
  <c r="U81" i="1"/>
  <c r="V81" i="1" s="1"/>
  <c r="U16" i="1" l="1"/>
  <c r="V16" i="1" s="1"/>
  <c r="U73" i="1"/>
  <c r="V73" i="1" s="1"/>
  <c r="U15" i="1"/>
  <c r="V15" i="1" s="1"/>
  <c r="U72" i="1"/>
  <c r="V72" i="1" s="1"/>
  <c r="U71" i="1"/>
  <c r="V71" i="1" s="1"/>
  <c r="U70" i="1"/>
  <c r="V70" i="1" s="1"/>
  <c r="U22" i="1"/>
  <c r="V22" i="1" s="1"/>
  <c r="U80" i="1"/>
  <c r="V80" i="1" s="1"/>
  <c r="U69" i="1"/>
  <c r="V69" i="1" s="1"/>
  <c r="U25" i="1"/>
  <c r="V25" i="1" s="1"/>
  <c r="U19" i="1"/>
  <c r="V19" i="1" s="1"/>
  <c r="U78" i="1"/>
  <c r="V78" i="1" s="1"/>
  <c r="U75" i="1"/>
  <c r="V75" i="1" s="1"/>
  <c r="U17" i="1"/>
  <c r="V17" i="1" s="1"/>
  <c r="U26" i="1"/>
  <c r="V26" i="1" s="1"/>
  <c r="I15" i="1"/>
  <c r="W15" i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K15" i="1"/>
  <c r="L15" i="1" s="1"/>
  <c r="M15" i="1" s="1"/>
  <c r="U14" i="1"/>
  <c r="V14" i="1" s="1"/>
  <c r="C15" i="1" s="1"/>
  <c r="G15" i="1"/>
  <c r="H15" i="1" s="1"/>
  <c r="X15" i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U77" i="1"/>
  <c r="V77" i="1" s="1"/>
  <c r="U79" i="1"/>
  <c r="V79" i="1" s="1"/>
  <c r="U21" i="1"/>
  <c r="V21" i="1" s="1"/>
  <c r="U74" i="1"/>
  <c r="V74" i="1" s="1"/>
  <c r="U23" i="1"/>
  <c r="V23" i="1" s="1"/>
  <c r="U20" i="1"/>
  <c r="V20" i="1" s="1"/>
  <c r="U24" i="1"/>
  <c r="V24" i="1" s="1"/>
  <c r="U76" i="1"/>
  <c r="V76" i="1" s="1"/>
  <c r="U18" i="1"/>
  <c r="V18" i="1" s="1"/>
  <c r="F84" i="1"/>
  <c r="U82" i="1"/>
  <c r="V82" i="1" s="1"/>
  <c r="A84" i="1"/>
  <c r="D84" i="1" s="1"/>
  <c r="E84" i="1" s="1"/>
  <c r="R83" i="1"/>
  <c r="N15" i="1" l="1"/>
  <c r="P15" i="1" s="1"/>
  <c r="S15" i="1" s="1"/>
  <c r="B15" i="1" s="1"/>
  <c r="G16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K16" i="1"/>
  <c r="I16" i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F85" i="1"/>
  <c r="R84" i="1"/>
  <c r="A85" i="1"/>
  <c r="D85" i="1" s="1"/>
  <c r="E85" i="1" s="1"/>
  <c r="X84" i="1"/>
  <c r="U83" i="1"/>
  <c r="V83" i="1" s="1"/>
  <c r="W84" i="1"/>
  <c r="I85" i="1" l="1"/>
  <c r="H16" i="1"/>
  <c r="G17" i="1"/>
  <c r="L16" i="1"/>
  <c r="M16" i="1" s="1"/>
  <c r="N16" i="1" s="1"/>
  <c r="K17" i="1"/>
  <c r="F86" i="1"/>
  <c r="U84" i="1"/>
  <c r="V84" i="1" s="1"/>
  <c r="W85" i="1"/>
  <c r="X85" i="1"/>
  <c r="A86" i="1"/>
  <c r="D86" i="1" s="1"/>
  <c r="E86" i="1" s="1"/>
  <c r="R85" i="1"/>
  <c r="C72" i="1"/>
  <c r="I86" i="1" l="1"/>
  <c r="L17" i="1"/>
  <c r="M17" i="1" s="1"/>
  <c r="N17" i="1" s="1"/>
  <c r="K18" i="1"/>
  <c r="H17" i="1"/>
  <c r="G18" i="1"/>
  <c r="P16" i="1"/>
  <c r="S16" i="1" s="1"/>
  <c r="B16" i="1" s="1"/>
  <c r="F87" i="1"/>
  <c r="X86" i="1"/>
  <c r="W86" i="1"/>
  <c r="U85" i="1"/>
  <c r="V85" i="1" s="1"/>
  <c r="C73" i="1"/>
  <c r="A87" i="1"/>
  <c r="D87" i="1" s="1"/>
  <c r="E87" i="1" s="1"/>
  <c r="R86" i="1"/>
  <c r="I87" i="1" l="1"/>
  <c r="H18" i="1"/>
  <c r="G19" i="1"/>
  <c r="P17" i="1"/>
  <c r="S17" i="1" s="1"/>
  <c r="B17" i="1" s="1"/>
  <c r="L18" i="1"/>
  <c r="M18" i="1" s="1"/>
  <c r="N18" i="1" s="1"/>
  <c r="K19" i="1"/>
  <c r="F88" i="1"/>
  <c r="R87" i="1"/>
  <c r="A88" i="1"/>
  <c r="D88" i="1" s="1"/>
  <c r="E88" i="1" s="1"/>
  <c r="W87" i="1"/>
  <c r="U86" i="1"/>
  <c r="V86" i="1" s="1"/>
  <c r="X87" i="1"/>
  <c r="C74" i="1"/>
  <c r="I88" i="1" l="1"/>
  <c r="L19" i="1"/>
  <c r="M19" i="1" s="1"/>
  <c r="N19" i="1" s="1"/>
  <c r="K20" i="1"/>
  <c r="H19" i="1"/>
  <c r="G20" i="1"/>
  <c r="P18" i="1"/>
  <c r="S18" i="1" s="1"/>
  <c r="B18" i="1" s="1"/>
  <c r="F89" i="1"/>
  <c r="R88" i="1"/>
  <c r="A89" i="1"/>
  <c r="D89" i="1" s="1"/>
  <c r="E89" i="1" s="1"/>
  <c r="C75" i="1"/>
  <c r="U87" i="1"/>
  <c r="V87" i="1" s="1"/>
  <c r="X88" i="1"/>
  <c r="W88" i="1"/>
  <c r="I89" i="1" l="1"/>
  <c r="H20" i="1"/>
  <c r="G21" i="1"/>
  <c r="P19" i="1"/>
  <c r="S19" i="1" s="1"/>
  <c r="B19" i="1" s="1"/>
  <c r="L20" i="1"/>
  <c r="M20" i="1" s="1"/>
  <c r="N20" i="1" s="1"/>
  <c r="K21" i="1"/>
  <c r="F90" i="1"/>
  <c r="C76" i="1"/>
  <c r="R89" i="1"/>
  <c r="A90" i="1"/>
  <c r="D90" i="1" s="1"/>
  <c r="E90" i="1" s="1"/>
  <c r="X89" i="1"/>
  <c r="W89" i="1"/>
  <c r="U88" i="1"/>
  <c r="V88" i="1" s="1"/>
  <c r="I90" i="1" l="1"/>
  <c r="H21" i="1"/>
  <c r="G22" i="1"/>
  <c r="L21" i="1"/>
  <c r="M21" i="1" s="1"/>
  <c r="N21" i="1" s="1"/>
  <c r="K22" i="1"/>
  <c r="P20" i="1"/>
  <c r="S20" i="1" s="1"/>
  <c r="B20" i="1" s="1"/>
  <c r="F91" i="1"/>
  <c r="R90" i="1"/>
  <c r="A91" i="1"/>
  <c r="D91" i="1" s="1"/>
  <c r="E91" i="1" s="1"/>
  <c r="C77" i="1"/>
  <c r="W90" i="1"/>
  <c r="X90" i="1"/>
  <c r="U89" i="1"/>
  <c r="V89" i="1" s="1"/>
  <c r="I91" i="1" l="1"/>
  <c r="H22" i="1"/>
  <c r="G23" i="1"/>
  <c r="L22" i="1"/>
  <c r="M22" i="1" s="1"/>
  <c r="N22" i="1" s="1"/>
  <c r="K23" i="1"/>
  <c r="P21" i="1"/>
  <c r="S21" i="1" s="1"/>
  <c r="B21" i="1" s="1"/>
  <c r="F92" i="1"/>
  <c r="A92" i="1"/>
  <c r="D92" i="1" s="1"/>
  <c r="E92" i="1" s="1"/>
  <c r="R91" i="1"/>
  <c r="I92" i="1" s="1"/>
  <c r="W91" i="1"/>
  <c r="X91" i="1"/>
  <c r="U90" i="1"/>
  <c r="V90" i="1" s="1"/>
  <c r="C78" i="1"/>
  <c r="H23" i="1" l="1"/>
  <c r="G24" i="1"/>
  <c r="L23" i="1"/>
  <c r="M23" i="1" s="1"/>
  <c r="N23" i="1" s="1"/>
  <c r="K24" i="1"/>
  <c r="P22" i="1"/>
  <c r="S22" i="1" s="1"/>
  <c r="B22" i="1" s="1"/>
  <c r="F93" i="1"/>
  <c r="C79" i="1"/>
  <c r="A93" i="1"/>
  <c r="D93" i="1" s="1"/>
  <c r="E93" i="1" s="1"/>
  <c r="R92" i="1"/>
  <c r="I93" i="1" s="1"/>
  <c r="X92" i="1"/>
  <c r="U91" i="1"/>
  <c r="V91" i="1" s="1"/>
  <c r="W92" i="1"/>
  <c r="L24" i="1" l="1"/>
  <c r="M24" i="1" s="1"/>
  <c r="N24" i="1" s="1"/>
  <c r="K25" i="1"/>
  <c r="H24" i="1"/>
  <c r="G25" i="1"/>
  <c r="P23" i="1"/>
  <c r="S23" i="1" s="1"/>
  <c r="B23" i="1" s="1"/>
  <c r="F94" i="1"/>
  <c r="A94" i="1"/>
  <c r="D94" i="1" s="1"/>
  <c r="E94" i="1" s="1"/>
  <c r="R93" i="1"/>
  <c r="I94" i="1" s="1"/>
  <c r="X93" i="1"/>
  <c r="U92" i="1"/>
  <c r="V92" i="1" s="1"/>
  <c r="W93" i="1"/>
  <c r="C80" i="1"/>
  <c r="H25" i="1" l="1"/>
  <c r="G26" i="1"/>
  <c r="P24" i="1"/>
  <c r="S24" i="1" s="1"/>
  <c r="B24" i="1" s="1"/>
  <c r="L25" i="1"/>
  <c r="M25" i="1" s="1"/>
  <c r="N25" i="1" s="1"/>
  <c r="K26" i="1"/>
  <c r="F95" i="1"/>
  <c r="C81" i="1"/>
  <c r="U93" i="1"/>
  <c r="V93" i="1" s="1"/>
  <c r="X94" i="1"/>
  <c r="W94" i="1"/>
  <c r="R94" i="1"/>
  <c r="I95" i="1" s="1"/>
  <c r="A95" i="1"/>
  <c r="D95" i="1" s="1"/>
  <c r="E95" i="1" s="1"/>
  <c r="L26" i="1" l="1"/>
  <c r="M26" i="1" s="1"/>
  <c r="N26" i="1" s="1"/>
  <c r="K27" i="1"/>
  <c r="H26" i="1"/>
  <c r="G27" i="1"/>
  <c r="P25" i="1"/>
  <c r="S25" i="1" s="1"/>
  <c r="B25" i="1" s="1"/>
  <c r="F96" i="1"/>
  <c r="C82" i="1"/>
  <c r="A96" i="1"/>
  <c r="D96" i="1" s="1"/>
  <c r="E96" i="1" s="1"/>
  <c r="R95" i="1"/>
  <c r="I96" i="1" s="1"/>
  <c r="U94" i="1"/>
  <c r="V94" i="1" s="1"/>
  <c r="W95" i="1"/>
  <c r="X95" i="1"/>
  <c r="H27" i="1" l="1"/>
  <c r="G28" i="1"/>
  <c r="P26" i="1"/>
  <c r="S26" i="1" s="1"/>
  <c r="B26" i="1" s="1"/>
  <c r="L27" i="1"/>
  <c r="M27" i="1" s="1"/>
  <c r="N27" i="1" s="1"/>
  <c r="K28" i="1"/>
  <c r="F97" i="1"/>
  <c r="X96" i="1"/>
  <c r="U95" i="1"/>
  <c r="V95" i="1" s="1"/>
  <c r="W96" i="1"/>
  <c r="C83" i="1"/>
  <c r="R96" i="1"/>
  <c r="I97" i="1" s="1"/>
  <c r="A97" i="1"/>
  <c r="D97" i="1" s="1"/>
  <c r="E97" i="1" s="1"/>
  <c r="K29" i="1" l="1"/>
  <c r="L28" i="1"/>
  <c r="M28" i="1" s="1"/>
  <c r="N28" i="1" s="1"/>
  <c r="H28" i="1"/>
  <c r="G29" i="1"/>
  <c r="P27" i="1"/>
  <c r="S27" i="1" s="1"/>
  <c r="B27" i="1" s="1"/>
  <c r="F98" i="1"/>
  <c r="U96" i="1"/>
  <c r="V96" i="1" s="1"/>
  <c r="X97" i="1"/>
  <c r="W97" i="1"/>
  <c r="A98" i="1"/>
  <c r="D98" i="1" s="1"/>
  <c r="E98" i="1" s="1"/>
  <c r="R97" i="1"/>
  <c r="I98" i="1" s="1"/>
  <c r="C84" i="1"/>
  <c r="H29" i="1" l="1"/>
  <c r="G30" i="1"/>
  <c r="P28" i="1"/>
  <c r="S28" i="1" s="1"/>
  <c r="B28" i="1" s="1"/>
  <c r="L29" i="1"/>
  <c r="M29" i="1" s="1"/>
  <c r="N29" i="1" s="1"/>
  <c r="K30" i="1"/>
  <c r="F99" i="1"/>
  <c r="W98" i="1"/>
  <c r="U97" i="1"/>
  <c r="V97" i="1" s="1"/>
  <c r="X98" i="1"/>
  <c r="C85" i="1"/>
  <c r="R98" i="1"/>
  <c r="I99" i="1" s="1"/>
  <c r="A99" i="1"/>
  <c r="D99" i="1" s="1"/>
  <c r="E99" i="1" s="1"/>
  <c r="K31" i="1" l="1"/>
  <c r="L30" i="1"/>
  <c r="M30" i="1" s="1"/>
  <c r="N30" i="1" s="1"/>
  <c r="H30" i="1"/>
  <c r="G31" i="1"/>
  <c r="P29" i="1"/>
  <c r="S29" i="1" s="1"/>
  <c r="B29" i="1" s="1"/>
  <c r="F100" i="1"/>
  <c r="A100" i="1"/>
  <c r="D100" i="1" s="1"/>
  <c r="E100" i="1" s="1"/>
  <c r="R99" i="1"/>
  <c r="I100" i="1" s="1"/>
  <c r="C86" i="1"/>
  <c r="W99" i="1"/>
  <c r="U98" i="1"/>
  <c r="V98" i="1" s="1"/>
  <c r="X99" i="1"/>
  <c r="G32" i="1" l="1"/>
  <c r="H31" i="1"/>
  <c r="P30" i="1"/>
  <c r="S30" i="1" s="1"/>
  <c r="B30" i="1" s="1"/>
  <c r="L31" i="1"/>
  <c r="M31" i="1" s="1"/>
  <c r="N31" i="1" s="1"/>
  <c r="K32" i="1"/>
  <c r="F101" i="1"/>
  <c r="C87" i="1"/>
  <c r="W100" i="1"/>
  <c r="X100" i="1"/>
  <c r="U99" i="1"/>
  <c r="V99" i="1" s="1"/>
  <c r="R100" i="1"/>
  <c r="I101" i="1" s="1"/>
  <c r="A101" i="1"/>
  <c r="D101" i="1" s="1"/>
  <c r="E101" i="1" s="1"/>
  <c r="L32" i="1" l="1"/>
  <c r="M32" i="1" s="1"/>
  <c r="N32" i="1" s="1"/>
  <c r="K33" i="1"/>
  <c r="P31" i="1"/>
  <c r="S31" i="1" s="1"/>
  <c r="B31" i="1" s="1"/>
  <c r="H32" i="1"/>
  <c r="G33" i="1"/>
  <c r="F102" i="1"/>
  <c r="A102" i="1"/>
  <c r="D102" i="1" s="1"/>
  <c r="E102" i="1" s="1"/>
  <c r="R101" i="1"/>
  <c r="I102" i="1" s="1"/>
  <c r="C88" i="1"/>
  <c r="U100" i="1"/>
  <c r="V100" i="1" s="1"/>
  <c r="W101" i="1"/>
  <c r="X101" i="1"/>
  <c r="G34" i="1" l="1"/>
  <c r="H33" i="1"/>
  <c r="P32" i="1"/>
  <c r="S32" i="1" s="1"/>
  <c r="B32" i="1" s="1"/>
  <c r="L33" i="1"/>
  <c r="M33" i="1" s="1"/>
  <c r="N33" i="1" s="1"/>
  <c r="K34" i="1"/>
  <c r="F103" i="1"/>
  <c r="C89" i="1"/>
  <c r="X102" i="1"/>
  <c r="W102" i="1"/>
  <c r="U101" i="1"/>
  <c r="V101" i="1" s="1"/>
  <c r="A103" i="1"/>
  <c r="D103" i="1" s="1"/>
  <c r="E103" i="1" s="1"/>
  <c r="R102" i="1"/>
  <c r="I103" i="1" s="1"/>
  <c r="L34" i="1" l="1"/>
  <c r="M34" i="1" s="1"/>
  <c r="N34" i="1" s="1"/>
  <c r="K35" i="1"/>
  <c r="P33" i="1"/>
  <c r="S33" i="1" s="1"/>
  <c r="B33" i="1" s="1"/>
  <c r="H34" i="1"/>
  <c r="G35" i="1"/>
  <c r="F104" i="1"/>
  <c r="X103" i="1"/>
  <c r="W103" i="1"/>
  <c r="U102" i="1"/>
  <c r="V102" i="1" s="1"/>
  <c r="C90" i="1"/>
  <c r="A104" i="1"/>
  <c r="D104" i="1" s="1"/>
  <c r="E104" i="1" s="1"/>
  <c r="R103" i="1"/>
  <c r="I104" i="1" s="1"/>
  <c r="H35" i="1" l="1"/>
  <c r="G36" i="1"/>
  <c r="P34" i="1"/>
  <c r="S34" i="1" s="1"/>
  <c r="B34" i="1" s="1"/>
  <c r="L35" i="1"/>
  <c r="M35" i="1" s="1"/>
  <c r="N35" i="1" s="1"/>
  <c r="K36" i="1"/>
  <c r="F105" i="1"/>
  <c r="C91" i="1"/>
  <c r="X104" i="1"/>
  <c r="W104" i="1"/>
  <c r="U103" i="1"/>
  <c r="V103" i="1" s="1"/>
  <c r="A105" i="1"/>
  <c r="D105" i="1" s="1"/>
  <c r="E105" i="1" s="1"/>
  <c r="R104" i="1"/>
  <c r="I105" i="1" s="1"/>
  <c r="L36" i="1" l="1"/>
  <c r="M36" i="1" s="1"/>
  <c r="N36" i="1" s="1"/>
  <c r="K37" i="1"/>
  <c r="H36" i="1"/>
  <c r="G37" i="1"/>
  <c r="P35" i="1"/>
  <c r="S35" i="1" s="1"/>
  <c r="B35" i="1" s="1"/>
  <c r="F106" i="1"/>
  <c r="U104" i="1"/>
  <c r="V104" i="1" s="1"/>
  <c r="W105" i="1"/>
  <c r="X105" i="1"/>
  <c r="C92" i="1"/>
  <c r="R105" i="1"/>
  <c r="I106" i="1" s="1"/>
  <c r="A106" i="1"/>
  <c r="D106" i="1" s="1"/>
  <c r="E106" i="1" s="1"/>
  <c r="H37" i="1" l="1"/>
  <c r="G38" i="1"/>
  <c r="P36" i="1"/>
  <c r="S36" i="1" s="1"/>
  <c r="B36" i="1" s="1"/>
  <c r="L37" i="1"/>
  <c r="M37" i="1" s="1"/>
  <c r="N37" i="1" s="1"/>
  <c r="K38" i="1"/>
  <c r="F107" i="1"/>
  <c r="R106" i="1"/>
  <c r="I107" i="1" s="1"/>
  <c r="A107" i="1"/>
  <c r="D107" i="1" s="1"/>
  <c r="E107" i="1" s="1"/>
  <c r="C93" i="1"/>
  <c r="U105" i="1"/>
  <c r="V105" i="1" s="1"/>
  <c r="W106" i="1"/>
  <c r="X106" i="1"/>
  <c r="L38" i="1" l="1"/>
  <c r="M38" i="1" s="1"/>
  <c r="N38" i="1" s="1"/>
  <c r="K39" i="1"/>
  <c r="G39" i="1"/>
  <c r="H38" i="1"/>
  <c r="P37" i="1"/>
  <c r="S37" i="1" s="1"/>
  <c r="B37" i="1" s="1"/>
  <c r="F108" i="1"/>
  <c r="C94" i="1"/>
  <c r="R107" i="1"/>
  <c r="I108" i="1" s="1"/>
  <c r="A108" i="1"/>
  <c r="D108" i="1" s="1"/>
  <c r="E108" i="1" s="1"/>
  <c r="W107" i="1"/>
  <c r="U106" i="1"/>
  <c r="V106" i="1" s="1"/>
  <c r="X107" i="1"/>
  <c r="P38" i="1" l="1"/>
  <c r="S38" i="1" s="1"/>
  <c r="B38" i="1" s="1"/>
  <c r="H39" i="1"/>
  <c r="G40" i="1"/>
  <c r="K40" i="1"/>
  <c r="L39" i="1"/>
  <c r="M39" i="1" s="1"/>
  <c r="N39" i="1" s="1"/>
  <c r="F109" i="1"/>
  <c r="C95" i="1"/>
  <c r="A109" i="1"/>
  <c r="D109" i="1" s="1"/>
  <c r="E109" i="1" s="1"/>
  <c r="R108" i="1"/>
  <c r="I109" i="1" s="1"/>
  <c r="X108" i="1"/>
  <c r="U107" i="1"/>
  <c r="V107" i="1" s="1"/>
  <c r="W108" i="1"/>
  <c r="K41" i="1" l="1"/>
  <c r="L40" i="1"/>
  <c r="M40" i="1" s="1"/>
  <c r="N40" i="1" s="1"/>
  <c r="G41" i="1"/>
  <c r="H40" i="1"/>
  <c r="P39" i="1"/>
  <c r="S39" i="1" s="1"/>
  <c r="B39" i="1" s="1"/>
  <c r="F110" i="1"/>
  <c r="R109" i="1"/>
  <c r="I110" i="1" s="1"/>
  <c r="A110" i="1"/>
  <c r="D110" i="1" s="1"/>
  <c r="E110" i="1" s="1"/>
  <c r="C96" i="1"/>
  <c r="W109" i="1"/>
  <c r="X109" i="1"/>
  <c r="U108" i="1"/>
  <c r="V108" i="1" s="1"/>
  <c r="P40" i="1" l="1"/>
  <c r="S40" i="1" s="1"/>
  <c r="B40" i="1" s="1"/>
  <c r="G42" i="1"/>
  <c r="H41" i="1"/>
  <c r="K42" i="1"/>
  <c r="L41" i="1"/>
  <c r="M41" i="1" s="1"/>
  <c r="N41" i="1" s="1"/>
  <c r="F111" i="1"/>
  <c r="W110" i="1"/>
  <c r="U109" i="1"/>
  <c r="V109" i="1" s="1"/>
  <c r="X110" i="1"/>
  <c r="C97" i="1"/>
  <c r="A111" i="1"/>
  <c r="D111" i="1" s="1"/>
  <c r="E111" i="1" s="1"/>
  <c r="R110" i="1"/>
  <c r="I111" i="1" s="1"/>
  <c r="K43" i="1" l="1"/>
  <c r="L42" i="1"/>
  <c r="M42" i="1" s="1"/>
  <c r="N42" i="1" s="1"/>
  <c r="P41" i="1"/>
  <c r="S41" i="1" s="1"/>
  <c r="B41" i="1" s="1"/>
  <c r="G43" i="1"/>
  <c r="H42" i="1"/>
  <c r="F112" i="1"/>
  <c r="X111" i="1"/>
  <c r="W111" i="1"/>
  <c r="U110" i="1"/>
  <c r="V110" i="1" s="1"/>
  <c r="C98" i="1"/>
  <c r="A112" i="1"/>
  <c r="D112" i="1" s="1"/>
  <c r="E112" i="1" s="1"/>
  <c r="R111" i="1"/>
  <c r="I112" i="1" s="1"/>
  <c r="P42" i="1" l="1"/>
  <c r="S42" i="1" s="1"/>
  <c r="B42" i="1" s="1"/>
  <c r="G44" i="1"/>
  <c r="H43" i="1"/>
  <c r="L43" i="1"/>
  <c r="M43" i="1" s="1"/>
  <c r="N43" i="1" s="1"/>
  <c r="K44" i="1"/>
  <c r="F113" i="1"/>
  <c r="W112" i="1"/>
  <c r="X112" i="1"/>
  <c r="U111" i="1"/>
  <c r="V111" i="1" s="1"/>
  <c r="C99" i="1"/>
  <c r="A113" i="1"/>
  <c r="D113" i="1" s="1"/>
  <c r="E113" i="1" s="1"/>
  <c r="R112" i="1"/>
  <c r="I113" i="1" s="1"/>
  <c r="K45" i="1" l="1"/>
  <c r="L44" i="1"/>
  <c r="M44" i="1" s="1"/>
  <c r="N44" i="1" s="1"/>
  <c r="P43" i="1"/>
  <c r="S43" i="1" s="1"/>
  <c r="B43" i="1" s="1"/>
  <c r="H44" i="1"/>
  <c r="G45" i="1"/>
  <c r="F114" i="1"/>
  <c r="X113" i="1"/>
  <c r="W113" i="1"/>
  <c r="U112" i="1"/>
  <c r="V112" i="1" s="1"/>
  <c r="A114" i="1"/>
  <c r="D114" i="1" s="1"/>
  <c r="E114" i="1" s="1"/>
  <c r="R113" i="1"/>
  <c r="I114" i="1" s="1"/>
  <c r="C100" i="1"/>
  <c r="G46" i="1" l="1"/>
  <c r="H45" i="1"/>
  <c r="P44" i="1"/>
  <c r="S44" i="1" s="1"/>
  <c r="B44" i="1" s="1"/>
  <c r="L45" i="1"/>
  <c r="M45" i="1" s="1"/>
  <c r="N45" i="1" s="1"/>
  <c r="K46" i="1"/>
  <c r="F115" i="1"/>
  <c r="W114" i="1"/>
  <c r="X114" i="1"/>
  <c r="U113" i="1"/>
  <c r="V113" i="1" s="1"/>
  <c r="R114" i="1"/>
  <c r="I115" i="1" s="1"/>
  <c r="A115" i="1"/>
  <c r="D115" i="1" s="1"/>
  <c r="E115" i="1" s="1"/>
  <c r="C101" i="1"/>
  <c r="K47" i="1" l="1"/>
  <c r="L46" i="1"/>
  <c r="M46" i="1" s="1"/>
  <c r="N46" i="1" s="1"/>
  <c r="P45" i="1"/>
  <c r="S45" i="1" s="1"/>
  <c r="B45" i="1" s="1"/>
  <c r="H46" i="1"/>
  <c r="G47" i="1"/>
  <c r="F116" i="1"/>
  <c r="W115" i="1"/>
  <c r="X115" i="1"/>
  <c r="U114" i="1"/>
  <c r="V114" i="1" s="1"/>
  <c r="R115" i="1"/>
  <c r="I116" i="1" s="1"/>
  <c r="A116" i="1"/>
  <c r="D116" i="1" s="1"/>
  <c r="E116" i="1" s="1"/>
  <c r="C102" i="1"/>
  <c r="H47" i="1" l="1"/>
  <c r="G48" i="1"/>
  <c r="P46" i="1"/>
  <c r="S46" i="1" s="1"/>
  <c r="B46" i="1" s="1"/>
  <c r="L47" i="1"/>
  <c r="M47" i="1" s="1"/>
  <c r="N47" i="1" s="1"/>
  <c r="K48" i="1"/>
  <c r="F117" i="1"/>
  <c r="C103" i="1"/>
  <c r="U115" i="1"/>
  <c r="V115" i="1" s="1"/>
  <c r="X116" i="1"/>
  <c r="W116" i="1"/>
  <c r="A117" i="1"/>
  <c r="D117" i="1" s="1"/>
  <c r="E117" i="1" s="1"/>
  <c r="R116" i="1"/>
  <c r="I117" i="1" s="1"/>
  <c r="K49" i="1" l="1"/>
  <c r="L48" i="1"/>
  <c r="M48" i="1" s="1"/>
  <c r="N48" i="1" s="1"/>
  <c r="G49" i="1"/>
  <c r="H48" i="1"/>
  <c r="P47" i="1"/>
  <c r="S47" i="1" s="1"/>
  <c r="B47" i="1" s="1"/>
  <c r="F118" i="1"/>
  <c r="A118" i="1"/>
  <c r="D118" i="1" s="1"/>
  <c r="E118" i="1" s="1"/>
  <c r="R117" i="1"/>
  <c r="I118" i="1" s="1"/>
  <c r="C104" i="1"/>
  <c r="U116" i="1"/>
  <c r="V116" i="1" s="1"/>
  <c r="W117" i="1"/>
  <c r="X117" i="1"/>
  <c r="P48" i="1" l="1"/>
  <c r="S48" i="1" s="1"/>
  <c r="B48" i="1" s="1"/>
  <c r="G50" i="1"/>
  <c r="H49" i="1"/>
  <c r="L49" i="1"/>
  <c r="M49" i="1" s="1"/>
  <c r="N49" i="1" s="1"/>
  <c r="K50" i="1"/>
  <c r="F119" i="1"/>
  <c r="C105" i="1"/>
  <c r="U117" i="1"/>
  <c r="V117" i="1" s="1"/>
  <c r="X118" i="1"/>
  <c r="W118" i="1"/>
  <c r="A119" i="1"/>
  <c r="D119" i="1" s="1"/>
  <c r="E119" i="1" s="1"/>
  <c r="R118" i="1"/>
  <c r="I119" i="1" s="1"/>
  <c r="K51" i="1" l="1"/>
  <c r="L50" i="1"/>
  <c r="M50" i="1" s="1"/>
  <c r="N50" i="1" s="1"/>
  <c r="P49" i="1"/>
  <c r="S49" i="1" s="1"/>
  <c r="B49" i="1" s="1"/>
  <c r="G51" i="1"/>
  <c r="H50" i="1"/>
  <c r="F120" i="1"/>
  <c r="A120" i="1"/>
  <c r="D120" i="1" s="1"/>
  <c r="E120" i="1" s="1"/>
  <c r="R119" i="1"/>
  <c r="I120" i="1" s="1"/>
  <c r="U118" i="1"/>
  <c r="V118" i="1" s="1"/>
  <c r="X119" i="1"/>
  <c r="W119" i="1"/>
  <c r="C106" i="1"/>
  <c r="P50" i="1" l="1"/>
  <c r="S50" i="1" s="1"/>
  <c r="B50" i="1" s="1"/>
  <c r="G52" i="1"/>
  <c r="H51" i="1"/>
  <c r="L51" i="1"/>
  <c r="M51" i="1" s="1"/>
  <c r="N51" i="1" s="1"/>
  <c r="K52" i="1"/>
  <c r="F121" i="1"/>
  <c r="C107" i="1"/>
  <c r="U119" i="1"/>
  <c r="V119" i="1" s="1"/>
  <c r="X120" i="1"/>
  <c r="W120" i="1"/>
  <c r="A121" i="1"/>
  <c r="D121" i="1" s="1"/>
  <c r="E121" i="1" s="1"/>
  <c r="R120" i="1"/>
  <c r="I121" i="1" s="1"/>
  <c r="L52" i="1" l="1"/>
  <c r="M52" i="1" s="1"/>
  <c r="N52" i="1" s="1"/>
  <c r="K53" i="1"/>
  <c r="P51" i="1"/>
  <c r="S51" i="1" s="1"/>
  <c r="B51" i="1" s="1"/>
  <c r="G53" i="1"/>
  <c r="H52" i="1"/>
  <c r="F122" i="1"/>
  <c r="C108" i="1"/>
  <c r="W121" i="1"/>
  <c r="U120" i="1"/>
  <c r="V120" i="1" s="1"/>
  <c r="X121" i="1"/>
  <c r="R121" i="1"/>
  <c r="I122" i="1" s="1"/>
  <c r="A122" i="1"/>
  <c r="D122" i="1" s="1"/>
  <c r="E122" i="1" s="1"/>
  <c r="P52" i="1" l="1"/>
  <c r="S52" i="1" s="1"/>
  <c r="B52" i="1" s="1"/>
  <c r="G54" i="1"/>
  <c r="H53" i="1"/>
  <c r="L53" i="1"/>
  <c r="M53" i="1" s="1"/>
  <c r="N53" i="1" s="1"/>
  <c r="K54" i="1"/>
  <c r="F123" i="1"/>
  <c r="U121" i="1"/>
  <c r="V121" i="1" s="1"/>
  <c r="W122" i="1"/>
  <c r="X122" i="1"/>
  <c r="C109" i="1"/>
  <c r="R122" i="1"/>
  <c r="I123" i="1" s="1"/>
  <c r="A123" i="1"/>
  <c r="D123" i="1" s="1"/>
  <c r="E123" i="1" s="1"/>
  <c r="L54" i="1" l="1"/>
  <c r="M54" i="1" s="1"/>
  <c r="N54" i="1" s="1"/>
  <c r="K55" i="1"/>
  <c r="P53" i="1"/>
  <c r="S53" i="1" s="1"/>
  <c r="B53" i="1" s="1"/>
  <c r="H54" i="1"/>
  <c r="G55" i="1"/>
  <c r="F124" i="1"/>
  <c r="A124" i="1"/>
  <c r="D124" i="1" s="1"/>
  <c r="E124" i="1" s="1"/>
  <c r="R123" i="1"/>
  <c r="I124" i="1" s="1"/>
  <c r="X123" i="1"/>
  <c r="U122" i="1"/>
  <c r="V122" i="1" s="1"/>
  <c r="W123" i="1"/>
  <c r="C110" i="1"/>
  <c r="G56" i="1" l="1"/>
  <c r="H55" i="1"/>
  <c r="P54" i="1"/>
  <c r="S54" i="1" s="1"/>
  <c r="B54" i="1" s="1"/>
  <c r="L55" i="1"/>
  <c r="M55" i="1" s="1"/>
  <c r="N55" i="1" s="1"/>
  <c r="K56" i="1"/>
  <c r="F125" i="1"/>
  <c r="X124" i="1"/>
  <c r="W124" i="1"/>
  <c r="U123" i="1"/>
  <c r="V123" i="1" s="1"/>
  <c r="C111" i="1"/>
  <c r="R124" i="1"/>
  <c r="I125" i="1" s="1"/>
  <c r="A125" i="1"/>
  <c r="D125" i="1" s="1"/>
  <c r="E125" i="1" s="1"/>
  <c r="P55" i="1" l="1"/>
  <c r="S55" i="1" s="1"/>
  <c r="B55" i="1" s="1"/>
  <c r="L56" i="1"/>
  <c r="M56" i="1" s="1"/>
  <c r="N56" i="1" s="1"/>
  <c r="K57" i="1"/>
  <c r="G57" i="1"/>
  <c r="H56" i="1"/>
  <c r="F126" i="1"/>
  <c r="A126" i="1"/>
  <c r="D126" i="1" s="1"/>
  <c r="E126" i="1" s="1"/>
  <c r="R125" i="1"/>
  <c r="I126" i="1" s="1"/>
  <c r="C112" i="1"/>
  <c r="U124" i="1"/>
  <c r="V124" i="1" s="1"/>
  <c r="W125" i="1"/>
  <c r="X125" i="1"/>
  <c r="P56" i="1" l="1"/>
  <c r="S56" i="1" s="1"/>
  <c r="B56" i="1" s="1"/>
  <c r="H57" i="1"/>
  <c r="G58" i="1"/>
  <c r="K58" i="1"/>
  <c r="L57" i="1"/>
  <c r="M57" i="1" s="1"/>
  <c r="N57" i="1" s="1"/>
  <c r="F127" i="1"/>
  <c r="W126" i="1"/>
  <c r="X126" i="1"/>
  <c r="U125" i="1"/>
  <c r="V125" i="1" s="1"/>
  <c r="C113" i="1"/>
  <c r="A127" i="1"/>
  <c r="D127" i="1" s="1"/>
  <c r="E127" i="1" s="1"/>
  <c r="R126" i="1"/>
  <c r="I127" i="1" s="1"/>
  <c r="K59" i="1" l="1"/>
  <c r="L58" i="1"/>
  <c r="M58" i="1" s="1"/>
  <c r="N58" i="1" s="1"/>
  <c r="H58" i="1"/>
  <c r="G59" i="1"/>
  <c r="P57" i="1"/>
  <c r="S57" i="1" s="1"/>
  <c r="B57" i="1" s="1"/>
  <c r="F128" i="1"/>
  <c r="W127" i="1"/>
  <c r="U126" i="1"/>
  <c r="V126" i="1" s="1"/>
  <c r="X127" i="1"/>
  <c r="A128" i="1"/>
  <c r="D128" i="1" s="1"/>
  <c r="E128" i="1" s="1"/>
  <c r="R127" i="1"/>
  <c r="I128" i="1" s="1"/>
  <c r="C114" i="1"/>
  <c r="H59" i="1" l="1"/>
  <c r="G60" i="1"/>
  <c r="P58" i="1"/>
  <c r="S58" i="1" s="1"/>
  <c r="B58" i="1" s="1"/>
  <c r="K60" i="1"/>
  <c r="L59" i="1"/>
  <c r="M59" i="1" s="1"/>
  <c r="N59" i="1" s="1"/>
  <c r="F129" i="1"/>
  <c r="U127" i="1"/>
  <c r="V127" i="1" s="1"/>
  <c r="X128" i="1"/>
  <c r="W128" i="1"/>
  <c r="C115" i="1"/>
  <c r="R128" i="1"/>
  <c r="I129" i="1" s="1"/>
  <c r="A129" i="1"/>
  <c r="D129" i="1" s="1"/>
  <c r="E129" i="1" s="1"/>
  <c r="K61" i="1" l="1"/>
  <c r="L60" i="1"/>
  <c r="M60" i="1" s="1"/>
  <c r="N60" i="1" s="1"/>
  <c r="H60" i="1"/>
  <c r="G61" i="1"/>
  <c r="P59" i="1"/>
  <c r="S59" i="1" s="1"/>
  <c r="B59" i="1" s="1"/>
  <c r="F130" i="1"/>
  <c r="A130" i="1"/>
  <c r="D130" i="1" s="1"/>
  <c r="E130" i="1" s="1"/>
  <c r="R129" i="1"/>
  <c r="I130" i="1" s="1"/>
  <c r="U128" i="1"/>
  <c r="V128" i="1" s="1"/>
  <c r="X129" i="1"/>
  <c r="W129" i="1"/>
  <c r="C116" i="1"/>
  <c r="G62" i="1" l="1"/>
  <c r="H61" i="1"/>
  <c r="P60" i="1"/>
  <c r="S60" i="1" s="1"/>
  <c r="B60" i="1" s="1"/>
  <c r="L61" i="1"/>
  <c r="M61" i="1" s="1"/>
  <c r="N61" i="1" s="1"/>
  <c r="K62" i="1"/>
  <c r="F131" i="1"/>
  <c r="C117" i="1"/>
  <c r="U129" i="1"/>
  <c r="V129" i="1" s="1"/>
  <c r="W130" i="1"/>
  <c r="X130" i="1"/>
  <c r="R130" i="1"/>
  <c r="I131" i="1" s="1"/>
  <c r="A131" i="1"/>
  <c r="D131" i="1" s="1"/>
  <c r="E131" i="1" s="1"/>
  <c r="P61" i="1" l="1"/>
  <c r="S61" i="1" s="1"/>
  <c r="B61" i="1" s="1"/>
  <c r="L62" i="1"/>
  <c r="M62" i="1" s="1"/>
  <c r="N62" i="1" s="1"/>
  <c r="K63" i="1"/>
  <c r="H62" i="1"/>
  <c r="G63" i="1"/>
  <c r="F132" i="1"/>
  <c r="A132" i="1"/>
  <c r="D132" i="1" s="1"/>
  <c r="E132" i="1" s="1"/>
  <c r="R131" i="1"/>
  <c r="I132" i="1" s="1"/>
  <c r="C118" i="1"/>
  <c r="W131" i="1"/>
  <c r="U130" i="1"/>
  <c r="V130" i="1" s="1"/>
  <c r="X131" i="1"/>
  <c r="H63" i="1" l="1"/>
  <c r="G64" i="1"/>
  <c r="P62" i="1"/>
  <c r="S62" i="1" s="1"/>
  <c r="B62" i="1" s="1"/>
  <c r="L63" i="1"/>
  <c r="M63" i="1" s="1"/>
  <c r="N63" i="1" s="1"/>
  <c r="K64" i="1"/>
  <c r="F133" i="1"/>
  <c r="U131" i="1"/>
  <c r="V131" i="1" s="1"/>
  <c r="X132" i="1"/>
  <c r="W132" i="1"/>
  <c r="C119" i="1"/>
  <c r="R132" i="1"/>
  <c r="I133" i="1" s="1"/>
  <c r="A133" i="1"/>
  <c r="D133" i="1" s="1"/>
  <c r="E133" i="1" s="1"/>
  <c r="H64" i="1" l="1"/>
  <c r="G65" i="1"/>
  <c r="L64" i="1"/>
  <c r="M64" i="1" s="1"/>
  <c r="N64" i="1" s="1"/>
  <c r="K65" i="1"/>
  <c r="P63" i="1"/>
  <c r="S63" i="1" s="1"/>
  <c r="B63" i="1" s="1"/>
  <c r="F134" i="1"/>
  <c r="A134" i="1"/>
  <c r="D134" i="1" s="1"/>
  <c r="E134" i="1" s="1"/>
  <c r="R133" i="1"/>
  <c r="I134" i="1" s="1"/>
  <c r="C120" i="1"/>
  <c r="U132" i="1"/>
  <c r="V132" i="1" s="1"/>
  <c r="X133" i="1"/>
  <c r="W133" i="1"/>
  <c r="K66" i="1" l="1"/>
  <c r="L65" i="1"/>
  <c r="M65" i="1" s="1"/>
  <c r="N65" i="1" s="1"/>
  <c r="H65" i="1"/>
  <c r="G66" i="1"/>
  <c r="P64" i="1"/>
  <c r="S64" i="1" s="1"/>
  <c r="B64" i="1" s="1"/>
  <c r="F135" i="1"/>
  <c r="W134" i="1"/>
  <c r="X134" i="1"/>
  <c r="U133" i="1"/>
  <c r="V133" i="1" s="1"/>
  <c r="C121" i="1"/>
  <c r="A135" i="1"/>
  <c r="D135" i="1" s="1"/>
  <c r="E135" i="1" s="1"/>
  <c r="R134" i="1"/>
  <c r="I135" i="1" s="1"/>
  <c r="G67" i="1" l="1"/>
  <c r="H66" i="1"/>
  <c r="P65" i="1"/>
  <c r="S65" i="1" s="1"/>
  <c r="B65" i="1" s="1"/>
  <c r="L66" i="1"/>
  <c r="M66" i="1" s="1"/>
  <c r="N66" i="1" s="1"/>
  <c r="K67" i="1"/>
  <c r="F136" i="1"/>
  <c r="C122" i="1"/>
  <c r="R135" i="1"/>
  <c r="I136" i="1" s="1"/>
  <c r="A136" i="1"/>
  <c r="D136" i="1" s="1"/>
  <c r="E136" i="1" s="1"/>
  <c r="U134" i="1"/>
  <c r="V134" i="1" s="1"/>
  <c r="W135" i="1"/>
  <c r="X135" i="1"/>
  <c r="L67" i="1" l="1"/>
  <c r="M67" i="1" s="1"/>
  <c r="N67" i="1" s="1"/>
  <c r="K68" i="1"/>
  <c r="P66" i="1"/>
  <c r="S66" i="1" s="1"/>
  <c r="B66" i="1" s="1"/>
  <c r="G68" i="1"/>
  <c r="H67" i="1"/>
  <c r="F137" i="1"/>
  <c r="U135" i="1"/>
  <c r="V135" i="1" s="1"/>
  <c r="X136" i="1"/>
  <c r="W136" i="1"/>
  <c r="C123" i="1"/>
  <c r="R136" i="1"/>
  <c r="I137" i="1" s="1"/>
  <c r="A137" i="1"/>
  <c r="D137" i="1" s="1"/>
  <c r="E137" i="1" s="1"/>
  <c r="P67" i="1" l="1"/>
  <c r="S67" i="1" s="1"/>
  <c r="B67" i="1" s="1"/>
  <c r="G69" i="1"/>
  <c r="H68" i="1"/>
  <c r="K69" i="1"/>
  <c r="L68" i="1"/>
  <c r="M68" i="1" s="1"/>
  <c r="N68" i="1" s="1"/>
  <c r="F138" i="1"/>
  <c r="W137" i="1"/>
  <c r="X137" i="1"/>
  <c r="U136" i="1"/>
  <c r="V136" i="1" s="1"/>
  <c r="A138" i="1"/>
  <c r="D138" i="1" s="1"/>
  <c r="E138" i="1" s="1"/>
  <c r="R137" i="1"/>
  <c r="I138" i="1" s="1"/>
  <c r="C124" i="1"/>
  <c r="K70" i="1" l="1"/>
  <c r="L69" i="1"/>
  <c r="M69" i="1" s="1"/>
  <c r="N69" i="1" s="1"/>
  <c r="P68" i="1"/>
  <c r="S68" i="1" s="1"/>
  <c r="B68" i="1" s="1"/>
  <c r="H69" i="1"/>
  <c r="G70" i="1"/>
  <c r="F139" i="1"/>
  <c r="C125" i="1"/>
  <c r="U137" i="1"/>
  <c r="V137" i="1" s="1"/>
  <c r="X138" i="1"/>
  <c r="W138" i="1"/>
  <c r="R138" i="1"/>
  <c r="I139" i="1" s="1"/>
  <c r="A139" i="1"/>
  <c r="D139" i="1" s="1"/>
  <c r="E139" i="1" s="1"/>
  <c r="H70" i="1" l="1"/>
  <c r="G71" i="1"/>
  <c r="P69" i="1"/>
  <c r="S69" i="1" s="1"/>
  <c r="B69" i="1" s="1"/>
  <c r="L70" i="1"/>
  <c r="M70" i="1" s="1"/>
  <c r="N70" i="1" s="1"/>
  <c r="K71" i="1"/>
  <c r="F140" i="1"/>
  <c r="A140" i="1"/>
  <c r="D140" i="1" s="1"/>
  <c r="E140" i="1" s="1"/>
  <c r="R139" i="1"/>
  <c r="I140" i="1" s="1"/>
  <c r="C126" i="1"/>
  <c r="U138" i="1"/>
  <c r="V138" i="1" s="1"/>
  <c r="W139" i="1"/>
  <c r="X139" i="1"/>
  <c r="K72" i="1" l="1"/>
  <c r="L71" i="1"/>
  <c r="M71" i="1" s="1"/>
  <c r="N71" i="1" s="1"/>
  <c r="G72" i="1"/>
  <c r="H71" i="1"/>
  <c r="P70" i="1"/>
  <c r="S70" i="1" s="1"/>
  <c r="B70" i="1" s="1"/>
  <c r="F141" i="1"/>
  <c r="U139" i="1"/>
  <c r="V139" i="1" s="1"/>
  <c r="W140" i="1"/>
  <c r="X140" i="1"/>
  <c r="R140" i="1"/>
  <c r="I141" i="1" s="1"/>
  <c r="A141" i="1"/>
  <c r="D141" i="1" s="1"/>
  <c r="E141" i="1" s="1"/>
  <c r="C127" i="1"/>
  <c r="P71" i="1" l="1"/>
  <c r="S71" i="1" s="1"/>
  <c r="B71" i="1" s="1"/>
  <c r="G73" i="1"/>
  <c r="H72" i="1"/>
  <c r="L72" i="1"/>
  <c r="M72" i="1" s="1"/>
  <c r="N72" i="1" s="1"/>
  <c r="K73" i="1"/>
  <c r="F142" i="1"/>
  <c r="C128" i="1"/>
  <c r="A142" i="1"/>
  <c r="D142" i="1" s="1"/>
  <c r="E142" i="1" s="1"/>
  <c r="R141" i="1"/>
  <c r="I142" i="1" s="1"/>
  <c r="W141" i="1"/>
  <c r="U140" i="1"/>
  <c r="V140" i="1" s="1"/>
  <c r="X141" i="1"/>
  <c r="L73" i="1" l="1"/>
  <c r="M73" i="1" s="1"/>
  <c r="N73" i="1" s="1"/>
  <c r="K74" i="1"/>
  <c r="P72" i="1"/>
  <c r="S72" i="1" s="1"/>
  <c r="B72" i="1" s="1"/>
  <c r="H73" i="1"/>
  <c r="G74" i="1"/>
  <c r="F143" i="1"/>
  <c r="U141" i="1"/>
  <c r="V141" i="1" s="1"/>
  <c r="W142" i="1"/>
  <c r="X142" i="1"/>
  <c r="R142" i="1"/>
  <c r="I143" i="1" s="1"/>
  <c r="A143" i="1"/>
  <c r="D143" i="1" s="1"/>
  <c r="E143" i="1" s="1"/>
  <c r="C129" i="1"/>
  <c r="G75" i="1" l="1"/>
  <c r="H74" i="1"/>
  <c r="P73" i="1"/>
  <c r="S73" i="1" s="1"/>
  <c r="B73" i="1" s="1"/>
  <c r="L74" i="1"/>
  <c r="M74" i="1" s="1"/>
  <c r="N74" i="1" s="1"/>
  <c r="K75" i="1"/>
  <c r="F144" i="1"/>
  <c r="C130" i="1"/>
  <c r="A144" i="1"/>
  <c r="D144" i="1" s="1"/>
  <c r="E144" i="1" s="1"/>
  <c r="R143" i="1"/>
  <c r="I144" i="1" s="1"/>
  <c r="W143" i="1"/>
  <c r="U142" i="1"/>
  <c r="V142" i="1" s="1"/>
  <c r="X143" i="1"/>
  <c r="L75" i="1" l="1"/>
  <c r="M75" i="1" s="1"/>
  <c r="N75" i="1" s="1"/>
  <c r="K76" i="1"/>
  <c r="P74" i="1"/>
  <c r="S74" i="1" s="1"/>
  <c r="B74" i="1" s="1"/>
  <c r="G76" i="1"/>
  <c r="H75" i="1"/>
  <c r="F145" i="1"/>
  <c r="X144" i="1"/>
  <c r="U143" i="1"/>
  <c r="V143" i="1" s="1"/>
  <c r="W144" i="1"/>
  <c r="R144" i="1"/>
  <c r="I145" i="1" s="1"/>
  <c r="A145" i="1"/>
  <c r="D145" i="1" s="1"/>
  <c r="E145" i="1" s="1"/>
  <c r="C131" i="1"/>
  <c r="P75" i="1" l="1"/>
  <c r="S75" i="1" s="1"/>
  <c r="B75" i="1" s="1"/>
  <c r="G77" i="1"/>
  <c r="H76" i="1"/>
  <c r="K77" i="1"/>
  <c r="L76" i="1"/>
  <c r="M76" i="1" s="1"/>
  <c r="N76" i="1" s="1"/>
  <c r="F146" i="1"/>
  <c r="C132" i="1"/>
  <c r="A146" i="1"/>
  <c r="D146" i="1" s="1"/>
  <c r="E146" i="1" s="1"/>
  <c r="R145" i="1"/>
  <c r="I146" i="1" s="1"/>
  <c r="U144" i="1"/>
  <c r="V144" i="1" s="1"/>
  <c r="X145" i="1"/>
  <c r="W145" i="1"/>
  <c r="K78" i="1" l="1"/>
  <c r="L77" i="1"/>
  <c r="M77" i="1" s="1"/>
  <c r="N77" i="1" s="1"/>
  <c r="P76" i="1"/>
  <c r="S76" i="1" s="1"/>
  <c r="B76" i="1" s="1"/>
  <c r="G78" i="1"/>
  <c r="H77" i="1"/>
  <c r="F147" i="1"/>
  <c r="A147" i="1"/>
  <c r="D147" i="1" s="1"/>
  <c r="E147" i="1" s="1"/>
  <c r="R146" i="1"/>
  <c r="I147" i="1" s="1"/>
  <c r="C133" i="1"/>
  <c r="X146" i="1"/>
  <c r="U145" i="1"/>
  <c r="V145" i="1" s="1"/>
  <c r="W146" i="1"/>
  <c r="P77" i="1" l="1"/>
  <c r="S77" i="1" s="1"/>
  <c r="B77" i="1" s="1"/>
  <c r="H78" i="1"/>
  <c r="G79" i="1"/>
  <c r="L78" i="1"/>
  <c r="M78" i="1" s="1"/>
  <c r="N78" i="1" s="1"/>
  <c r="K79" i="1"/>
  <c r="F148" i="1"/>
  <c r="C134" i="1"/>
  <c r="W147" i="1"/>
  <c r="U146" i="1"/>
  <c r="V146" i="1" s="1"/>
  <c r="X147" i="1"/>
  <c r="A148" i="1"/>
  <c r="D148" i="1" s="1"/>
  <c r="E148" i="1" s="1"/>
  <c r="R147" i="1"/>
  <c r="I148" i="1" s="1"/>
  <c r="H79" i="1" l="1"/>
  <c r="G80" i="1"/>
  <c r="L79" i="1"/>
  <c r="M79" i="1" s="1"/>
  <c r="N79" i="1" s="1"/>
  <c r="K80" i="1"/>
  <c r="P78" i="1"/>
  <c r="S78" i="1" s="1"/>
  <c r="B78" i="1" s="1"/>
  <c r="F149" i="1"/>
  <c r="R148" i="1"/>
  <c r="I149" i="1" s="1"/>
  <c r="A149" i="1"/>
  <c r="D149" i="1" s="1"/>
  <c r="E149" i="1" s="1"/>
  <c r="C135" i="1"/>
  <c r="U147" i="1"/>
  <c r="V147" i="1" s="1"/>
  <c r="W148" i="1"/>
  <c r="X148" i="1"/>
  <c r="G81" i="1" l="1"/>
  <c r="H80" i="1"/>
  <c r="K81" i="1"/>
  <c r="L80" i="1"/>
  <c r="M80" i="1" s="1"/>
  <c r="N80" i="1" s="1"/>
  <c r="P79" i="1"/>
  <c r="S79" i="1" s="1"/>
  <c r="B79" i="1" s="1"/>
  <c r="F150" i="1"/>
  <c r="A150" i="1"/>
  <c r="D150" i="1" s="1"/>
  <c r="E150" i="1" s="1"/>
  <c r="R149" i="1"/>
  <c r="I150" i="1" s="1"/>
  <c r="C136" i="1"/>
  <c r="W149" i="1"/>
  <c r="U148" i="1"/>
  <c r="V148" i="1" s="1"/>
  <c r="X149" i="1"/>
  <c r="L81" i="1" l="1"/>
  <c r="M81" i="1" s="1"/>
  <c r="N81" i="1" s="1"/>
  <c r="K82" i="1"/>
  <c r="P80" i="1"/>
  <c r="S80" i="1" s="1"/>
  <c r="B80" i="1" s="1"/>
  <c r="G82" i="1"/>
  <c r="H81" i="1"/>
  <c r="F151" i="1"/>
  <c r="R150" i="1"/>
  <c r="I151" i="1" s="1"/>
  <c r="A151" i="1"/>
  <c r="D151" i="1" s="1"/>
  <c r="E151" i="1" s="1"/>
  <c r="C137" i="1"/>
  <c r="U149" i="1"/>
  <c r="V149" i="1" s="1"/>
  <c r="X150" i="1"/>
  <c r="W150" i="1"/>
  <c r="P81" i="1" l="1"/>
  <c r="S81" i="1" s="1"/>
  <c r="B81" i="1" s="1"/>
  <c r="G83" i="1"/>
  <c r="H82" i="1"/>
  <c r="L82" i="1"/>
  <c r="M82" i="1" s="1"/>
  <c r="N82" i="1" s="1"/>
  <c r="K83" i="1"/>
  <c r="F152" i="1"/>
  <c r="U150" i="1"/>
  <c r="V150" i="1" s="1"/>
  <c r="X151" i="1"/>
  <c r="W151" i="1"/>
  <c r="C138" i="1"/>
  <c r="R151" i="1"/>
  <c r="I152" i="1" s="1"/>
  <c r="A152" i="1"/>
  <c r="D152" i="1" s="1"/>
  <c r="E152" i="1" s="1"/>
  <c r="K84" i="1" l="1"/>
  <c r="L83" i="1"/>
  <c r="M83" i="1" s="1"/>
  <c r="N83" i="1" s="1"/>
  <c r="P82" i="1"/>
  <c r="S82" i="1" s="1"/>
  <c r="B82" i="1" s="1"/>
  <c r="G84" i="1"/>
  <c r="H83" i="1"/>
  <c r="F153" i="1"/>
  <c r="R152" i="1"/>
  <c r="I153" i="1" s="1"/>
  <c r="A153" i="1"/>
  <c r="D153" i="1" s="1"/>
  <c r="E153" i="1" s="1"/>
  <c r="W152" i="1"/>
  <c r="X152" i="1"/>
  <c r="U151" i="1"/>
  <c r="V151" i="1" s="1"/>
  <c r="C139" i="1"/>
  <c r="P83" i="1" l="1"/>
  <c r="S83" i="1" s="1"/>
  <c r="B83" i="1" s="1"/>
  <c r="G85" i="1"/>
  <c r="H84" i="1"/>
  <c r="L84" i="1"/>
  <c r="M84" i="1" s="1"/>
  <c r="N84" i="1" s="1"/>
  <c r="K85" i="1"/>
  <c r="F154" i="1"/>
  <c r="R153" i="1"/>
  <c r="I154" i="1" s="1"/>
  <c r="A154" i="1"/>
  <c r="D154" i="1" s="1"/>
  <c r="E154" i="1" s="1"/>
  <c r="U152" i="1"/>
  <c r="V152" i="1" s="1"/>
  <c r="X153" i="1"/>
  <c r="W153" i="1"/>
  <c r="C140" i="1"/>
  <c r="L85" i="1" l="1"/>
  <c r="M85" i="1" s="1"/>
  <c r="N85" i="1" s="1"/>
  <c r="K86" i="1"/>
  <c r="P84" i="1"/>
  <c r="S84" i="1" s="1"/>
  <c r="B84" i="1" s="1"/>
  <c r="H85" i="1"/>
  <c r="G86" i="1"/>
  <c r="F155" i="1"/>
  <c r="W154" i="1"/>
  <c r="U153" i="1"/>
  <c r="V153" i="1" s="1"/>
  <c r="X154" i="1"/>
  <c r="C141" i="1"/>
  <c r="R154" i="1"/>
  <c r="I155" i="1" s="1"/>
  <c r="A155" i="1"/>
  <c r="D155" i="1" s="1"/>
  <c r="E155" i="1" s="1"/>
  <c r="G87" i="1" l="1"/>
  <c r="H86" i="1"/>
  <c r="P85" i="1"/>
  <c r="S85" i="1" s="1"/>
  <c r="B85" i="1" s="1"/>
  <c r="L86" i="1"/>
  <c r="M86" i="1" s="1"/>
  <c r="N86" i="1" s="1"/>
  <c r="K87" i="1"/>
  <c r="F156" i="1"/>
  <c r="U154" i="1"/>
  <c r="V154" i="1" s="1"/>
  <c r="X155" i="1"/>
  <c r="W155" i="1"/>
  <c r="C142" i="1"/>
  <c r="A156" i="1"/>
  <c r="D156" i="1" s="1"/>
  <c r="E156" i="1" s="1"/>
  <c r="R155" i="1"/>
  <c r="I156" i="1" s="1"/>
  <c r="K88" i="1" l="1"/>
  <c r="L87" i="1"/>
  <c r="M87" i="1" s="1"/>
  <c r="N87" i="1" s="1"/>
  <c r="P86" i="1"/>
  <c r="S86" i="1" s="1"/>
  <c r="B86" i="1" s="1"/>
  <c r="G88" i="1"/>
  <c r="H87" i="1"/>
  <c r="F157" i="1"/>
  <c r="C143" i="1"/>
  <c r="A157" i="1"/>
  <c r="D157" i="1" s="1"/>
  <c r="E157" i="1" s="1"/>
  <c r="R156" i="1"/>
  <c r="I157" i="1" s="1"/>
  <c r="W156" i="1"/>
  <c r="U155" i="1"/>
  <c r="V155" i="1" s="1"/>
  <c r="X156" i="1"/>
  <c r="P87" i="1" l="1"/>
  <c r="S87" i="1" s="1"/>
  <c r="B87" i="1" s="1"/>
  <c r="H88" i="1"/>
  <c r="G89" i="1"/>
  <c r="L88" i="1"/>
  <c r="M88" i="1" s="1"/>
  <c r="N88" i="1" s="1"/>
  <c r="K89" i="1"/>
  <c r="F158" i="1"/>
  <c r="C144" i="1"/>
  <c r="R157" i="1"/>
  <c r="I158" i="1" s="1"/>
  <c r="A158" i="1"/>
  <c r="D158" i="1" s="1"/>
  <c r="E158" i="1" s="1"/>
  <c r="U156" i="1"/>
  <c r="V156" i="1" s="1"/>
  <c r="X157" i="1"/>
  <c r="W157" i="1"/>
  <c r="G90" i="1" l="1"/>
  <c r="H89" i="1"/>
  <c r="K90" i="1"/>
  <c r="L89" i="1"/>
  <c r="M89" i="1" s="1"/>
  <c r="N89" i="1" s="1"/>
  <c r="P88" i="1"/>
  <c r="S88" i="1" s="1"/>
  <c r="B88" i="1" s="1"/>
  <c r="F159" i="1"/>
  <c r="R158" i="1"/>
  <c r="I159" i="1" s="1"/>
  <c r="A159" i="1"/>
  <c r="D159" i="1" s="1"/>
  <c r="E159" i="1" s="1"/>
  <c r="C145" i="1"/>
  <c r="X158" i="1"/>
  <c r="U157" i="1"/>
  <c r="V157" i="1" s="1"/>
  <c r="W158" i="1"/>
  <c r="K91" i="1" l="1"/>
  <c r="L90" i="1"/>
  <c r="M90" i="1" s="1"/>
  <c r="N90" i="1" s="1"/>
  <c r="P89" i="1"/>
  <c r="S89" i="1" s="1"/>
  <c r="B89" i="1" s="1"/>
  <c r="G91" i="1"/>
  <c r="H90" i="1"/>
  <c r="F160" i="1"/>
  <c r="A160" i="1"/>
  <c r="D160" i="1" s="1"/>
  <c r="E160" i="1" s="1"/>
  <c r="R159" i="1"/>
  <c r="I160" i="1" s="1"/>
  <c r="C146" i="1"/>
  <c r="U158" i="1"/>
  <c r="V158" i="1" s="1"/>
  <c r="X159" i="1"/>
  <c r="W159" i="1"/>
  <c r="P90" i="1" l="1"/>
  <c r="S90" i="1" s="1"/>
  <c r="B90" i="1" s="1"/>
  <c r="H91" i="1"/>
  <c r="G92" i="1"/>
  <c r="L91" i="1"/>
  <c r="M91" i="1" s="1"/>
  <c r="N91" i="1" s="1"/>
  <c r="K92" i="1"/>
  <c r="F161" i="1"/>
  <c r="R160" i="1"/>
  <c r="I161" i="1" s="1"/>
  <c r="A161" i="1"/>
  <c r="D161" i="1" s="1"/>
  <c r="E161" i="1" s="1"/>
  <c r="C147" i="1"/>
  <c r="X160" i="1"/>
  <c r="U159" i="1"/>
  <c r="V159" i="1" s="1"/>
  <c r="W160" i="1"/>
  <c r="L92" i="1" l="1"/>
  <c r="M92" i="1" s="1"/>
  <c r="N92" i="1" s="1"/>
  <c r="K93" i="1"/>
  <c r="H92" i="1"/>
  <c r="G93" i="1"/>
  <c r="P91" i="1"/>
  <c r="S91" i="1" s="1"/>
  <c r="B91" i="1" s="1"/>
  <c r="F162" i="1"/>
  <c r="W161" i="1"/>
  <c r="U160" i="1"/>
  <c r="V160" i="1" s="1"/>
  <c r="X161" i="1"/>
  <c r="C148" i="1"/>
  <c r="A162" i="1"/>
  <c r="D162" i="1" s="1"/>
  <c r="E162" i="1" s="1"/>
  <c r="R161" i="1"/>
  <c r="I162" i="1" s="1"/>
  <c r="H93" i="1" l="1"/>
  <c r="G94" i="1"/>
  <c r="P92" i="1"/>
  <c r="S92" i="1" s="1"/>
  <c r="B92" i="1" s="1"/>
  <c r="L93" i="1"/>
  <c r="M93" i="1" s="1"/>
  <c r="N93" i="1" s="1"/>
  <c r="K94" i="1"/>
  <c r="F163" i="1"/>
  <c r="C149" i="1"/>
  <c r="W162" i="1"/>
  <c r="X162" i="1"/>
  <c r="U161" i="1"/>
  <c r="V161" i="1" s="1"/>
  <c r="R162" i="1"/>
  <c r="I163" i="1" s="1"/>
  <c r="A163" i="1"/>
  <c r="D163" i="1" s="1"/>
  <c r="E163" i="1" s="1"/>
  <c r="K95" i="1" l="1"/>
  <c r="L94" i="1"/>
  <c r="M94" i="1" s="1"/>
  <c r="N94" i="1" s="1"/>
  <c r="G95" i="1"/>
  <c r="H94" i="1"/>
  <c r="P93" i="1"/>
  <c r="S93" i="1" s="1"/>
  <c r="B93" i="1" s="1"/>
  <c r="F164" i="1"/>
  <c r="A164" i="1"/>
  <c r="D164" i="1" s="1"/>
  <c r="E164" i="1" s="1"/>
  <c r="R163" i="1"/>
  <c r="I164" i="1" s="1"/>
  <c r="C150" i="1"/>
  <c r="W163" i="1"/>
  <c r="X163" i="1"/>
  <c r="U162" i="1"/>
  <c r="V162" i="1" s="1"/>
  <c r="P94" i="1" l="1"/>
  <c r="S94" i="1" s="1"/>
  <c r="B94" i="1" s="1"/>
  <c r="G96" i="1"/>
  <c r="H95" i="1"/>
  <c r="K96" i="1"/>
  <c r="L95" i="1"/>
  <c r="M95" i="1" s="1"/>
  <c r="N95" i="1" s="1"/>
  <c r="F165" i="1"/>
  <c r="U163" i="1"/>
  <c r="V163" i="1" s="1"/>
  <c r="X164" i="1"/>
  <c r="W164" i="1"/>
  <c r="C151" i="1"/>
  <c r="R164" i="1"/>
  <c r="I165" i="1" s="1"/>
  <c r="A165" i="1"/>
  <c r="D165" i="1" s="1"/>
  <c r="E165" i="1" s="1"/>
  <c r="L96" i="1" l="1"/>
  <c r="M96" i="1" s="1"/>
  <c r="N96" i="1" s="1"/>
  <c r="K97" i="1"/>
  <c r="P95" i="1"/>
  <c r="S95" i="1" s="1"/>
  <c r="B95" i="1" s="1"/>
  <c r="H96" i="1"/>
  <c r="G97" i="1"/>
  <c r="F166" i="1"/>
  <c r="R165" i="1"/>
  <c r="I166" i="1" s="1"/>
  <c r="A166" i="1"/>
  <c r="D166" i="1" s="1"/>
  <c r="E166" i="1" s="1"/>
  <c r="U164" i="1"/>
  <c r="V164" i="1" s="1"/>
  <c r="X165" i="1"/>
  <c r="W165" i="1"/>
  <c r="C152" i="1"/>
  <c r="H97" i="1" l="1"/>
  <c r="G98" i="1"/>
  <c r="P96" i="1"/>
  <c r="S96" i="1" s="1"/>
  <c r="B96" i="1" s="1"/>
  <c r="L97" i="1"/>
  <c r="M97" i="1" s="1"/>
  <c r="N97" i="1" s="1"/>
  <c r="K98" i="1"/>
  <c r="F167" i="1"/>
  <c r="C153" i="1"/>
  <c r="R166" i="1"/>
  <c r="I167" i="1" s="1"/>
  <c r="A167" i="1"/>
  <c r="D167" i="1" s="1"/>
  <c r="E167" i="1" s="1"/>
  <c r="U165" i="1"/>
  <c r="V165" i="1" s="1"/>
  <c r="X166" i="1"/>
  <c r="W166" i="1"/>
  <c r="G99" i="1" l="1"/>
  <c r="H98" i="1"/>
  <c r="L98" i="1"/>
  <c r="M98" i="1" s="1"/>
  <c r="N98" i="1" s="1"/>
  <c r="K99" i="1"/>
  <c r="P97" i="1"/>
  <c r="S97" i="1" s="1"/>
  <c r="B97" i="1" s="1"/>
  <c r="F168" i="1"/>
  <c r="A168" i="1"/>
  <c r="D168" i="1" s="1"/>
  <c r="E168" i="1" s="1"/>
  <c r="R167" i="1"/>
  <c r="I168" i="1" s="1"/>
  <c r="W167" i="1"/>
  <c r="U166" i="1"/>
  <c r="V166" i="1" s="1"/>
  <c r="X167" i="1"/>
  <c r="C154" i="1"/>
  <c r="K100" i="1" l="1"/>
  <c r="L99" i="1"/>
  <c r="M99" i="1" s="1"/>
  <c r="N99" i="1" s="1"/>
  <c r="P98" i="1"/>
  <c r="S98" i="1" s="1"/>
  <c r="B98" i="1" s="1"/>
  <c r="H99" i="1"/>
  <c r="G100" i="1"/>
  <c r="F169" i="1"/>
  <c r="A169" i="1"/>
  <c r="D169" i="1" s="1"/>
  <c r="E169" i="1" s="1"/>
  <c r="R168" i="1"/>
  <c r="I169" i="1" s="1"/>
  <c r="C155" i="1"/>
  <c r="U167" i="1"/>
  <c r="V167" i="1" s="1"/>
  <c r="W168" i="1"/>
  <c r="X168" i="1"/>
  <c r="H100" i="1" l="1"/>
  <c r="G101" i="1"/>
  <c r="P99" i="1"/>
  <c r="S99" i="1" s="1"/>
  <c r="B99" i="1" s="1"/>
  <c r="L100" i="1"/>
  <c r="M100" i="1" s="1"/>
  <c r="N100" i="1" s="1"/>
  <c r="K101" i="1"/>
  <c r="F170" i="1"/>
  <c r="U168" i="1"/>
  <c r="V168" i="1" s="1"/>
  <c r="W169" i="1"/>
  <c r="X169" i="1"/>
  <c r="C156" i="1"/>
  <c r="R169" i="1"/>
  <c r="I170" i="1" s="1"/>
  <c r="A170" i="1"/>
  <c r="D170" i="1" s="1"/>
  <c r="E170" i="1" s="1"/>
  <c r="H101" i="1" l="1"/>
  <c r="G102" i="1"/>
  <c r="K102" i="1"/>
  <c r="L101" i="1"/>
  <c r="M101" i="1" s="1"/>
  <c r="N101" i="1" s="1"/>
  <c r="P100" i="1"/>
  <c r="S100" i="1" s="1"/>
  <c r="B100" i="1" s="1"/>
  <c r="F171" i="1"/>
  <c r="W170" i="1"/>
  <c r="X170" i="1"/>
  <c r="U169" i="1"/>
  <c r="V169" i="1" s="1"/>
  <c r="R170" i="1"/>
  <c r="I171" i="1" s="1"/>
  <c r="A171" i="1"/>
  <c r="D171" i="1" s="1"/>
  <c r="E171" i="1" s="1"/>
  <c r="C157" i="1"/>
  <c r="L102" i="1" l="1"/>
  <c r="M102" i="1" s="1"/>
  <c r="N102" i="1" s="1"/>
  <c r="K103" i="1"/>
  <c r="G103" i="1"/>
  <c r="H102" i="1"/>
  <c r="P101" i="1"/>
  <c r="S101" i="1" s="1"/>
  <c r="B101" i="1" s="1"/>
  <c r="F172" i="1"/>
  <c r="C158" i="1"/>
  <c r="R171" i="1"/>
  <c r="I172" i="1" s="1"/>
  <c r="A172" i="1"/>
  <c r="D172" i="1" s="1"/>
  <c r="E172" i="1" s="1"/>
  <c r="U170" i="1"/>
  <c r="V170" i="1" s="1"/>
  <c r="X171" i="1"/>
  <c r="W171" i="1"/>
  <c r="P102" i="1" l="1"/>
  <c r="S102" i="1" s="1"/>
  <c r="B102" i="1" s="1"/>
  <c r="H103" i="1"/>
  <c r="G104" i="1"/>
  <c r="L103" i="1"/>
  <c r="M103" i="1" s="1"/>
  <c r="N103" i="1" s="1"/>
  <c r="K104" i="1"/>
  <c r="F173" i="1"/>
  <c r="C159" i="1"/>
  <c r="X172" i="1"/>
  <c r="U171" i="1"/>
  <c r="V171" i="1" s="1"/>
  <c r="W172" i="1"/>
  <c r="A173" i="1"/>
  <c r="D173" i="1" s="1"/>
  <c r="E173" i="1" s="1"/>
  <c r="R172" i="1"/>
  <c r="I173" i="1" s="1"/>
  <c r="H104" i="1" l="1"/>
  <c r="G105" i="1"/>
  <c r="K105" i="1"/>
  <c r="L104" i="1"/>
  <c r="M104" i="1" s="1"/>
  <c r="N104" i="1" s="1"/>
  <c r="P103" i="1"/>
  <c r="S103" i="1" s="1"/>
  <c r="B103" i="1" s="1"/>
  <c r="F174" i="1"/>
  <c r="X173" i="1"/>
  <c r="W173" i="1"/>
  <c r="U172" i="1"/>
  <c r="V172" i="1" s="1"/>
  <c r="C160" i="1"/>
  <c r="R173" i="1"/>
  <c r="I174" i="1" s="1"/>
  <c r="A174" i="1"/>
  <c r="D174" i="1" s="1"/>
  <c r="E174" i="1" s="1"/>
  <c r="K106" i="1" l="1"/>
  <c r="L105" i="1"/>
  <c r="M105" i="1" s="1"/>
  <c r="N105" i="1" s="1"/>
  <c r="H105" i="1"/>
  <c r="G106" i="1"/>
  <c r="P104" i="1"/>
  <c r="S104" i="1" s="1"/>
  <c r="B104" i="1" s="1"/>
  <c r="F175" i="1"/>
  <c r="C161" i="1"/>
  <c r="A175" i="1"/>
  <c r="D175" i="1" s="1"/>
  <c r="E175" i="1" s="1"/>
  <c r="R174" i="1"/>
  <c r="I175" i="1" s="1"/>
  <c r="W174" i="1"/>
  <c r="X174" i="1"/>
  <c r="U173" i="1"/>
  <c r="V173" i="1" s="1"/>
  <c r="H106" i="1" l="1"/>
  <c r="G107" i="1"/>
  <c r="P105" i="1"/>
  <c r="S105" i="1" s="1"/>
  <c r="B105" i="1" s="1"/>
  <c r="K107" i="1"/>
  <c r="L106" i="1"/>
  <c r="M106" i="1" s="1"/>
  <c r="N106" i="1" s="1"/>
  <c r="F176" i="1"/>
  <c r="C162" i="1"/>
  <c r="U174" i="1"/>
  <c r="V174" i="1" s="1"/>
  <c r="X175" i="1"/>
  <c r="W175" i="1"/>
  <c r="R175" i="1"/>
  <c r="I176" i="1" s="1"/>
  <c r="A176" i="1"/>
  <c r="D176" i="1" s="1"/>
  <c r="E176" i="1" s="1"/>
  <c r="L107" i="1" l="1"/>
  <c r="M107" i="1" s="1"/>
  <c r="N107" i="1" s="1"/>
  <c r="K108" i="1"/>
  <c r="H107" i="1"/>
  <c r="G108" i="1"/>
  <c r="P106" i="1"/>
  <c r="S106" i="1" s="1"/>
  <c r="B106" i="1" s="1"/>
  <c r="F177" i="1"/>
  <c r="A177" i="1"/>
  <c r="D177" i="1" s="1"/>
  <c r="E177" i="1" s="1"/>
  <c r="R176" i="1"/>
  <c r="I177" i="1" s="1"/>
  <c r="U175" i="1"/>
  <c r="V175" i="1" s="1"/>
  <c r="X176" i="1"/>
  <c r="W176" i="1"/>
  <c r="C163" i="1"/>
  <c r="H108" i="1" l="1"/>
  <c r="G109" i="1"/>
  <c r="P107" i="1"/>
  <c r="S107" i="1" s="1"/>
  <c r="B107" i="1" s="1"/>
  <c r="L108" i="1"/>
  <c r="M108" i="1" s="1"/>
  <c r="N108" i="1" s="1"/>
  <c r="K109" i="1"/>
  <c r="F178" i="1"/>
  <c r="X177" i="1"/>
  <c r="W177" i="1"/>
  <c r="U176" i="1"/>
  <c r="V176" i="1" s="1"/>
  <c r="C164" i="1"/>
  <c r="R177" i="1"/>
  <c r="I178" i="1" s="1"/>
  <c r="A178" i="1"/>
  <c r="D178" i="1" s="1"/>
  <c r="E178" i="1" s="1"/>
  <c r="L109" i="1" l="1"/>
  <c r="M109" i="1" s="1"/>
  <c r="N109" i="1" s="1"/>
  <c r="K110" i="1"/>
  <c r="H109" i="1"/>
  <c r="G110" i="1"/>
  <c r="P108" i="1"/>
  <c r="S108" i="1" s="1"/>
  <c r="B108" i="1" s="1"/>
  <c r="F179" i="1"/>
  <c r="A179" i="1"/>
  <c r="D179" i="1" s="1"/>
  <c r="E179" i="1" s="1"/>
  <c r="R178" i="1"/>
  <c r="I179" i="1" s="1"/>
  <c r="W178" i="1"/>
  <c r="U177" i="1"/>
  <c r="V177" i="1" s="1"/>
  <c r="X178" i="1"/>
  <c r="C165" i="1"/>
  <c r="H110" i="1" l="1"/>
  <c r="G111" i="1"/>
  <c r="P109" i="1"/>
  <c r="S109" i="1" s="1"/>
  <c r="B109" i="1" s="1"/>
  <c r="L110" i="1"/>
  <c r="M110" i="1" s="1"/>
  <c r="N110" i="1" s="1"/>
  <c r="K111" i="1"/>
  <c r="F180" i="1"/>
  <c r="R179" i="1"/>
  <c r="I180" i="1" s="1"/>
  <c r="A180" i="1"/>
  <c r="D180" i="1" s="1"/>
  <c r="E180" i="1" s="1"/>
  <c r="C166" i="1"/>
  <c r="U178" i="1"/>
  <c r="V178" i="1" s="1"/>
  <c r="X179" i="1"/>
  <c r="W179" i="1"/>
  <c r="L111" i="1" l="1"/>
  <c r="M111" i="1" s="1"/>
  <c r="N111" i="1" s="1"/>
  <c r="K112" i="1"/>
  <c r="H111" i="1"/>
  <c r="G112" i="1"/>
  <c r="P110" i="1"/>
  <c r="S110" i="1" s="1"/>
  <c r="B110" i="1" s="1"/>
  <c r="F181" i="1"/>
  <c r="C167" i="1"/>
  <c r="A181" i="1"/>
  <c r="D181" i="1" s="1"/>
  <c r="E181" i="1" s="1"/>
  <c r="R180" i="1"/>
  <c r="I181" i="1" s="1"/>
  <c r="U179" i="1"/>
  <c r="V179" i="1" s="1"/>
  <c r="X180" i="1"/>
  <c r="W180" i="1"/>
  <c r="G113" i="1" l="1"/>
  <c r="H112" i="1"/>
  <c r="P111" i="1"/>
  <c r="S111" i="1" s="1"/>
  <c r="B111" i="1" s="1"/>
  <c r="L112" i="1"/>
  <c r="M112" i="1" s="1"/>
  <c r="N112" i="1" s="1"/>
  <c r="K113" i="1"/>
  <c r="F182" i="1"/>
  <c r="W181" i="1"/>
  <c r="U180" i="1"/>
  <c r="V180" i="1" s="1"/>
  <c r="X181" i="1"/>
  <c r="R181" i="1"/>
  <c r="I182" i="1" s="1"/>
  <c r="A182" i="1"/>
  <c r="D182" i="1" s="1"/>
  <c r="E182" i="1" s="1"/>
  <c r="C168" i="1"/>
  <c r="L113" i="1" l="1"/>
  <c r="M113" i="1" s="1"/>
  <c r="N113" i="1" s="1"/>
  <c r="K114" i="1"/>
  <c r="P112" i="1"/>
  <c r="S112" i="1" s="1"/>
  <c r="B112" i="1" s="1"/>
  <c r="H113" i="1"/>
  <c r="G114" i="1"/>
  <c r="F183" i="1"/>
  <c r="X182" i="1"/>
  <c r="W182" i="1"/>
  <c r="U181" i="1"/>
  <c r="V181" i="1" s="1"/>
  <c r="C169" i="1"/>
  <c r="A183" i="1"/>
  <c r="D183" i="1" s="1"/>
  <c r="E183" i="1" s="1"/>
  <c r="R182" i="1"/>
  <c r="I183" i="1" s="1"/>
  <c r="H114" i="1" l="1"/>
  <c r="G115" i="1"/>
  <c r="P113" i="1"/>
  <c r="S113" i="1" s="1"/>
  <c r="B113" i="1" s="1"/>
  <c r="L114" i="1"/>
  <c r="M114" i="1" s="1"/>
  <c r="N114" i="1" s="1"/>
  <c r="K115" i="1"/>
  <c r="F184" i="1"/>
  <c r="U182" i="1"/>
  <c r="V182" i="1" s="1"/>
  <c r="X183" i="1"/>
  <c r="W183" i="1"/>
  <c r="R183" i="1"/>
  <c r="I184" i="1" s="1"/>
  <c r="A184" i="1"/>
  <c r="D184" i="1" s="1"/>
  <c r="E184" i="1" s="1"/>
  <c r="C170" i="1"/>
  <c r="K116" i="1" l="1"/>
  <c r="L115" i="1"/>
  <c r="M115" i="1" s="1"/>
  <c r="N115" i="1" s="1"/>
  <c r="H115" i="1"/>
  <c r="G116" i="1"/>
  <c r="P114" i="1"/>
  <c r="S114" i="1" s="1"/>
  <c r="B114" i="1" s="1"/>
  <c r="F185" i="1"/>
  <c r="C171" i="1"/>
  <c r="A185" i="1"/>
  <c r="D185" i="1" s="1"/>
  <c r="E185" i="1" s="1"/>
  <c r="R184" i="1"/>
  <c r="I185" i="1" s="1"/>
  <c r="U183" i="1"/>
  <c r="V183" i="1" s="1"/>
  <c r="W184" i="1"/>
  <c r="X184" i="1"/>
  <c r="G117" i="1" l="1"/>
  <c r="H116" i="1"/>
  <c r="P115" i="1"/>
  <c r="S115" i="1" s="1"/>
  <c r="B115" i="1" s="1"/>
  <c r="K117" i="1"/>
  <c r="L116" i="1"/>
  <c r="M116" i="1" s="1"/>
  <c r="N116" i="1" s="1"/>
  <c r="F186" i="1"/>
  <c r="U184" i="1"/>
  <c r="V184" i="1" s="1"/>
  <c r="X185" i="1"/>
  <c r="W185" i="1"/>
  <c r="R185" i="1"/>
  <c r="I186" i="1" s="1"/>
  <c r="A186" i="1"/>
  <c r="D186" i="1" s="1"/>
  <c r="E186" i="1" s="1"/>
  <c r="C172" i="1"/>
  <c r="L117" i="1" l="1"/>
  <c r="M117" i="1" s="1"/>
  <c r="N117" i="1" s="1"/>
  <c r="K118" i="1"/>
  <c r="P116" i="1"/>
  <c r="S116" i="1" s="1"/>
  <c r="B116" i="1" s="1"/>
  <c r="H117" i="1"/>
  <c r="G118" i="1"/>
  <c r="F187" i="1"/>
  <c r="U185" i="1"/>
  <c r="V185" i="1" s="1"/>
  <c r="X186" i="1"/>
  <c r="W186" i="1"/>
  <c r="C173" i="1"/>
  <c r="A187" i="1"/>
  <c r="D187" i="1" s="1"/>
  <c r="E187" i="1" s="1"/>
  <c r="R186" i="1"/>
  <c r="I187" i="1" s="1"/>
  <c r="G119" i="1" l="1"/>
  <c r="H118" i="1"/>
  <c r="P117" i="1"/>
  <c r="S117" i="1" s="1"/>
  <c r="B117" i="1" s="1"/>
  <c r="K119" i="1"/>
  <c r="L118" i="1"/>
  <c r="M118" i="1" s="1"/>
  <c r="N118" i="1" s="1"/>
  <c r="F188" i="1"/>
  <c r="U186" i="1"/>
  <c r="V186" i="1" s="1"/>
  <c r="X187" i="1"/>
  <c r="W187" i="1"/>
  <c r="A188" i="1"/>
  <c r="D188" i="1" s="1"/>
  <c r="E188" i="1" s="1"/>
  <c r="R187" i="1"/>
  <c r="I188" i="1" s="1"/>
  <c r="C174" i="1"/>
  <c r="K120" i="1" l="1"/>
  <c r="L119" i="1"/>
  <c r="M119" i="1" s="1"/>
  <c r="N119" i="1" s="1"/>
  <c r="P118" i="1"/>
  <c r="S118" i="1" s="1"/>
  <c r="B118" i="1" s="1"/>
  <c r="H119" i="1"/>
  <c r="G120" i="1"/>
  <c r="F189" i="1"/>
  <c r="C175" i="1"/>
  <c r="U187" i="1"/>
  <c r="V187" i="1" s="1"/>
  <c r="X188" i="1"/>
  <c r="W188" i="1"/>
  <c r="A189" i="1"/>
  <c r="D189" i="1" s="1"/>
  <c r="E189" i="1" s="1"/>
  <c r="R188" i="1"/>
  <c r="I189" i="1" s="1"/>
  <c r="H120" i="1" l="1"/>
  <c r="G121" i="1"/>
  <c r="P119" i="1"/>
  <c r="S119" i="1" s="1"/>
  <c r="B119" i="1" s="1"/>
  <c r="K121" i="1"/>
  <c r="L120" i="1"/>
  <c r="M120" i="1" s="1"/>
  <c r="N120" i="1" s="1"/>
  <c r="F190" i="1"/>
  <c r="A190" i="1"/>
  <c r="D190" i="1" s="1"/>
  <c r="E190" i="1" s="1"/>
  <c r="R189" i="1"/>
  <c r="I190" i="1" s="1"/>
  <c r="C176" i="1"/>
  <c r="U188" i="1"/>
  <c r="V188" i="1" s="1"/>
  <c r="W189" i="1"/>
  <c r="X189" i="1"/>
  <c r="G122" i="1" l="1"/>
  <c r="H121" i="1"/>
  <c r="L121" i="1"/>
  <c r="M121" i="1" s="1"/>
  <c r="N121" i="1" s="1"/>
  <c r="K122" i="1"/>
  <c r="P120" i="1"/>
  <c r="S120" i="1" s="1"/>
  <c r="B120" i="1" s="1"/>
  <c r="F191" i="1"/>
  <c r="U189" i="1"/>
  <c r="V189" i="1" s="1"/>
  <c r="X190" i="1"/>
  <c r="W190" i="1"/>
  <c r="C177" i="1"/>
  <c r="A191" i="1"/>
  <c r="D191" i="1" s="1"/>
  <c r="E191" i="1" s="1"/>
  <c r="R190" i="1"/>
  <c r="I191" i="1" s="1"/>
  <c r="K123" i="1" l="1"/>
  <c r="L122" i="1"/>
  <c r="M122" i="1" s="1"/>
  <c r="N122" i="1" s="1"/>
  <c r="P121" i="1"/>
  <c r="S121" i="1" s="1"/>
  <c r="B121" i="1" s="1"/>
  <c r="G123" i="1"/>
  <c r="H122" i="1"/>
  <c r="F192" i="1"/>
  <c r="U190" i="1"/>
  <c r="V190" i="1" s="1"/>
  <c r="W191" i="1"/>
  <c r="X191" i="1"/>
  <c r="A192" i="1"/>
  <c r="D192" i="1" s="1"/>
  <c r="E192" i="1" s="1"/>
  <c r="R191" i="1"/>
  <c r="I192" i="1" s="1"/>
  <c r="C178" i="1"/>
  <c r="P122" i="1" l="1"/>
  <c r="S122" i="1" s="1"/>
  <c r="B122" i="1" s="1"/>
  <c r="G124" i="1"/>
  <c r="H123" i="1"/>
  <c r="K124" i="1"/>
  <c r="L123" i="1"/>
  <c r="M123" i="1" s="1"/>
  <c r="N123" i="1" s="1"/>
  <c r="F193" i="1"/>
  <c r="C179" i="1"/>
  <c r="A193" i="1"/>
  <c r="D193" i="1" s="1"/>
  <c r="E193" i="1" s="1"/>
  <c r="R192" i="1"/>
  <c r="I193" i="1" s="1"/>
  <c r="U191" i="1"/>
  <c r="V191" i="1" s="1"/>
  <c r="X192" i="1"/>
  <c r="W192" i="1"/>
  <c r="K125" i="1" l="1"/>
  <c r="L124" i="1"/>
  <c r="M124" i="1" s="1"/>
  <c r="N124" i="1" s="1"/>
  <c r="P123" i="1"/>
  <c r="S123" i="1" s="1"/>
  <c r="B123" i="1" s="1"/>
  <c r="G125" i="1"/>
  <c r="H124" i="1"/>
  <c r="F194" i="1"/>
  <c r="U192" i="1"/>
  <c r="V192" i="1" s="1"/>
  <c r="W193" i="1"/>
  <c r="X193" i="1"/>
  <c r="R193" i="1"/>
  <c r="I194" i="1" s="1"/>
  <c r="A194" i="1"/>
  <c r="D194" i="1" s="1"/>
  <c r="E194" i="1" s="1"/>
  <c r="C180" i="1"/>
  <c r="P124" i="1" l="1"/>
  <c r="S124" i="1" s="1"/>
  <c r="B124" i="1" s="1"/>
  <c r="G126" i="1"/>
  <c r="H125" i="1"/>
  <c r="L125" i="1"/>
  <c r="M125" i="1" s="1"/>
  <c r="N125" i="1" s="1"/>
  <c r="K126" i="1"/>
  <c r="F195" i="1"/>
  <c r="C181" i="1"/>
  <c r="R194" i="1"/>
  <c r="I195" i="1" s="1"/>
  <c r="A195" i="1"/>
  <c r="D195" i="1" s="1"/>
  <c r="E195" i="1" s="1"/>
  <c r="X194" i="1"/>
  <c r="U193" i="1"/>
  <c r="V193" i="1" s="1"/>
  <c r="W194" i="1"/>
  <c r="K127" i="1" l="1"/>
  <c r="L126" i="1"/>
  <c r="M126" i="1" s="1"/>
  <c r="N126" i="1" s="1"/>
  <c r="P125" i="1"/>
  <c r="S125" i="1" s="1"/>
  <c r="B125" i="1" s="1"/>
  <c r="G127" i="1"/>
  <c r="H126" i="1"/>
  <c r="F196" i="1"/>
  <c r="R195" i="1"/>
  <c r="I196" i="1" s="1"/>
  <c r="A196" i="1"/>
  <c r="D196" i="1" s="1"/>
  <c r="E196" i="1" s="1"/>
  <c r="U194" i="1"/>
  <c r="V194" i="1" s="1"/>
  <c r="X195" i="1"/>
  <c r="W195" i="1"/>
  <c r="C182" i="1"/>
  <c r="P126" i="1" l="1"/>
  <c r="S126" i="1" s="1"/>
  <c r="B126" i="1" s="1"/>
  <c r="G128" i="1"/>
  <c r="H127" i="1"/>
  <c r="K128" i="1"/>
  <c r="L127" i="1"/>
  <c r="M127" i="1" s="1"/>
  <c r="N127" i="1" s="1"/>
  <c r="F197" i="1"/>
  <c r="C183" i="1"/>
  <c r="A197" i="1"/>
  <c r="D197" i="1" s="1"/>
  <c r="E197" i="1" s="1"/>
  <c r="R196" i="1"/>
  <c r="I197" i="1" s="1"/>
  <c r="U195" i="1"/>
  <c r="V195" i="1" s="1"/>
  <c r="X196" i="1"/>
  <c r="W196" i="1"/>
  <c r="L128" i="1" l="1"/>
  <c r="M128" i="1" s="1"/>
  <c r="N128" i="1" s="1"/>
  <c r="K129" i="1"/>
  <c r="P127" i="1"/>
  <c r="S127" i="1" s="1"/>
  <c r="B127" i="1" s="1"/>
  <c r="G129" i="1"/>
  <c r="H128" i="1"/>
  <c r="F198" i="1"/>
  <c r="U196" i="1"/>
  <c r="V196" i="1" s="1"/>
  <c r="X197" i="1"/>
  <c r="W197" i="1"/>
  <c r="A198" i="1"/>
  <c r="D198" i="1" s="1"/>
  <c r="E198" i="1" s="1"/>
  <c r="R197" i="1"/>
  <c r="I198" i="1" s="1"/>
  <c r="C184" i="1"/>
  <c r="P128" i="1" l="1"/>
  <c r="S128" i="1" s="1"/>
  <c r="B128" i="1" s="1"/>
  <c r="G130" i="1"/>
  <c r="H129" i="1"/>
  <c r="K130" i="1"/>
  <c r="L129" i="1"/>
  <c r="M129" i="1" s="1"/>
  <c r="N129" i="1" s="1"/>
  <c r="F199" i="1"/>
  <c r="U197" i="1"/>
  <c r="V197" i="1" s="1"/>
  <c r="X198" i="1"/>
  <c r="W198" i="1"/>
  <c r="C185" i="1"/>
  <c r="R198" i="1"/>
  <c r="I199" i="1" s="1"/>
  <c r="A199" i="1"/>
  <c r="D199" i="1" s="1"/>
  <c r="E199" i="1" s="1"/>
  <c r="K131" i="1" l="1"/>
  <c r="L130" i="1"/>
  <c r="M130" i="1" s="1"/>
  <c r="N130" i="1" s="1"/>
  <c r="P129" i="1"/>
  <c r="S129" i="1" s="1"/>
  <c r="B129" i="1" s="1"/>
  <c r="H130" i="1"/>
  <c r="G131" i="1"/>
  <c r="F200" i="1"/>
  <c r="A200" i="1"/>
  <c r="D200" i="1" s="1"/>
  <c r="E200" i="1" s="1"/>
  <c r="R199" i="1"/>
  <c r="I200" i="1" s="1"/>
  <c r="U198" i="1"/>
  <c r="V198" i="1" s="1"/>
  <c r="W199" i="1"/>
  <c r="X199" i="1"/>
  <c r="C186" i="1"/>
  <c r="G132" i="1" l="1"/>
  <c r="H131" i="1"/>
  <c r="P130" i="1"/>
  <c r="S130" i="1" s="1"/>
  <c r="B130" i="1" s="1"/>
  <c r="L131" i="1"/>
  <c r="M131" i="1" s="1"/>
  <c r="N131" i="1" s="1"/>
  <c r="K132" i="1"/>
  <c r="F201" i="1"/>
  <c r="A201" i="1"/>
  <c r="D201" i="1" s="1"/>
  <c r="E201" i="1" s="1"/>
  <c r="R200" i="1"/>
  <c r="I201" i="1" s="1"/>
  <c r="C187" i="1"/>
  <c r="U199" i="1"/>
  <c r="V199" i="1" s="1"/>
  <c r="W200" i="1"/>
  <c r="X200" i="1"/>
  <c r="K133" i="1" l="1"/>
  <c r="L132" i="1"/>
  <c r="M132" i="1" s="1"/>
  <c r="N132" i="1" s="1"/>
  <c r="P131" i="1"/>
  <c r="S131" i="1" s="1"/>
  <c r="B131" i="1" s="1"/>
  <c r="H132" i="1"/>
  <c r="G133" i="1"/>
  <c r="F202" i="1"/>
  <c r="A202" i="1"/>
  <c r="D202" i="1" s="1"/>
  <c r="E202" i="1" s="1"/>
  <c r="R201" i="1"/>
  <c r="I202" i="1" s="1"/>
  <c r="C188" i="1"/>
  <c r="U200" i="1"/>
  <c r="V200" i="1" s="1"/>
  <c r="W201" i="1"/>
  <c r="X201" i="1"/>
  <c r="H133" i="1" l="1"/>
  <c r="G134" i="1"/>
  <c r="P132" i="1"/>
  <c r="S132" i="1" s="1"/>
  <c r="B132" i="1" s="1"/>
  <c r="K134" i="1"/>
  <c r="L133" i="1"/>
  <c r="M133" i="1" s="1"/>
  <c r="N133" i="1" s="1"/>
  <c r="F203" i="1"/>
  <c r="C189" i="1"/>
  <c r="A203" i="1"/>
  <c r="D203" i="1" s="1"/>
  <c r="E203" i="1" s="1"/>
  <c r="R202" i="1"/>
  <c r="I203" i="1" s="1"/>
  <c r="U201" i="1"/>
  <c r="V201" i="1" s="1"/>
  <c r="X202" i="1"/>
  <c r="W202" i="1"/>
  <c r="K135" i="1" l="1"/>
  <c r="L134" i="1"/>
  <c r="M134" i="1" s="1"/>
  <c r="N134" i="1" s="1"/>
  <c r="H134" i="1"/>
  <c r="G135" i="1"/>
  <c r="P133" i="1"/>
  <c r="S133" i="1" s="1"/>
  <c r="B133" i="1" s="1"/>
  <c r="F204" i="1"/>
  <c r="U202" i="1"/>
  <c r="V202" i="1" s="1"/>
  <c r="W203" i="1"/>
  <c r="X203" i="1"/>
  <c r="A204" i="1"/>
  <c r="D204" i="1" s="1"/>
  <c r="E204" i="1" s="1"/>
  <c r="R203" i="1"/>
  <c r="I204" i="1" s="1"/>
  <c r="C190" i="1"/>
  <c r="G136" i="1" l="1"/>
  <c r="H135" i="1"/>
  <c r="P134" i="1"/>
  <c r="S134" i="1" s="1"/>
  <c r="B134" i="1" s="1"/>
  <c r="K136" i="1"/>
  <c r="L135" i="1"/>
  <c r="M135" i="1" s="1"/>
  <c r="N135" i="1" s="1"/>
  <c r="F205" i="1"/>
  <c r="U203" i="1"/>
  <c r="V203" i="1" s="1"/>
  <c r="X204" i="1"/>
  <c r="W204" i="1"/>
  <c r="C191" i="1"/>
  <c r="R204" i="1"/>
  <c r="I205" i="1" s="1"/>
  <c r="A205" i="1"/>
  <c r="D205" i="1" s="1"/>
  <c r="E205" i="1" s="1"/>
  <c r="L136" i="1" l="1"/>
  <c r="M136" i="1" s="1"/>
  <c r="N136" i="1" s="1"/>
  <c r="K137" i="1"/>
  <c r="P135" i="1"/>
  <c r="S135" i="1" s="1"/>
  <c r="B135" i="1" s="1"/>
  <c r="G137" i="1"/>
  <c r="H136" i="1"/>
  <c r="F206" i="1"/>
  <c r="A206" i="1"/>
  <c r="D206" i="1" s="1"/>
  <c r="E206" i="1" s="1"/>
  <c r="R205" i="1"/>
  <c r="I206" i="1" s="1"/>
  <c r="U204" i="1"/>
  <c r="V204" i="1" s="1"/>
  <c r="X205" i="1"/>
  <c r="W205" i="1"/>
  <c r="C192" i="1"/>
  <c r="P136" i="1" l="1"/>
  <c r="S136" i="1" s="1"/>
  <c r="B136" i="1" s="1"/>
  <c r="H137" i="1"/>
  <c r="G138" i="1"/>
  <c r="K138" i="1"/>
  <c r="L137" i="1"/>
  <c r="M137" i="1" s="1"/>
  <c r="N137" i="1" s="1"/>
  <c r="F207" i="1"/>
  <c r="U205" i="1"/>
  <c r="V205" i="1" s="1"/>
  <c r="X206" i="1"/>
  <c r="W206" i="1"/>
  <c r="C193" i="1"/>
  <c r="A207" i="1"/>
  <c r="D207" i="1" s="1"/>
  <c r="E207" i="1" s="1"/>
  <c r="R206" i="1"/>
  <c r="I207" i="1" s="1"/>
  <c r="K139" i="1" l="1"/>
  <c r="L138" i="1"/>
  <c r="M138" i="1" s="1"/>
  <c r="N138" i="1" s="1"/>
  <c r="G139" i="1"/>
  <c r="H138" i="1"/>
  <c r="P137" i="1"/>
  <c r="S137" i="1" s="1"/>
  <c r="B137" i="1" s="1"/>
  <c r="F208" i="1"/>
  <c r="C194" i="1"/>
  <c r="U206" i="1"/>
  <c r="V206" i="1" s="1"/>
  <c r="X207" i="1"/>
  <c r="W207" i="1"/>
  <c r="A208" i="1"/>
  <c r="D208" i="1" s="1"/>
  <c r="E208" i="1" s="1"/>
  <c r="R207" i="1"/>
  <c r="I208" i="1" s="1"/>
  <c r="P138" i="1" l="1"/>
  <c r="S138" i="1" s="1"/>
  <c r="B138" i="1" s="1"/>
  <c r="H139" i="1"/>
  <c r="G140" i="1"/>
  <c r="L139" i="1"/>
  <c r="M139" i="1" s="1"/>
  <c r="N139" i="1" s="1"/>
  <c r="K140" i="1"/>
  <c r="F209" i="1"/>
  <c r="C195" i="1"/>
  <c r="U207" i="1"/>
  <c r="V207" i="1" s="1"/>
  <c r="W208" i="1"/>
  <c r="X208" i="1"/>
  <c r="A209" i="1"/>
  <c r="D209" i="1" s="1"/>
  <c r="E209" i="1" s="1"/>
  <c r="R208" i="1"/>
  <c r="I209" i="1" s="1"/>
  <c r="G141" i="1" l="1"/>
  <c r="H140" i="1"/>
  <c r="K141" i="1"/>
  <c r="L140" i="1"/>
  <c r="M140" i="1" s="1"/>
  <c r="N140" i="1" s="1"/>
  <c r="P139" i="1"/>
  <c r="S139" i="1" s="1"/>
  <c r="B139" i="1" s="1"/>
  <c r="F210" i="1"/>
  <c r="U208" i="1"/>
  <c r="V208" i="1" s="1"/>
  <c r="X209" i="1"/>
  <c r="W209" i="1"/>
  <c r="R209" i="1"/>
  <c r="I210" i="1" s="1"/>
  <c r="A210" i="1"/>
  <c r="D210" i="1" s="1"/>
  <c r="E210" i="1" s="1"/>
  <c r="C196" i="1"/>
  <c r="P140" i="1" l="1"/>
  <c r="S140" i="1" s="1"/>
  <c r="B140" i="1" s="1"/>
  <c r="K142" i="1"/>
  <c r="L141" i="1"/>
  <c r="M141" i="1" s="1"/>
  <c r="N141" i="1" s="1"/>
  <c r="H141" i="1"/>
  <c r="G142" i="1"/>
  <c r="F211" i="1"/>
  <c r="U209" i="1"/>
  <c r="V209" i="1" s="1"/>
  <c r="X210" i="1"/>
  <c r="W210" i="1"/>
  <c r="C197" i="1"/>
  <c r="A211" i="1"/>
  <c r="D211" i="1" s="1"/>
  <c r="E211" i="1" s="1"/>
  <c r="R210" i="1"/>
  <c r="I211" i="1" s="1"/>
  <c r="G143" i="1" l="1"/>
  <c r="H142" i="1"/>
  <c r="P141" i="1"/>
  <c r="S141" i="1" s="1"/>
  <c r="B141" i="1" s="1"/>
  <c r="K143" i="1"/>
  <c r="L142" i="1"/>
  <c r="M142" i="1" s="1"/>
  <c r="N142" i="1" s="1"/>
  <c r="F212" i="1"/>
  <c r="U210" i="1"/>
  <c r="V210" i="1" s="1"/>
  <c r="X211" i="1"/>
  <c r="W211" i="1"/>
  <c r="A212" i="1"/>
  <c r="D212" i="1" s="1"/>
  <c r="E212" i="1" s="1"/>
  <c r="R211" i="1"/>
  <c r="I212" i="1" s="1"/>
  <c r="C198" i="1"/>
  <c r="K144" i="1" l="1"/>
  <c r="L143" i="1"/>
  <c r="M143" i="1" s="1"/>
  <c r="N143" i="1" s="1"/>
  <c r="P142" i="1"/>
  <c r="S142" i="1" s="1"/>
  <c r="B142" i="1" s="1"/>
  <c r="H143" i="1"/>
  <c r="G144" i="1"/>
  <c r="F213" i="1"/>
  <c r="U211" i="1"/>
  <c r="V211" i="1" s="1"/>
  <c r="X212" i="1"/>
  <c r="W212" i="1"/>
  <c r="C199" i="1"/>
  <c r="A213" i="1"/>
  <c r="D213" i="1" s="1"/>
  <c r="E213" i="1" s="1"/>
  <c r="R212" i="1"/>
  <c r="I213" i="1" s="1"/>
  <c r="H144" i="1" l="1"/>
  <c r="G145" i="1"/>
  <c r="P143" i="1"/>
  <c r="S143" i="1" s="1"/>
  <c r="B143" i="1" s="1"/>
  <c r="K145" i="1"/>
  <c r="L144" i="1"/>
  <c r="M144" i="1" s="1"/>
  <c r="N144" i="1" s="1"/>
  <c r="F214" i="1"/>
  <c r="U212" i="1"/>
  <c r="V212" i="1" s="1"/>
  <c r="X213" i="1"/>
  <c r="W213" i="1"/>
  <c r="A214" i="1"/>
  <c r="D214" i="1" s="1"/>
  <c r="E214" i="1" s="1"/>
  <c r="R213" i="1"/>
  <c r="I214" i="1" s="1"/>
  <c r="C200" i="1"/>
  <c r="G146" i="1" l="1"/>
  <c r="H145" i="1"/>
  <c r="K146" i="1"/>
  <c r="L145" i="1"/>
  <c r="M145" i="1" s="1"/>
  <c r="N145" i="1" s="1"/>
  <c r="P144" i="1"/>
  <c r="S144" i="1" s="1"/>
  <c r="B144" i="1" s="1"/>
  <c r="F215" i="1"/>
  <c r="C201" i="1"/>
  <c r="A215" i="1"/>
  <c r="D215" i="1" s="1"/>
  <c r="E215" i="1" s="1"/>
  <c r="R214" i="1"/>
  <c r="I215" i="1" s="1"/>
  <c r="U213" i="1"/>
  <c r="V213" i="1" s="1"/>
  <c r="W214" i="1"/>
  <c r="X214" i="1"/>
  <c r="L146" i="1" l="1"/>
  <c r="M146" i="1" s="1"/>
  <c r="N146" i="1" s="1"/>
  <c r="K147" i="1"/>
  <c r="P145" i="1"/>
  <c r="S145" i="1" s="1"/>
  <c r="B145" i="1" s="1"/>
  <c r="H146" i="1"/>
  <c r="G147" i="1"/>
  <c r="F216" i="1"/>
  <c r="U214" i="1"/>
  <c r="V214" i="1" s="1"/>
  <c r="W215" i="1"/>
  <c r="X215" i="1"/>
  <c r="R215" i="1"/>
  <c r="I216" i="1" s="1"/>
  <c r="A216" i="1"/>
  <c r="D216" i="1" s="1"/>
  <c r="E216" i="1" s="1"/>
  <c r="C202" i="1"/>
  <c r="H147" i="1" l="1"/>
  <c r="G148" i="1"/>
  <c r="P146" i="1"/>
  <c r="S146" i="1" s="1"/>
  <c r="B146" i="1" s="1"/>
  <c r="K148" i="1"/>
  <c r="L147" i="1"/>
  <c r="M147" i="1" s="1"/>
  <c r="N147" i="1" s="1"/>
  <c r="F217" i="1"/>
  <c r="A217" i="1"/>
  <c r="D217" i="1" s="1"/>
  <c r="E217" i="1" s="1"/>
  <c r="R216" i="1"/>
  <c r="I217" i="1" s="1"/>
  <c r="C203" i="1"/>
  <c r="U215" i="1"/>
  <c r="V215" i="1" s="1"/>
  <c r="W216" i="1"/>
  <c r="X216" i="1"/>
  <c r="K149" i="1" l="1"/>
  <c r="L148" i="1"/>
  <c r="M148" i="1" s="1"/>
  <c r="N148" i="1" s="1"/>
  <c r="G149" i="1"/>
  <c r="H148" i="1"/>
  <c r="P147" i="1"/>
  <c r="S147" i="1" s="1"/>
  <c r="B147" i="1" s="1"/>
  <c r="F218" i="1"/>
  <c r="U216" i="1"/>
  <c r="V216" i="1" s="1"/>
  <c r="X217" i="1"/>
  <c r="W217" i="1"/>
  <c r="R217" i="1"/>
  <c r="I218" i="1" s="1"/>
  <c r="A218" i="1"/>
  <c r="D218" i="1" s="1"/>
  <c r="E218" i="1" s="1"/>
  <c r="C204" i="1"/>
  <c r="P148" i="1" l="1"/>
  <c r="S148" i="1" s="1"/>
  <c r="B148" i="1" s="1"/>
  <c r="H149" i="1"/>
  <c r="G150" i="1"/>
  <c r="K150" i="1"/>
  <c r="L149" i="1"/>
  <c r="M149" i="1" s="1"/>
  <c r="N149" i="1" s="1"/>
  <c r="F219" i="1"/>
  <c r="C205" i="1"/>
  <c r="A219" i="1"/>
  <c r="D219" i="1" s="1"/>
  <c r="E219" i="1" s="1"/>
  <c r="R218" i="1"/>
  <c r="I219" i="1" s="1"/>
  <c r="U217" i="1"/>
  <c r="V217" i="1" s="1"/>
  <c r="W218" i="1"/>
  <c r="X218" i="1"/>
  <c r="L150" i="1" l="1"/>
  <c r="M150" i="1" s="1"/>
  <c r="N150" i="1" s="1"/>
  <c r="K151" i="1"/>
  <c r="H150" i="1"/>
  <c r="G151" i="1"/>
  <c r="P149" i="1"/>
  <c r="S149" i="1" s="1"/>
  <c r="B149" i="1" s="1"/>
  <c r="F220" i="1"/>
  <c r="R219" i="1"/>
  <c r="I220" i="1" s="1"/>
  <c r="A220" i="1"/>
  <c r="D220" i="1" s="1"/>
  <c r="E220" i="1" s="1"/>
  <c r="C206" i="1"/>
  <c r="U218" i="1"/>
  <c r="V218" i="1" s="1"/>
  <c r="W219" i="1"/>
  <c r="X219" i="1"/>
  <c r="H151" i="1" l="1"/>
  <c r="G152" i="1"/>
  <c r="P150" i="1"/>
  <c r="S150" i="1" s="1"/>
  <c r="B150" i="1" s="1"/>
  <c r="L151" i="1"/>
  <c r="M151" i="1" s="1"/>
  <c r="N151" i="1" s="1"/>
  <c r="K152" i="1"/>
  <c r="F221" i="1"/>
  <c r="A221" i="1"/>
  <c r="D221" i="1" s="1"/>
  <c r="E221" i="1" s="1"/>
  <c r="R220" i="1"/>
  <c r="I221" i="1" s="1"/>
  <c r="C207" i="1"/>
  <c r="U219" i="1"/>
  <c r="V219" i="1" s="1"/>
  <c r="X220" i="1"/>
  <c r="W220" i="1"/>
  <c r="L152" i="1" l="1"/>
  <c r="M152" i="1" s="1"/>
  <c r="N152" i="1" s="1"/>
  <c r="K153" i="1"/>
  <c r="G153" i="1"/>
  <c r="H152" i="1"/>
  <c r="P151" i="1"/>
  <c r="S151" i="1" s="1"/>
  <c r="B151" i="1" s="1"/>
  <c r="F222" i="1"/>
  <c r="U220" i="1"/>
  <c r="V220" i="1" s="1"/>
  <c r="W221" i="1"/>
  <c r="X221" i="1"/>
  <c r="C208" i="1"/>
  <c r="A222" i="1"/>
  <c r="D222" i="1" s="1"/>
  <c r="E222" i="1" s="1"/>
  <c r="R221" i="1"/>
  <c r="I222" i="1" s="1"/>
  <c r="P152" i="1" l="1"/>
  <c r="S152" i="1" s="1"/>
  <c r="B152" i="1" s="1"/>
  <c r="H153" i="1"/>
  <c r="G154" i="1"/>
  <c r="K154" i="1"/>
  <c r="L153" i="1"/>
  <c r="M153" i="1" s="1"/>
  <c r="N153" i="1" s="1"/>
  <c r="F223" i="1"/>
  <c r="U221" i="1"/>
  <c r="V221" i="1" s="1"/>
  <c r="W222" i="1"/>
  <c r="X222" i="1"/>
  <c r="A223" i="1"/>
  <c r="D223" i="1" s="1"/>
  <c r="E223" i="1" s="1"/>
  <c r="R222" i="1"/>
  <c r="I223" i="1" s="1"/>
  <c r="C209" i="1"/>
  <c r="L154" i="1" l="1"/>
  <c r="M154" i="1" s="1"/>
  <c r="N154" i="1" s="1"/>
  <c r="K155" i="1"/>
  <c r="H154" i="1"/>
  <c r="G155" i="1"/>
  <c r="P153" i="1"/>
  <c r="S153" i="1" s="1"/>
  <c r="B153" i="1" s="1"/>
  <c r="F224" i="1"/>
  <c r="U222" i="1"/>
  <c r="V222" i="1" s="1"/>
  <c r="W223" i="1"/>
  <c r="X223" i="1"/>
  <c r="C210" i="1"/>
  <c r="A224" i="1"/>
  <c r="D224" i="1" s="1"/>
  <c r="E224" i="1" s="1"/>
  <c r="R223" i="1"/>
  <c r="I224" i="1" s="1"/>
  <c r="H155" i="1" l="1"/>
  <c r="G156" i="1"/>
  <c r="P154" i="1"/>
  <c r="S154" i="1" s="1"/>
  <c r="B154" i="1" s="1"/>
  <c r="K156" i="1"/>
  <c r="L155" i="1"/>
  <c r="M155" i="1" s="1"/>
  <c r="N155" i="1" s="1"/>
  <c r="F225" i="1"/>
  <c r="R224" i="1"/>
  <c r="I225" i="1" s="1"/>
  <c r="A225" i="1"/>
  <c r="D225" i="1" s="1"/>
  <c r="E225" i="1" s="1"/>
  <c r="C211" i="1"/>
  <c r="U223" i="1"/>
  <c r="V223" i="1" s="1"/>
  <c r="X224" i="1"/>
  <c r="W224" i="1"/>
  <c r="K157" i="1" l="1"/>
  <c r="L156" i="1"/>
  <c r="M156" i="1" s="1"/>
  <c r="N156" i="1" s="1"/>
  <c r="H156" i="1"/>
  <c r="G157" i="1"/>
  <c r="P155" i="1"/>
  <c r="S155" i="1" s="1"/>
  <c r="B155" i="1" s="1"/>
  <c r="F226" i="1"/>
  <c r="R225" i="1"/>
  <c r="I226" i="1" s="1"/>
  <c r="A226" i="1"/>
  <c r="D226" i="1" s="1"/>
  <c r="E226" i="1" s="1"/>
  <c r="C212" i="1"/>
  <c r="U224" i="1"/>
  <c r="V224" i="1" s="1"/>
  <c r="X225" i="1"/>
  <c r="W225" i="1"/>
  <c r="H157" i="1" l="1"/>
  <c r="G158" i="1"/>
  <c r="P156" i="1"/>
  <c r="S156" i="1" s="1"/>
  <c r="B156" i="1" s="1"/>
  <c r="L157" i="1"/>
  <c r="M157" i="1" s="1"/>
  <c r="N157" i="1" s="1"/>
  <c r="K158" i="1"/>
  <c r="F227" i="1"/>
  <c r="A227" i="1"/>
  <c r="D227" i="1" s="1"/>
  <c r="E227" i="1" s="1"/>
  <c r="R226" i="1"/>
  <c r="I227" i="1" s="1"/>
  <c r="U225" i="1"/>
  <c r="V225" i="1" s="1"/>
  <c r="X226" i="1"/>
  <c r="W226" i="1"/>
  <c r="C213" i="1"/>
  <c r="L158" i="1" l="1"/>
  <c r="M158" i="1" s="1"/>
  <c r="N158" i="1" s="1"/>
  <c r="K159" i="1"/>
  <c r="H158" i="1"/>
  <c r="G159" i="1"/>
  <c r="P157" i="1"/>
  <c r="S157" i="1" s="1"/>
  <c r="B157" i="1" s="1"/>
  <c r="F228" i="1"/>
  <c r="U226" i="1"/>
  <c r="V226" i="1" s="1"/>
  <c r="X227" i="1"/>
  <c r="W227" i="1"/>
  <c r="R227" i="1"/>
  <c r="I228" i="1" s="1"/>
  <c r="A228" i="1"/>
  <c r="D228" i="1" s="1"/>
  <c r="E228" i="1" s="1"/>
  <c r="C214" i="1"/>
  <c r="H159" i="1" l="1"/>
  <c r="G160" i="1"/>
  <c r="P158" i="1"/>
  <c r="S158" i="1" s="1"/>
  <c r="B158" i="1" s="1"/>
  <c r="L159" i="1"/>
  <c r="M159" i="1" s="1"/>
  <c r="N159" i="1" s="1"/>
  <c r="K160" i="1"/>
  <c r="F229" i="1"/>
  <c r="C215" i="1"/>
  <c r="R228" i="1"/>
  <c r="I229" i="1" s="1"/>
  <c r="A229" i="1"/>
  <c r="D229" i="1" s="1"/>
  <c r="E229" i="1" s="1"/>
  <c r="U227" i="1"/>
  <c r="V227" i="1" s="1"/>
  <c r="X228" i="1"/>
  <c r="W228" i="1"/>
  <c r="G161" i="1" l="1"/>
  <c r="H160" i="1"/>
  <c r="L160" i="1"/>
  <c r="M160" i="1" s="1"/>
  <c r="N160" i="1" s="1"/>
  <c r="K161" i="1"/>
  <c r="P159" i="1"/>
  <c r="S159" i="1" s="1"/>
  <c r="B159" i="1" s="1"/>
  <c r="F230" i="1"/>
  <c r="R229" i="1"/>
  <c r="I230" i="1" s="1"/>
  <c r="A230" i="1"/>
  <c r="D230" i="1" s="1"/>
  <c r="E230" i="1" s="1"/>
  <c r="C216" i="1"/>
  <c r="U228" i="1"/>
  <c r="V228" i="1" s="1"/>
  <c r="X229" i="1"/>
  <c r="W229" i="1"/>
  <c r="K162" i="1" l="1"/>
  <c r="L161" i="1"/>
  <c r="M161" i="1" s="1"/>
  <c r="N161" i="1" s="1"/>
  <c r="P160" i="1"/>
  <c r="S160" i="1" s="1"/>
  <c r="B160" i="1" s="1"/>
  <c r="H161" i="1"/>
  <c r="G162" i="1"/>
  <c r="F231" i="1"/>
  <c r="X230" i="1"/>
  <c r="U229" i="1"/>
  <c r="V229" i="1" s="1"/>
  <c r="W230" i="1"/>
  <c r="C217" i="1"/>
  <c r="R230" i="1"/>
  <c r="I231" i="1" s="1"/>
  <c r="A231" i="1"/>
  <c r="D231" i="1" s="1"/>
  <c r="E231" i="1" s="1"/>
  <c r="H162" i="1" l="1"/>
  <c r="G163" i="1"/>
  <c r="P161" i="1"/>
  <c r="S161" i="1" s="1"/>
  <c r="B161" i="1" s="1"/>
  <c r="L162" i="1"/>
  <c r="M162" i="1" s="1"/>
  <c r="N162" i="1" s="1"/>
  <c r="K163" i="1"/>
  <c r="F232" i="1"/>
  <c r="R231" i="1"/>
  <c r="I232" i="1" s="1"/>
  <c r="A232" i="1"/>
  <c r="D232" i="1" s="1"/>
  <c r="E232" i="1" s="1"/>
  <c r="C218" i="1"/>
  <c r="W231" i="1"/>
  <c r="U230" i="1"/>
  <c r="V230" i="1" s="1"/>
  <c r="X231" i="1"/>
  <c r="L163" i="1" l="1"/>
  <c r="M163" i="1" s="1"/>
  <c r="N163" i="1" s="1"/>
  <c r="K164" i="1"/>
  <c r="G164" i="1"/>
  <c r="H163" i="1"/>
  <c r="P162" i="1"/>
  <c r="S162" i="1" s="1"/>
  <c r="B162" i="1" s="1"/>
  <c r="F233" i="1"/>
  <c r="A233" i="1"/>
  <c r="D233" i="1" s="1"/>
  <c r="E233" i="1" s="1"/>
  <c r="R232" i="1"/>
  <c r="I233" i="1" s="1"/>
  <c r="U231" i="1"/>
  <c r="V231" i="1" s="1"/>
  <c r="X232" i="1"/>
  <c r="W232" i="1"/>
  <c r="C219" i="1"/>
  <c r="P163" i="1" l="1"/>
  <c r="S163" i="1" s="1"/>
  <c r="B163" i="1" s="1"/>
  <c r="H164" i="1"/>
  <c r="G165" i="1"/>
  <c r="L164" i="1"/>
  <c r="M164" i="1" s="1"/>
  <c r="N164" i="1" s="1"/>
  <c r="K165" i="1"/>
  <c r="F234" i="1"/>
  <c r="X233" i="1"/>
  <c r="U232" i="1"/>
  <c r="V232" i="1" s="1"/>
  <c r="W233" i="1"/>
  <c r="C220" i="1"/>
  <c r="R233" i="1"/>
  <c r="I234" i="1" s="1"/>
  <c r="A234" i="1"/>
  <c r="D234" i="1" s="1"/>
  <c r="E234" i="1" s="1"/>
  <c r="H165" i="1" l="1"/>
  <c r="G166" i="1"/>
  <c r="P164" i="1"/>
  <c r="S164" i="1" s="1"/>
  <c r="B164" i="1" s="1"/>
  <c r="K166" i="1"/>
  <c r="L165" i="1"/>
  <c r="M165" i="1" s="1"/>
  <c r="N165" i="1" s="1"/>
  <c r="F235" i="1"/>
  <c r="C221" i="1"/>
  <c r="R234" i="1"/>
  <c r="I235" i="1" s="1"/>
  <c r="A235" i="1"/>
  <c r="D235" i="1" s="1"/>
  <c r="E235" i="1" s="1"/>
  <c r="X234" i="1"/>
  <c r="W234" i="1"/>
  <c r="U233" i="1"/>
  <c r="V233" i="1" s="1"/>
  <c r="L166" i="1" l="1"/>
  <c r="M166" i="1" s="1"/>
  <c r="N166" i="1" s="1"/>
  <c r="K167" i="1"/>
  <c r="H166" i="1"/>
  <c r="G167" i="1"/>
  <c r="P165" i="1"/>
  <c r="S165" i="1" s="1"/>
  <c r="B165" i="1" s="1"/>
  <c r="F236" i="1"/>
  <c r="A236" i="1"/>
  <c r="D236" i="1" s="1"/>
  <c r="E236" i="1" s="1"/>
  <c r="R235" i="1"/>
  <c r="I236" i="1" s="1"/>
  <c r="C222" i="1"/>
  <c r="W235" i="1"/>
  <c r="U234" i="1"/>
  <c r="V234" i="1" s="1"/>
  <c r="X235" i="1"/>
  <c r="H167" i="1" l="1"/>
  <c r="G168" i="1"/>
  <c r="P166" i="1"/>
  <c r="S166" i="1" s="1"/>
  <c r="B166" i="1" s="1"/>
  <c r="L167" i="1"/>
  <c r="M167" i="1" s="1"/>
  <c r="N167" i="1" s="1"/>
  <c r="K168" i="1"/>
  <c r="F237" i="1"/>
  <c r="W236" i="1"/>
  <c r="U235" i="1"/>
  <c r="V235" i="1" s="1"/>
  <c r="X236" i="1"/>
  <c r="C223" i="1"/>
  <c r="R236" i="1"/>
  <c r="I237" i="1" s="1"/>
  <c r="A237" i="1"/>
  <c r="D237" i="1" s="1"/>
  <c r="E237" i="1" s="1"/>
  <c r="K169" i="1" l="1"/>
  <c r="L168" i="1"/>
  <c r="M168" i="1" s="1"/>
  <c r="N168" i="1" s="1"/>
  <c r="H168" i="1"/>
  <c r="G169" i="1"/>
  <c r="P167" i="1"/>
  <c r="S167" i="1" s="1"/>
  <c r="B167" i="1" s="1"/>
  <c r="F238" i="1"/>
  <c r="A238" i="1"/>
  <c r="D238" i="1" s="1"/>
  <c r="E238" i="1" s="1"/>
  <c r="R237" i="1"/>
  <c r="I238" i="1" s="1"/>
  <c r="W237" i="1"/>
  <c r="U236" i="1"/>
  <c r="V236" i="1" s="1"/>
  <c r="X237" i="1"/>
  <c r="C224" i="1"/>
  <c r="H169" i="1" l="1"/>
  <c r="G170" i="1"/>
  <c r="P168" i="1"/>
  <c r="S168" i="1" s="1"/>
  <c r="B168" i="1" s="1"/>
  <c r="K170" i="1"/>
  <c r="L169" i="1"/>
  <c r="M169" i="1" s="1"/>
  <c r="N169" i="1" s="1"/>
  <c r="F239" i="1"/>
  <c r="C225" i="1"/>
  <c r="X238" i="1"/>
  <c r="W238" i="1"/>
  <c r="U237" i="1"/>
  <c r="V237" i="1" s="1"/>
  <c r="R238" i="1"/>
  <c r="I239" i="1" s="1"/>
  <c r="A239" i="1"/>
  <c r="D239" i="1" s="1"/>
  <c r="E239" i="1" s="1"/>
  <c r="K171" i="1" l="1"/>
  <c r="L170" i="1"/>
  <c r="M170" i="1" s="1"/>
  <c r="N170" i="1" s="1"/>
  <c r="H170" i="1"/>
  <c r="G171" i="1"/>
  <c r="P169" i="1"/>
  <c r="S169" i="1" s="1"/>
  <c r="B169" i="1" s="1"/>
  <c r="F240" i="1"/>
  <c r="A240" i="1"/>
  <c r="D240" i="1" s="1"/>
  <c r="E240" i="1" s="1"/>
  <c r="R239" i="1"/>
  <c r="I240" i="1" s="1"/>
  <c r="C226" i="1"/>
  <c r="W239" i="1"/>
  <c r="U238" i="1"/>
  <c r="V238" i="1" s="1"/>
  <c r="X239" i="1"/>
  <c r="H171" i="1" l="1"/>
  <c r="G172" i="1"/>
  <c r="P170" i="1"/>
  <c r="S170" i="1" s="1"/>
  <c r="B170" i="1" s="1"/>
  <c r="K172" i="1"/>
  <c r="L171" i="1"/>
  <c r="M171" i="1" s="1"/>
  <c r="N171" i="1" s="1"/>
  <c r="F241" i="1"/>
  <c r="C227" i="1"/>
  <c r="R240" i="1"/>
  <c r="I241" i="1" s="1"/>
  <c r="A241" i="1"/>
  <c r="D241" i="1" s="1"/>
  <c r="E241" i="1" s="1"/>
  <c r="U239" i="1"/>
  <c r="V239" i="1" s="1"/>
  <c r="X240" i="1"/>
  <c r="W240" i="1"/>
  <c r="L172" i="1" l="1"/>
  <c r="M172" i="1" s="1"/>
  <c r="N172" i="1" s="1"/>
  <c r="K173" i="1"/>
  <c r="H172" i="1"/>
  <c r="G173" i="1"/>
  <c r="P171" i="1"/>
  <c r="S171" i="1" s="1"/>
  <c r="B171" i="1" s="1"/>
  <c r="F242" i="1"/>
  <c r="A242" i="1"/>
  <c r="D242" i="1" s="1"/>
  <c r="E242" i="1" s="1"/>
  <c r="R241" i="1"/>
  <c r="I242" i="1" s="1"/>
  <c r="W241" i="1"/>
  <c r="U240" i="1"/>
  <c r="V240" i="1" s="1"/>
  <c r="X241" i="1"/>
  <c r="C228" i="1"/>
  <c r="H173" i="1" l="1"/>
  <c r="G174" i="1"/>
  <c r="P172" i="1"/>
  <c r="S172" i="1" s="1"/>
  <c r="B172" i="1" s="1"/>
  <c r="L173" i="1"/>
  <c r="M173" i="1" s="1"/>
  <c r="N173" i="1" s="1"/>
  <c r="K174" i="1"/>
  <c r="F243" i="1"/>
  <c r="U241" i="1"/>
  <c r="V241" i="1" s="1"/>
  <c r="X242" i="1"/>
  <c r="W242" i="1"/>
  <c r="C229" i="1"/>
  <c r="R242" i="1"/>
  <c r="I243" i="1" s="1"/>
  <c r="A243" i="1"/>
  <c r="D243" i="1" s="1"/>
  <c r="E243" i="1" s="1"/>
  <c r="K175" i="1" l="1"/>
  <c r="L174" i="1"/>
  <c r="M174" i="1" s="1"/>
  <c r="N174" i="1" s="1"/>
  <c r="H174" i="1"/>
  <c r="G175" i="1"/>
  <c r="P173" i="1"/>
  <c r="S173" i="1" s="1"/>
  <c r="B173" i="1" s="1"/>
  <c r="F244" i="1"/>
  <c r="A244" i="1"/>
  <c r="D244" i="1" s="1"/>
  <c r="E244" i="1" s="1"/>
  <c r="R243" i="1"/>
  <c r="I244" i="1" s="1"/>
  <c r="W243" i="1"/>
  <c r="U242" i="1"/>
  <c r="V242" i="1" s="1"/>
  <c r="X243" i="1"/>
  <c r="C230" i="1"/>
  <c r="H175" i="1" l="1"/>
  <c r="G176" i="1"/>
  <c r="P174" i="1"/>
  <c r="S174" i="1" s="1"/>
  <c r="B174" i="1" s="1"/>
  <c r="L175" i="1"/>
  <c r="M175" i="1" s="1"/>
  <c r="N175" i="1" s="1"/>
  <c r="K176" i="1"/>
  <c r="F245" i="1"/>
  <c r="R244" i="1"/>
  <c r="I245" i="1" s="1"/>
  <c r="A245" i="1"/>
  <c r="D245" i="1" s="1"/>
  <c r="E245" i="1" s="1"/>
  <c r="C231" i="1"/>
  <c r="X244" i="1"/>
  <c r="U243" i="1"/>
  <c r="V243" i="1" s="1"/>
  <c r="W244" i="1"/>
  <c r="K177" i="1" l="1"/>
  <c r="L176" i="1"/>
  <c r="M176" i="1" s="1"/>
  <c r="N176" i="1" s="1"/>
  <c r="G177" i="1"/>
  <c r="H176" i="1"/>
  <c r="P175" i="1"/>
  <c r="S175" i="1" s="1"/>
  <c r="B175" i="1" s="1"/>
  <c r="F246" i="1"/>
  <c r="C232" i="1"/>
  <c r="A246" i="1"/>
  <c r="D246" i="1" s="1"/>
  <c r="E246" i="1" s="1"/>
  <c r="R245" i="1"/>
  <c r="I246" i="1" s="1"/>
  <c r="W245" i="1"/>
  <c r="U244" i="1"/>
  <c r="V244" i="1" s="1"/>
  <c r="X245" i="1"/>
  <c r="P176" i="1" l="1"/>
  <c r="S176" i="1" s="1"/>
  <c r="B176" i="1" s="1"/>
  <c r="G178" i="1"/>
  <c r="H177" i="1"/>
  <c r="L177" i="1"/>
  <c r="M177" i="1" s="1"/>
  <c r="N177" i="1" s="1"/>
  <c r="K178" i="1"/>
  <c r="F247" i="1"/>
  <c r="R246" i="1"/>
  <c r="I247" i="1" s="1"/>
  <c r="A247" i="1"/>
  <c r="D247" i="1" s="1"/>
  <c r="E247" i="1" s="1"/>
  <c r="C233" i="1"/>
  <c r="X246" i="1"/>
  <c r="W246" i="1"/>
  <c r="U245" i="1"/>
  <c r="V245" i="1" s="1"/>
  <c r="L178" i="1" l="1"/>
  <c r="M178" i="1" s="1"/>
  <c r="N178" i="1" s="1"/>
  <c r="K179" i="1"/>
  <c r="P177" i="1"/>
  <c r="S177" i="1" s="1"/>
  <c r="B177" i="1" s="1"/>
  <c r="H178" i="1"/>
  <c r="G179" i="1"/>
  <c r="F248" i="1"/>
  <c r="R247" i="1"/>
  <c r="I248" i="1" s="1"/>
  <c r="A248" i="1"/>
  <c r="D248" i="1" s="1"/>
  <c r="E248" i="1" s="1"/>
  <c r="C234" i="1"/>
  <c r="W247" i="1"/>
  <c r="U246" i="1"/>
  <c r="V246" i="1" s="1"/>
  <c r="X247" i="1"/>
  <c r="G180" i="1" l="1"/>
  <c r="H179" i="1"/>
  <c r="P178" i="1"/>
  <c r="S178" i="1" s="1"/>
  <c r="B178" i="1" s="1"/>
  <c r="L179" i="1"/>
  <c r="M179" i="1" s="1"/>
  <c r="N179" i="1" s="1"/>
  <c r="K180" i="1"/>
  <c r="F249" i="1"/>
  <c r="A249" i="1"/>
  <c r="D249" i="1" s="1"/>
  <c r="E249" i="1" s="1"/>
  <c r="R248" i="1"/>
  <c r="I249" i="1" s="1"/>
  <c r="C235" i="1"/>
  <c r="W248" i="1"/>
  <c r="U247" i="1"/>
  <c r="V247" i="1" s="1"/>
  <c r="X248" i="1"/>
  <c r="K181" i="1" l="1"/>
  <c r="L180" i="1"/>
  <c r="M180" i="1" s="1"/>
  <c r="N180" i="1" s="1"/>
  <c r="P179" i="1"/>
  <c r="S179" i="1" s="1"/>
  <c r="B179" i="1" s="1"/>
  <c r="G181" i="1"/>
  <c r="H180" i="1"/>
  <c r="F250" i="1"/>
  <c r="R249" i="1"/>
  <c r="I250" i="1" s="1"/>
  <c r="A250" i="1"/>
  <c r="D250" i="1" s="1"/>
  <c r="E250" i="1" s="1"/>
  <c r="C236" i="1"/>
  <c r="U248" i="1"/>
  <c r="V248" i="1" s="1"/>
  <c r="W249" i="1"/>
  <c r="X249" i="1"/>
  <c r="P180" i="1" l="1"/>
  <c r="S180" i="1" s="1"/>
  <c r="B180" i="1" s="1"/>
  <c r="H181" i="1"/>
  <c r="G182" i="1"/>
  <c r="K182" i="1"/>
  <c r="L181" i="1"/>
  <c r="M181" i="1" s="1"/>
  <c r="N181" i="1" s="1"/>
  <c r="F251" i="1"/>
  <c r="C237" i="1"/>
  <c r="A251" i="1"/>
  <c r="D251" i="1" s="1"/>
  <c r="E251" i="1" s="1"/>
  <c r="R250" i="1"/>
  <c r="I251" i="1" s="1"/>
  <c r="U249" i="1"/>
  <c r="V249" i="1" s="1"/>
  <c r="X250" i="1"/>
  <c r="W250" i="1"/>
  <c r="K183" i="1" l="1"/>
  <c r="L182" i="1"/>
  <c r="M182" i="1" s="1"/>
  <c r="N182" i="1" s="1"/>
  <c r="H182" i="1"/>
  <c r="G183" i="1"/>
  <c r="P181" i="1"/>
  <c r="S181" i="1" s="1"/>
  <c r="B181" i="1" s="1"/>
  <c r="F252" i="1"/>
  <c r="W251" i="1"/>
  <c r="U250" i="1"/>
  <c r="V250" i="1" s="1"/>
  <c r="X251" i="1"/>
  <c r="R251" i="1"/>
  <c r="I252" i="1" s="1"/>
  <c r="A252" i="1"/>
  <c r="D252" i="1" s="1"/>
  <c r="E252" i="1" s="1"/>
  <c r="C238" i="1"/>
  <c r="G184" i="1" l="1"/>
  <c r="H183" i="1"/>
  <c r="P182" i="1"/>
  <c r="S182" i="1" s="1"/>
  <c r="B182" i="1" s="1"/>
  <c r="K184" i="1"/>
  <c r="L183" i="1"/>
  <c r="M183" i="1" s="1"/>
  <c r="N183" i="1" s="1"/>
  <c r="F253" i="1"/>
  <c r="W252" i="1"/>
  <c r="U251" i="1"/>
  <c r="V251" i="1" s="1"/>
  <c r="X252" i="1"/>
  <c r="C239" i="1"/>
  <c r="A253" i="1"/>
  <c r="D253" i="1" s="1"/>
  <c r="E253" i="1" s="1"/>
  <c r="R252" i="1"/>
  <c r="I253" i="1" s="1"/>
  <c r="L184" i="1" l="1"/>
  <c r="M184" i="1" s="1"/>
  <c r="N184" i="1" s="1"/>
  <c r="K185" i="1"/>
  <c r="P183" i="1"/>
  <c r="S183" i="1" s="1"/>
  <c r="B183" i="1" s="1"/>
  <c r="G185" i="1"/>
  <c r="H184" i="1"/>
  <c r="F254" i="1"/>
  <c r="R253" i="1"/>
  <c r="I254" i="1" s="1"/>
  <c r="A254" i="1"/>
  <c r="D254" i="1" s="1"/>
  <c r="E254" i="1" s="1"/>
  <c r="C240" i="1"/>
  <c r="U252" i="1"/>
  <c r="V252" i="1" s="1"/>
  <c r="X253" i="1"/>
  <c r="W253" i="1"/>
  <c r="P184" i="1" l="1"/>
  <c r="S184" i="1" s="1"/>
  <c r="B184" i="1" s="1"/>
  <c r="G186" i="1"/>
  <c r="H185" i="1"/>
  <c r="L185" i="1"/>
  <c r="M185" i="1" s="1"/>
  <c r="N185" i="1" s="1"/>
  <c r="K186" i="1"/>
  <c r="F255" i="1"/>
  <c r="R254" i="1"/>
  <c r="I255" i="1" s="1"/>
  <c r="A255" i="1"/>
  <c r="D255" i="1" s="1"/>
  <c r="E255" i="1" s="1"/>
  <c r="X254" i="1"/>
  <c r="U253" i="1"/>
  <c r="V253" i="1" s="1"/>
  <c r="W254" i="1"/>
  <c r="C241" i="1"/>
  <c r="L186" i="1" l="1"/>
  <c r="M186" i="1" s="1"/>
  <c r="N186" i="1" s="1"/>
  <c r="K187" i="1"/>
  <c r="P185" i="1"/>
  <c r="S185" i="1" s="1"/>
  <c r="B185" i="1" s="1"/>
  <c r="H186" i="1"/>
  <c r="G187" i="1"/>
  <c r="F256" i="1"/>
  <c r="C242" i="1"/>
  <c r="R255" i="1"/>
  <c r="I256" i="1" s="1"/>
  <c r="A256" i="1"/>
  <c r="D256" i="1" s="1"/>
  <c r="E256" i="1" s="1"/>
  <c r="W255" i="1"/>
  <c r="U254" i="1"/>
  <c r="V254" i="1" s="1"/>
  <c r="X255" i="1"/>
  <c r="H187" i="1" l="1"/>
  <c r="G188" i="1"/>
  <c r="P186" i="1"/>
  <c r="S186" i="1" s="1"/>
  <c r="B186" i="1" s="1"/>
  <c r="L187" i="1"/>
  <c r="M187" i="1" s="1"/>
  <c r="N187" i="1" s="1"/>
  <c r="K188" i="1"/>
  <c r="F257" i="1"/>
  <c r="R256" i="1"/>
  <c r="I257" i="1" s="1"/>
  <c r="A257" i="1"/>
  <c r="D257" i="1" s="1"/>
  <c r="E257" i="1" s="1"/>
  <c r="X256" i="1"/>
  <c r="U255" i="1"/>
  <c r="V255" i="1" s="1"/>
  <c r="W256" i="1"/>
  <c r="C243" i="1"/>
  <c r="K189" i="1" l="1"/>
  <c r="L188" i="1"/>
  <c r="M188" i="1" s="1"/>
  <c r="N188" i="1" s="1"/>
  <c r="H188" i="1"/>
  <c r="G189" i="1"/>
  <c r="P187" i="1"/>
  <c r="S187" i="1" s="1"/>
  <c r="B187" i="1" s="1"/>
  <c r="F258" i="1"/>
  <c r="U256" i="1"/>
  <c r="V256" i="1" s="1"/>
  <c r="X257" i="1"/>
  <c r="W257" i="1"/>
  <c r="C244" i="1"/>
  <c r="A258" i="1"/>
  <c r="D258" i="1" s="1"/>
  <c r="E258" i="1" s="1"/>
  <c r="R257" i="1"/>
  <c r="I258" i="1" s="1"/>
  <c r="G190" i="1" l="1"/>
  <c r="H189" i="1"/>
  <c r="P188" i="1"/>
  <c r="S188" i="1" s="1"/>
  <c r="B188" i="1" s="1"/>
  <c r="L189" i="1"/>
  <c r="M189" i="1" s="1"/>
  <c r="N189" i="1" s="1"/>
  <c r="K190" i="1"/>
  <c r="F259" i="1"/>
  <c r="X258" i="1"/>
  <c r="U257" i="1"/>
  <c r="V257" i="1" s="1"/>
  <c r="W258" i="1"/>
  <c r="A259" i="1"/>
  <c r="D259" i="1" s="1"/>
  <c r="E259" i="1" s="1"/>
  <c r="R258" i="1"/>
  <c r="I259" i="1" s="1"/>
  <c r="C245" i="1"/>
  <c r="K191" i="1" l="1"/>
  <c r="L190" i="1"/>
  <c r="M190" i="1" s="1"/>
  <c r="N190" i="1" s="1"/>
  <c r="P189" i="1"/>
  <c r="S189" i="1" s="1"/>
  <c r="B189" i="1" s="1"/>
  <c r="H190" i="1"/>
  <c r="G191" i="1"/>
  <c r="F260" i="1"/>
  <c r="U258" i="1"/>
  <c r="V258" i="1" s="1"/>
  <c r="X259" i="1"/>
  <c r="W259" i="1"/>
  <c r="C246" i="1"/>
  <c r="A260" i="1"/>
  <c r="D260" i="1" s="1"/>
  <c r="E260" i="1" s="1"/>
  <c r="R259" i="1"/>
  <c r="I260" i="1" s="1"/>
  <c r="H191" i="1" l="1"/>
  <c r="G192" i="1"/>
  <c r="P190" i="1"/>
  <c r="S190" i="1" s="1"/>
  <c r="B190" i="1" s="1"/>
  <c r="K192" i="1"/>
  <c r="L191" i="1"/>
  <c r="M191" i="1" s="1"/>
  <c r="N191" i="1" s="1"/>
  <c r="F261" i="1"/>
  <c r="R260" i="1"/>
  <c r="I261" i="1" s="1"/>
  <c r="A261" i="1"/>
  <c r="D261" i="1" s="1"/>
  <c r="E261" i="1" s="1"/>
  <c r="C247" i="1"/>
  <c r="X260" i="1"/>
  <c r="W260" i="1"/>
  <c r="U259" i="1"/>
  <c r="V259" i="1" s="1"/>
  <c r="G193" i="1" l="1"/>
  <c r="H192" i="1"/>
  <c r="L192" i="1"/>
  <c r="M192" i="1" s="1"/>
  <c r="N192" i="1" s="1"/>
  <c r="K193" i="1"/>
  <c r="P191" i="1"/>
  <c r="S191" i="1" s="1"/>
  <c r="B191" i="1" s="1"/>
  <c r="F262" i="1"/>
  <c r="C248" i="1"/>
  <c r="R261" i="1"/>
  <c r="I262" i="1" s="1"/>
  <c r="A262" i="1"/>
  <c r="D262" i="1" s="1"/>
  <c r="E262" i="1" s="1"/>
  <c r="W261" i="1"/>
  <c r="U260" i="1"/>
  <c r="V260" i="1" s="1"/>
  <c r="X261" i="1"/>
  <c r="L193" i="1" l="1"/>
  <c r="M193" i="1" s="1"/>
  <c r="N193" i="1" s="1"/>
  <c r="K194" i="1"/>
  <c r="P192" i="1"/>
  <c r="S192" i="1" s="1"/>
  <c r="B192" i="1" s="1"/>
  <c r="G194" i="1"/>
  <c r="H193" i="1"/>
  <c r="F263" i="1"/>
  <c r="C249" i="1"/>
  <c r="A263" i="1"/>
  <c r="D263" i="1" s="1"/>
  <c r="E263" i="1" s="1"/>
  <c r="R262" i="1"/>
  <c r="I263" i="1" s="1"/>
  <c r="X262" i="1"/>
  <c r="U261" i="1"/>
  <c r="V261" i="1" s="1"/>
  <c r="W262" i="1"/>
  <c r="P193" i="1" l="1"/>
  <c r="S193" i="1" s="1"/>
  <c r="B193" i="1" s="1"/>
  <c r="H194" i="1"/>
  <c r="G195" i="1"/>
  <c r="K195" i="1"/>
  <c r="L194" i="1"/>
  <c r="M194" i="1" s="1"/>
  <c r="N194" i="1" s="1"/>
  <c r="F264" i="1"/>
  <c r="A264" i="1"/>
  <c r="D264" i="1" s="1"/>
  <c r="E264" i="1" s="1"/>
  <c r="R263" i="1"/>
  <c r="I264" i="1" s="1"/>
  <c r="C250" i="1"/>
  <c r="X263" i="1"/>
  <c r="U262" i="1"/>
  <c r="V262" i="1" s="1"/>
  <c r="W263" i="1"/>
  <c r="L195" i="1" l="1"/>
  <c r="M195" i="1" s="1"/>
  <c r="N195" i="1" s="1"/>
  <c r="K196" i="1"/>
  <c r="G196" i="1"/>
  <c r="H195" i="1"/>
  <c r="P194" i="1"/>
  <c r="S194" i="1" s="1"/>
  <c r="B194" i="1" s="1"/>
  <c r="F265" i="1"/>
  <c r="W264" i="1"/>
  <c r="U263" i="1"/>
  <c r="V263" i="1" s="1"/>
  <c r="X264" i="1"/>
  <c r="C251" i="1"/>
  <c r="A265" i="1"/>
  <c r="D265" i="1" s="1"/>
  <c r="E265" i="1" s="1"/>
  <c r="R264" i="1"/>
  <c r="I265" i="1" s="1"/>
  <c r="P195" i="1" l="1"/>
  <c r="S195" i="1" s="1"/>
  <c r="B195" i="1" s="1"/>
  <c r="G197" i="1"/>
  <c r="H196" i="1"/>
  <c r="L196" i="1"/>
  <c r="M196" i="1" s="1"/>
  <c r="N196" i="1" s="1"/>
  <c r="K197" i="1"/>
  <c r="F266" i="1"/>
  <c r="X265" i="1"/>
  <c r="U264" i="1"/>
  <c r="V264" i="1" s="1"/>
  <c r="W265" i="1"/>
  <c r="C252" i="1"/>
  <c r="A266" i="1"/>
  <c r="D266" i="1" s="1"/>
  <c r="E266" i="1" s="1"/>
  <c r="R265" i="1"/>
  <c r="I266" i="1" s="1"/>
  <c r="K198" i="1" l="1"/>
  <c r="L197" i="1"/>
  <c r="M197" i="1" s="1"/>
  <c r="N197" i="1" s="1"/>
  <c r="P196" i="1"/>
  <c r="S196" i="1" s="1"/>
  <c r="B196" i="1" s="1"/>
  <c r="G198" i="1"/>
  <c r="H197" i="1"/>
  <c r="F267" i="1"/>
  <c r="X266" i="1"/>
  <c r="U265" i="1"/>
  <c r="V265" i="1" s="1"/>
  <c r="W266" i="1"/>
  <c r="A267" i="1"/>
  <c r="D267" i="1" s="1"/>
  <c r="E267" i="1" s="1"/>
  <c r="R266" i="1"/>
  <c r="I267" i="1" s="1"/>
  <c r="C253" i="1"/>
  <c r="P197" i="1" l="1"/>
  <c r="S197" i="1" s="1"/>
  <c r="B197" i="1" s="1"/>
  <c r="H198" i="1"/>
  <c r="G199" i="1"/>
  <c r="L198" i="1"/>
  <c r="M198" i="1" s="1"/>
  <c r="N198" i="1" s="1"/>
  <c r="K199" i="1"/>
  <c r="F268" i="1"/>
  <c r="R267" i="1"/>
  <c r="I268" i="1" s="1"/>
  <c r="A268" i="1"/>
  <c r="D268" i="1" s="1"/>
  <c r="E268" i="1" s="1"/>
  <c r="C254" i="1"/>
  <c r="X267" i="1"/>
  <c r="W267" i="1"/>
  <c r="U266" i="1"/>
  <c r="V266" i="1" s="1"/>
  <c r="L199" i="1" l="1"/>
  <c r="M199" i="1" s="1"/>
  <c r="N199" i="1" s="1"/>
  <c r="K200" i="1"/>
  <c r="G200" i="1"/>
  <c r="H199" i="1"/>
  <c r="P198" i="1"/>
  <c r="S198" i="1" s="1"/>
  <c r="B198" i="1" s="1"/>
  <c r="F269" i="1"/>
  <c r="A269" i="1"/>
  <c r="D269" i="1" s="1"/>
  <c r="E269" i="1" s="1"/>
  <c r="R268" i="1"/>
  <c r="I269" i="1" s="1"/>
  <c r="X268" i="1"/>
  <c r="U267" i="1"/>
  <c r="V267" i="1" s="1"/>
  <c r="W268" i="1"/>
  <c r="C255" i="1"/>
  <c r="P199" i="1" l="1"/>
  <c r="S199" i="1" s="1"/>
  <c r="B199" i="1" s="1"/>
  <c r="H200" i="1"/>
  <c r="G201" i="1"/>
  <c r="L200" i="1"/>
  <c r="M200" i="1" s="1"/>
  <c r="N200" i="1" s="1"/>
  <c r="K201" i="1"/>
  <c r="F270" i="1"/>
  <c r="C256" i="1"/>
  <c r="W269" i="1"/>
  <c r="U268" i="1"/>
  <c r="V268" i="1" s="1"/>
  <c r="X269" i="1"/>
  <c r="A270" i="1"/>
  <c r="D270" i="1" s="1"/>
  <c r="E270" i="1" s="1"/>
  <c r="R269" i="1"/>
  <c r="I270" i="1" s="1"/>
  <c r="G202" i="1" l="1"/>
  <c r="H201" i="1"/>
  <c r="K202" i="1"/>
  <c r="L201" i="1"/>
  <c r="M201" i="1" s="1"/>
  <c r="N201" i="1" s="1"/>
  <c r="P200" i="1"/>
  <c r="S200" i="1" s="1"/>
  <c r="B200" i="1" s="1"/>
  <c r="F271" i="1"/>
  <c r="R270" i="1"/>
  <c r="I271" i="1" s="1"/>
  <c r="A271" i="1"/>
  <c r="D271" i="1" s="1"/>
  <c r="E271" i="1" s="1"/>
  <c r="C257" i="1"/>
  <c r="X270" i="1"/>
  <c r="W270" i="1"/>
  <c r="U269" i="1"/>
  <c r="V269" i="1" s="1"/>
  <c r="K203" i="1" l="1"/>
  <c r="L202" i="1"/>
  <c r="M202" i="1" s="1"/>
  <c r="N202" i="1" s="1"/>
  <c r="P201" i="1"/>
  <c r="S201" i="1" s="1"/>
  <c r="B201" i="1" s="1"/>
  <c r="G203" i="1"/>
  <c r="H202" i="1"/>
  <c r="F272" i="1"/>
  <c r="A272" i="1"/>
  <c r="D272" i="1" s="1"/>
  <c r="E272" i="1" s="1"/>
  <c r="R271" i="1"/>
  <c r="I272" i="1" s="1"/>
  <c r="X271" i="1"/>
  <c r="U270" i="1"/>
  <c r="V270" i="1" s="1"/>
  <c r="W271" i="1"/>
  <c r="C258" i="1"/>
  <c r="P202" i="1" l="1"/>
  <c r="S202" i="1" s="1"/>
  <c r="B202" i="1" s="1"/>
  <c r="G204" i="1"/>
  <c r="H203" i="1"/>
  <c r="L203" i="1"/>
  <c r="M203" i="1" s="1"/>
  <c r="N203" i="1" s="1"/>
  <c r="K204" i="1"/>
  <c r="F273" i="1"/>
  <c r="X272" i="1"/>
  <c r="U271" i="1"/>
  <c r="V271" i="1" s="1"/>
  <c r="W272" i="1"/>
  <c r="C259" i="1"/>
  <c r="A273" i="1"/>
  <c r="D273" i="1" s="1"/>
  <c r="E273" i="1" s="1"/>
  <c r="R272" i="1"/>
  <c r="I273" i="1" s="1"/>
  <c r="K205" i="1" l="1"/>
  <c r="L204" i="1"/>
  <c r="M204" i="1" s="1"/>
  <c r="N204" i="1" s="1"/>
  <c r="P203" i="1"/>
  <c r="S203" i="1" s="1"/>
  <c r="B203" i="1" s="1"/>
  <c r="G205" i="1"/>
  <c r="H204" i="1"/>
  <c r="F274" i="1"/>
  <c r="X273" i="1"/>
  <c r="U272" i="1"/>
  <c r="V272" i="1" s="1"/>
  <c r="W273" i="1"/>
  <c r="C260" i="1"/>
  <c r="A274" i="1"/>
  <c r="D274" i="1" s="1"/>
  <c r="E274" i="1" s="1"/>
  <c r="R273" i="1"/>
  <c r="I274" i="1" s="1"/>
  <c r="P204" i="1" l="1"/>
  <c r="S204" i="1" s="1"/>
  <c r="B204" i="1" s="1"/>
  <c r="H205" i="1"/>
  <c r="G206" i="1"/>
  <c r="L205" i="1"/>
  <c r="M205" i="1" s="1"/>
  <c r="N205" i="1" s="1"/>
  <c r="K206" i="1"/>
  <c r="F275" i="1"/>
  <c r="C261" i="1"/>
  <c r="A275" i="1"/>
  <c r="D275" i="1" s="1"/>
  <c r="E275" i="1" s="1"/>
  <c r="R274" i="1"/>
  <c r="I275" i="1" s="1"/>
  <c r="X274" i="1"/>
  <c r="U273" i="1"/>
  <c r="V273" i="1" s="1"/>
  <c r="W274" i="1"/>
  <c r="L206" i="1" l="1"/>
  <c r="M206" i="1" s="1"/>
  <c r="N206" i="1" s="1"/>
  <c r="K207" i="1"/>
  <c r="G207" i="1"/>
  <c r="H206" i="1"/>
  <c r="P205" i="1"/>
  <c r="S205" i="1" s="1"/>
  <c r="B205" i="1" s="1"/>
  <c r="F276" i="1"/>
  <c r="R275" i="1"/>
  <c r="I276" i="1" s="1"/>
  <c r="A276" i="1"/>
  <c r="D276" i="1" s="1"/>
  <c r="E276" i="1" s="1"/>
  <c r="C262" i="1"/>
  <c r="X275" i="1"/>
  <c r="W275" i="1"/>
  <c r="U274" i="1"/>
  <c r="V274" i="1" s="1"/>
  <c r="P206" i="1" l="1"/>
  <c r="S206" i="1" s="1"/>
  <c r="B206" i="1" s="1"/>
  <c r="G208" i="1"/>
  <c r="H207" i="1"/>
  <c r="K208" i="1"/>
  <c r="L207" i="1"/>
  <c r="M207" i="1" s="1"/>
  <c r="N207" i="1" s="1"/>
  <c r="F277" i="1"/>
  <c r="A277" i="1"/>
  <c r="D277" i="1" s="1"/>
  <c r="E277" i="1" s="1"/>
  <c r="R276" i="1"/>
  <c r="I277" i="1" s="1"/>
  <c r="C263" i="1"/>
  <c r="W276" i="1"/>
  <c r="X276" i="1"/>
  <c r="U275" i="1"/>
  <c r="V275" i="1" s="1"/>
  <c r="L208" i="1" l="1"/>
  <c r="M208" i="1" s="1"/>
  <c r="N208" i="1" s="1"/>
  <c r="K209" i="1"/>
  <c r="P207" i="1"/>
  <c r="S207" i="1" s="1"/>
  <c r="B207" i="1" s="1"/>
  <c r="G209" i="1"/>
  <c r="H208" i="1"/>
  <c r="F278" i="1"/>
  <c r="X277" i="1"/>
  <c r="U276" i="1"/>
  <c r="V276" i="1" s="1"/>
  <c r="W277" i="1"/>
  <c r="A278" i="1"/>
  <c r="D278" i="1" s="1"/>
  <c r="E278" i="1" s="1"/>
  <c r="R277" i="1"/>
  <c r="I278" i="1" s="1"/>
  <c r="C264" i="1"/>
  <c r="P208" i="1" l="1"/>
  <c r="S208" i="1" s="1"/>
  <c r="B208" i="1" s="1"/>
  <c r="H209" i="1"/>
  <c r="G210" i="1"/>
  <c r="K210" i="1"/>
  <c r="L209" i="1"/>
  <c r="M209" i="1" s="1"/>
  <c r="N209" i="1" s="1"/>
  <c r="F279" i="1"/>
  <c r="C265" i="1"/>
  <c r="A279" i="1"/>
  <c r="D279" i="1" s="1"/>
  <c r="E279" i="1" s="1"/>
  <c r="R278" i="1"/>
  <c r="I279" i="1" s="1"/>
  <c r="W278" i="1"/>
  <c r="X278" i="1"/>
  <c r="U277" i="1"/>
  <c r="V277" i="1" s="1"/>
  <c r="L210" i="1" l="1"/>
  <c r="M210" i="1" s="1"/>
  <c r="N210" i="1" s="1"/>
  <c r="K211" i="1"/>
  <c r="G211" i="1"/>
  <c r="H210" i="1"/>
  <c r="P209" i="1"/>
  <c r="S209" i="1" s="1"/>
  <c r="B209" i="1" s="1"/>
  <c r="F280" i="1"/>
  <c r="A280" i="1"/>
  <c r="D280" i="1" s="1"/>
  <c r="E280" i="1" s="1"/>
  <c r="R279" i="1"/>
  <c r="I280" i="1" s="1"/>
  <c r="X279" i="1"/>
  <c r="U278" i="1"/>
  <c r="V278" i="1" s="1"/>
  <c r="W279" i="1"/>
  <c r="C266" i="1"/>
  <c r="P210" i="1" l="1"/>
  <c r="S210" i="1" s="1"/>
  <c r="B210" i="1" s="1"/>
  <c r="G212" i="1"/>
  <c r="H211" i="1"/>
  <c r="K212" i="1"/>
  <c r="L211" i="1"/>
  <c r="M211" i="1" s="1"/>
  <c r="N211" i="1" s="1"/>
  <c r="F281" i="1"/>
  <c r="C267" i="1"/>
  <c r="A281" i="1"/>
  <c r="D281" i="1" s="1"/>
  <c r="E281" i="1" s="1"/>
  <c r="R280" i="1"/>
  <c r="I281" i="1" s="1"/>
  <c r="W280" i="1"/>
  <c r="U279" i="1"/>
  <c r="V279" i="1" s="1"/>
  <c r="X280" i="1"/>
  <c r="K213" i="1" l="1"/>
  <c r="L212" i="1"/>
  <c r="M212" i="1" s="1"/>
  <c r="N212" i="1" s="1"/>
  <c r="P211" i="1"/>
  <c r="S211" i="1" s="1"/>
  <c r="B211" i="1" s="1"/>
  <c r="G213" i="1"/>
  <c r="H212" i="1"/>
  <c r="F282" i="1"/>
  <c r="X281" i="1"/>
  <c r="W281" i="1"/>
  <c r="U280" i="1"/>
  <c r="V280" i="1" s="1"/>
  <c r="R281" i="1"/>
  <c r="I282" i="1" s="1"/>
  <c r="A282" i="1"/>
  <c r="D282" i="1" s="1"/>
  <c r="E282" i="1" s="1"/>
  <c r="C268" i="1"/>
  <c r="P212" i="1" l="1"/>
  <c r="S212" i="1" s="1"/>
  <c r="B212" i="1" s="1"/>
  <c r="G214" i="1"/>
  <c r="H213" i="1"/>
  <c r="K214" i="1"/>
  <c r="L213" i="1"/>
  <c r="M213" i="1" s="1"/>
  <c r="N213" i="1" s="1"/>
  <c r="F283" i="1"/>
  <c r="C269" i="1"/>
  <c r="A283" i="1"/>
  <c r="D283" i="1" s="1"/>
  <c r="E283" i="1" s="1"/>
  <c r="R282" i="1"/>
  <c r="I283" i="1" s="1"/>
  <c r="W282" i="1"/>
  <c r="U281" i="1"/>
  <c r="V281" i="1" s="1"/>
  <c r="X282" i="1"/>
  <c r="L214" i="1" l="1"/>
  <c r="M214" i="1" s="1"/>
  <c r="N214" i="1" s="1"/>
  <c r="K215" i="1"/>
  <c r="P213" i="1"/>
  <c r="S213" i="1" s="1"/>
  <c r="B213" i="1" s="1"/>
  <c r="G215" i="1"/>
  <c r="H214" i="1"/>
  <c r="F284" i="1"/>
  <c r="X283" i="1"/>
  <c r="W283" i="1"/>
  <c r="U282" i="1"/>
  <c r="V282" i="1" s="1"/>
  <c r="R283" i="1"/>
  <c r="I284" i="1" s="1"/>
  <c r="A284" i="1"/>
  <c r="D284" i="1" s="1"/>
  <c r="E284" i="1" s="1"/>
  <c r="C270" i="1"/>
  <c r="P214" i="1" l="1"/>
  <c r="S214" i="1" s="1"/>
  <c r="B214" i="1" s="1"/>
  <c r="G216" i="1"/>
  <c r="H215" i="1"/>
  <c r="L215" i="1"/>
  <c r="M215" i="1" s="1"/>
  <c r="N215" i="1" s="1"/>
  <c r="K216" i="1"/>
  <c r="F285" i="1"/>
  <c r="C271" i="1"/>
  <c r="A285" i="1"/>
  <c r="D285" i="1" s="1"/>
  <c r="E285" i="1" s="1"/>
  <c r="R284" i="1"/>
  <c r="I285" i="1" s="1"/>
  <c r="W284" i="1"/>
  <c r="U283" i="1"/>
  <c r="V283" i="1" s="1"/>
  <c r="X284" i="1"/>
  <c r="L216" i="1" l="1"/>
  <c r="M216" i="1" s="1"/>
  <c r="N216" i="1" s="1"/>
  <c r="K217" i="1"/>
  <c r="P215" i="1"/>
  <c r="S215" i="1" s="1"/>
  <c r="B215" i="1" s="1"/>
  <c r="G217" i="1"/>
  <c r="H216" i="1"/>
  <c r="F286" i="1"/>
  <c r="C272" i="1"/>
  <c r="W285" i="1"/>
  <c r="U284" i="1"/>
  <c r="V284" i="1" s="1"/>
  <c r="X285" i="1"/>
  <c r="A286" i="1"/>
  <c r="D286" i="1" s="1"/>
  <c r="E286" i="1" s="1"/>
  <c r="R285" i="1"/>
  <c r="I286" i="1" s="1"/>
  <c r="P216" i="1" l="1"/>
  <c r="S216" i="1" s="1"/>
  <c r="B216" i="1" s="1"/>
  <c r="G218" i="1"/>
  <c r="H217" i="1"/>
  <c r="K218" i="1"/>
  <c r="L217" i="1"/>
  <c r="M217" i="1" s="1"/>
  <c r="N217" i="1" s="1"/>
  <c r="F287" i="1"/>
  <c r="W286" i="1"/>
  <c r="U285" i="1"/>
  <c r="V285" i="1" s="1"/>
  <c r="X286" i="1"/>
  <c r="C273" i="1"/>
  <c r="A287" i="1"/>
  <c r="D287" i="1" s="1"/>
  <c r="E287" i="1" s="1"/>
  <c r="R286" i="1"/>
  <c r="I287" i="1" s="1"/>
  <c r="L218" i="1" l="1"/>
  <c r="M218" i="1" s="1"/>
  <c r="N218" i="1" s="1"/>
  <c r="K219" i="1"/>
  <c r="P217" i="1"/>
  <c r="S217" i="1" s="1"/>
  <c r="B217" i="1" s="1"/>
  <c r="G219" i="1"/>
  <c r="H218" i="1"/>
  <c r="F288" i="1"/>
  <c r="W287" i="1"/>
  <c r="U286" i="1"/>
  <c r="V286" i="1" s="1"/>
  <c r="X287" i="1"/>
  <c r="A288" i="1"/>
  <c r="D288" i="1" s="1"/>
  <c r="E288" i="1" s="1"/>
  <c r="R287" i="1"/>
  <c r="I288" i="1" s="1"/>
  <c r="C274" i="1"/>
  <c r="P218" i="1" l="1"/>
  <c r="S218" i="1" s="1"/>
  <c r="B218" i="1" s="1"/>
  <c r="H219" i="1"/>
  <c r="G220" i="1"/>
  <c r="L219" i="1"/>
  <c r="M219" i="1" s="1"/>
  <c r="N219" i="1" s="1"/>
  <c r="K220" i="1"/>
  <c r="F289" i="1"/>
  <c r="W288" i="1"/>
  <c r="U287" i="1"/>
  <c r="V287" i="1" s="1"/>
  <c r="X288" i="1"/>
  <c r="C275" i="1"/>
  <c r="A289" i="1"/>
  <c r="D289" i="1" s="1"/>
  <c r="E289" i="1" s="1"/>
  <c r="R288" i="1"/>
  <c r="I289" i="1" s="1"/>
  <c r="K221" i="1" l="1"/>
  <c r="L220" i="1"/>
  <c r="M220" i="1" s="1"/>
  <c r="N220" i="1" s="1"/>
  <c r="G221" i="1"/>
  <c r="H220" i="1"/>
  <c r="P219" i="1"/>
  <c r="S219" i="1" s="1"/>
  <c r="B219" i="1" s="1"/>
  <c r="F290" i="1"/>
  <c r="A290" i="1"/>
  <c r="D290" i="1" s="1"/>
  <c r="E290" i="1" s="1"/>
  <c r="R289" i="1"/>
  <c r="I290" i="1" s="1"/>
  <c r="C276" i="1"/>
  <c r="X289" i="1"/>
  <c r="U288" i="1"/>
  <c r="V288" i="1" s="1"/>
  <c r="W289" i="1"/>
  <c r="P220" i="1" l="1"/>
  <c r="S220" i="1" s="1"/>
  <c r="B220" i="1" s="1"/>
  <c r="H221" i="1"/>
  <c r="G222" i="1"/>
  <c r="L221" i="1"/>
  <c r="M221" i="1" s="1"/>
  <c r="N221" i="1" s="1"/>
  <c r="K222" i="1"/>
  <c r="F291" i="1"/>
  <c r="C277" i="1"/>
  <c r="A291" i="1"/>
  <c r="D291" i="1" s="1"/>
  <c r="E291" i="1" s="1"/>
  <c r="R290" i="1"/>
  <c r="I291" i="1" s="1"/>
  <c r="W290" i="1"/>
  <c r="U289" i="1"/>
  <c r="V289" i="1" s="1"/>
  <c r="X290" i="1"/>
  <c r="G223" i="1" l="1"/>
  <c r="H222" i="1"/>
  <c r="K223" i="1"/>
  <c r="L222" i="1"/>
  <c r="M222" i="1" s="1"/>
  <c r="N222" i="1" s="1"/>
  <c r="P221" i="1"/>
  <c r="S221" i="1" s="1"/>
  <c r="B221" i="1" s="1"/>
  <c r="F292" i="1"/>
  <c r="X291" i="1"/>
  <c r="U290" i="1"/>
  <c r="V290" i="1" s="1"/>
  <c r="W291" i="1"/>
  <c r="A292" i="1"/>
  <c r="D292" i="1" s="1"/>
  <c r="E292" i="1" s="1"/>
  <c r="R291" i="1"/>
  <c r="I292" i="1" s="1"/>
  <c r="C278" i="1"/>
  <c r="P222" i="1" l="1"/>
  <c r="S222" i="1" s="1"/>
  <c r="B222" i="1" s="1"/>
  <c r="K224" i="1"/>
  <c r="L223" i="1"/>
  <c r="M223" i="1" s="1"/>
  <c r="N223" i="1" s="1"/>
  <c r="G224" i="1"/>
  <c r="H223" i="1"/>
  <c r="F293" i="1"/>
  <c r="W292" i="1"/>
  <c r="U291" i="1"/>
  <c r="V291" i="1" s="1"/>
  <c r="X292" i="1"/>
  <c r="C279" i="1"/>
  <c r="A293" i="1"/>
  <c r="D293" i="1" s="1"/>
  <c r="E293" i="1" s="1"/>
  <c r="R292" i="1"/>
  <c r="I293" i="1" s="1"/>
  <c r="P223" i="1" l="1"/>
  <c r="S223" i="1" s="1"/>
  <c r="B223" i="1" s="1"/>
  <c r="H224" i="1"/>
  <c r="G225" i="1"/>
  <c r="K225" i="1"/>
  <c r="L224" i="1"/>
  <c r="M224" i="1" s="1"/>
  <c r="N224" i="1" s="1"/>
  <c r="F294" i="1"/>
  <c r="X293" i="1"/>
  <c r="U292" i="1"/>
  <c r="V292" i="1" s="1"/>
  <c r="W293" i="1"/>
  <c r="C280" i="1"/>
  <c r="A294" i="1"/>
  <c r="D294" i="1" s="1"/>
  <c r="E294" i="1" s="1"/>
  <c r="R293" i="1"/>
  <c r="I294" i="1" s="1"/>
  <c r="L225" i="1" l="1"/>
  <c r="M225" i="1" s="1"/>
  <c r="N225" i="1" s="1"/>
  <c r="K226" i="1"/>
  <c r="G226" i="1"/>
  <c r="H225" i="1"/>
  <c r="P224" i="1"/>
  <c r="S224" i="1" s="1"/>
  <c r="B224" i="1" s="1"/>
  <c r="F295" i="1"/>
  <c r="A295" i="1"/>
  <c r="D295" i="1" s="1"/>
  <c r="E295" i="1" s="1"/>
  <c r="R294" i="1"/>
  <c r="I295" i="1" s="1"/>
  <c r="X294" i="1"/>
  <c r="U293" i="1"/>
  <c r="V293" i="1" s="1"/>
  <c r="W294" i="1"/>
  <c r="C281" i="1"/>
  <c r="P225" i="1" l="1"/>
  <c r="S225" i="1" s="1"/>
  <c r="B225" i="1" s="1"/>
  <c r="H226" i="1"/>
  <c r="G227" i="1"/>
  <c r="L226" i="1"/>
  <c r="M226" i="1" s="1"/>
  <c r="N226" i="1" s="1"/>
  <c r="K227" i="1"/>
  <c r="F296" i="1"/>
  <c r="U294" i="1"/>
  <c r="V294" i="1" s="1"/>
  <c r="W295" i="1"/>
  <c r="X295" i="1"/>
  <c r="C282" i="1"/>
  <c r="A296" i="1"/>
  <c r="D296" i="1" s="1"/>
  <c r="E296" i="1" s="1"/>
  <c r="R295" i="1"/>
  <c r="I296" i="1" s="1"/>
  <c r="H227" i="1" l="1"/>
  <c r="G228" i="1"/>
  <c r="L227" i="1"/>
  <c r="M227" i="1" s="1"/>
  <c r="N227" i="1" s="1"/>
  <c r="K228" i="1"/>
  <c r="P226" i="1"/>
  <c r="S226" i="1" s="1"/>
  <c r="B226" i="1" s="1"/>
  <c r="F297" i="1"/>
  <c r="A297" i="1"/>
  <c r="D297" i="1" s="1"/>
  <c r="E297" i="1" s="1"/>
  <c r="R296" i="1"/>
  <c r="I297" i="1" s="1"/>
  <c r="U295" i="1"/>
  <c r="V295" i="1" s="1"/>
  <c r="X296" i="1"/>
  <c r="W296" i="1"/>
  <c r="C283" i="1"/>
  <c r="G229" i="1" l="1"/>
  <c r="H228" i="1"/>
  <c r="L228" i="1"/>
  <c r="M228" i="1" s="1"/>
  <c r="N228" i="1" s="1"/>
  <c r="K229" i="1"/>
  <c r="P227" i="1"/>
  <c r="S227" i="1" s="1"/>
  <c r="B227" i="1" s="1"/>
  <c r="F298" i="1"/>
  <c r="U296" i="1"/>
  <c r="V296" i="1" s="1"/>
  <c r="W297" i="1"/>
  <c r="X297" i="1"/>
  <c r="C284" i="1"/>
  <c r="A298" i="1"/>
  <c r="D298" i="1" s="1"/>
  <c r="E298" i="1" s="1"/>
  <c r="R297" i="1"/>
  <c r="I298" i="1" s="1"/>
  <c r="L229" i="1" l="1"/>
  <c r="M229" i="1" s="1"/>
  <c r="N229" i="1" s="1"/>
  <c r="K230" i="1"/>
  <c r="P228" i="1"/>
  <c r="S228" i="1" s="1"/>
  <c r="B228" i="1" s="1"/>
  <c r="G230" i="1"/>
  <c r="H229" i="1"/>
  <c r="F299" i="1"/>
  <c r="U297" i="1"/>
  <c r="V297" i="1" s="1"/>
  <c r="X298" i="1"/>
  <c r="W298" i="1"/>
  <c r="C285" i="1"/>
  <c r="A299" i="1"/>
  <c r="D299" i="1" s="1"/>
  <c r="E299" i="1" s="1"/>
  <c r="R298" i="1"/>
  <c r="I299" i="1" s="1"/>
  <c r="P229" i="1" l="1"/>
  <c r="S229" i="1" s="1"/>
  <c r="B229" i="1" s="1"/>
  <c r="G231" i="1"/>
  <c r="H230" i="1"/>
  <c r="L230" i="1"/>
  <c r="M230" i="1" s="1"/>
  <c r="N230" i="1" s="1"/>
  <c r="K231" i="1"/>
  <c r="F300" i="1"/>
  <c r="U298" i="1"/>
  <c r="V298" i="1" s="1"/>
  <c r="X299" i="1"/>
  <c r="W299" i="1"/>
  <c r="A300" i="1"/>
  <c r="D300" i="1" s="1"/>
  <c r="E300" i="1" s="1"/>
  <c r="R299" i="1"/>
  <c r="I300" i="1" s="1"/>
  <c r="C286" i="1"/>
  <c r="L231" i="1" l="1"/>
  <c r="M231" i="1" s="1"/>
  <c r="N231" i="1" s="1"/>
  <c r="K232" i="1"/>
  <c r="P230" i="1"/>
  <c r="S230" i="1" s="1"/>
  <c r="B230" i="1" s="1"/>
  <c r="G232" i="1"/>
  <c r="H231" i="1"/>
  <c r="F301" i="1"/>
  <c r="C287" i="1"/>
  <c r="R300" i="1"/>
  <c r="I301" i="1" s="1"/>
  <c r="A301" i="1"/>
  <c r="D301" i="1" s="1"/>
  <c r="E301" i="1" s="1"/>
  <c r="U299" i="1"/>
  <c r="V299" i="1" s="1"/>
  <c r="X300" i="1"/>
  <c r="W300" i="1"/>
  <c r="P231" i="1" l="1"/>
  <c r="S231" i="1" s="1"/>
  <c r="B231" i="1" s="1"/>
  <c r="G233" i="1"/>
  <c r="H232" i="1"/>
  <c r="K233" i="1"/>
  <c r="L232" i="1"/>
  <c r="M232" i="1" s="1"/>
  <c r="N232" i="1" s="1"/>
  <c r="F302" i="1"/>
  <c r="A302" i="1"/>
  <c r="D302" i="1" s="1"/>
  <c r="E302" i="1" s="1"/>
  <c r="R301" i="1"/>
  <c r="I302" i="1" s="1"/>
  <c r="U300" i="1"/>
  <c r="V300" i="1" s="1"/>
  <c r="X301" i="1"/>
  <c r="W301" i="1"/>
  <c r="C288" i="1"/>
  <c r="L233" i="1" l="1"/>
  <c r="M233" i="1" s="1"/>
  <c r="N233" i="1" s="1"/>
  <c r="K234" i="1"/>
  <c r="P232" i="1"/>
  <c r="S232" i="1" s="1"/>
  <c r="B232" i="1" s="1"/>
  <c r="G234" i="1"/>
  <c r="H233" i="1"/>
  <c r="F303" i="1"/>
  <c r="U301" i="1"/>
  <c r="V301" i="1" s="1"/>
  <c r="W302" i="1"/>
  <c r="X302" i="1"/>
  <c r="C289" i="1"/>
  <c r="A303" i="1"/>
  <c r="D303" i="1" s="1"/>
  <c r="E303" i="1" s="1"/>
  <c r="R302" i="1"/>
  <c r="I303" i="1" s="1"/>
  <c r="P233" i="1" l="1"/>
  <c r="S233" i="1" s="1"/>
  <c r="B233" i="1" s="1"/>
  <c r="G235" i="1"/>
  <c r="H234" i="1"/>
  <c r="L234" i="1"/>
  <c r="M234" i="1" s="1"/>
  <c r="N234" i="1" s="1"/>
  <c r="K235" i="1"/>
  <c r="F304" i="1"/>
  <c r="U302" i="1"/>
  <c r="V302" i="1" s="1"/>
  <c r="X303" i="1"/>
  <c r="W303" i="1"/>
  <c r="R303" i="1"/>
  <c r="I304" i="1" s="1"/>
  <c r="A304" i="1"/>
  <c r="D304" i="1" s="1"/>
  <c r="E304" i="1" s="1"/>
  <c r="C290" i="1"/>
  <c r="K236" i="1" l="1"/>
  <c r="L235" i="1"/>
  <c r="M235" i="1" s="1"/>
  <c r="N235" i="1" s="1"/>
  <c r="P234" i="1"/>
  <c r="S234" i="1" s="1"/>
  <c r="B234" i="1" s="1"/>
  <c r="G236" i="1"/>
  <c r="H235" i="1"/>
  <c r="F305" i="1"/>
  <c r="R304" i="1"/>
  <c r="I305" i="1" s="1"/>
  <c r="A305" i="1"/>
  <c r="D305" i="1" s="1"/>
  <c r="E305" i="1" s="1"/>
  <c r="C291" i="1"/>
  <c r="U303" i="1"/>
  <c r="V303" i="1" s="1"/>
  <c r="W304" i="1"/>
  <c r="X304" i="1"/>
  <c r="P235" i="1" l="1"/>
  <c r="S235" i="1" s="1"/>
  <c r="B235" i="1" s="1"/>
  <c r="G237" i="1"/>
  <c r="H236" i="1"/>
  <c r="L236" i="1"/>
  <c r="M236" i="1" s="1"/>
  <c r="N236" i="1" s="1"/>
  <c r="K237" i="1"/>
  <c r="F306" i="1"/>
  <c r="A306" i="1"/>
  <c r="D306" i="1" s="1"/>
  <c r="E306" i="1" s="1"/>
  <c r="R305" i="1"/>
  <c r="I306" i="1" s="1"/>
  <c r="U304" i="1"/>
  <c r="V304" i="1" s="1"/>
  <c r="W305" i="1"/>
  <c r="X305" i="1"/>
  <c r="C292" i="1"/>
  <c r="L237" i="1" l="1"/>
  <c r="M237" i="1" s="1"/>
  <c r="N237" i="1" s="1"/>
  <c r="K238" i="1"/>
  <c r="P236" i="1"/>
  <c r="S236" i="1" s="1"/>
  <c r="B236" i="1" s="1"/>
  <c r="H237" i="1"/>
  <c r="G238" i="1"/>
  <c r="F307" i="1"/>
  <c r="U305" i="1"/>
  <c r="V305" i="1" s="1"/>
  <c r="W306" i="1"/>
  <c r="X306" i="1"/>
  <c r="C293" i="1"/>
  <c r="A307" i="1"/>
  <c r="D307" i="1" s="1"/>
  <c r="E307" i="1" s="1"/>
  <c r="R306" i="1"/>
  <c r="I307" i="1" s="1"/>
  <c r="H238" i="1" l="1"/>
  <c r="G239" i="1"/>
  <c r="P237" i="1"/>
  <c r="S237" i="1" s="1"/>
  <c r="B237" i="1" s="1"/>
  <c r="L238" i="1"/>
  <c r="M238" i="1" s="1"/>
  <c r="N238" i="1" s="1"/>
  <c r="K239" i="1"/>
  <c r="F308" i="1"/>
  <c r="U306" i="1"/>
  <c r="V306" i="1" s="1"/>
  <c r="X307" i="1"/>
  <c r="W307" i="1"/>
  <c r="A308" i="1"/>
  <c r="D308" i="1" s="1"/>
  <c r="E308" i="1" s="1"/>
  <c r="R307" i="1"/>
  <c r="I308" i="1" s="1"/>
  <c r="C294" i="1"/>
  <c r="L239" i="1" l="1"/>
  <c r="M239" i="1" s="1"/>
  <c r="N239" i="1" s="1"/>
  <c r="K240" i="1"/>
  <c r="H239" i="1"/>
  <c r="G240" i="1"/>
  <c r="P238" i="1"/>
  <c r="S238" i="1" s="1"/>
  <c r="B238" i="1" s="1"/>
  <c r="F309" i="1"/>
  <c r="U307" i="1"/>
  <c r="V307" i="1" s="1"/>
  <c r="W308" i="1"/>
  <c r="X308" i="1"/>
  <c r="C295" i="1"/>
  <c r="A309" i="1"/>
  <c r="D309" i="1" s="1"/>
  <c r="E309" i="1" s="1"/>
  <c r="R308" i="1"/>
  <c r="I309" i="1" s="1"/>
  <c r="H240" i="1" l="1"/>
  <c r="G241" i="1"/>
  <c r="P239" i="1"/>
  <c r="S239" i="1" s="1"/>
  <c r="B239" i="1" s="1"/>
  <c r="K241" i="1"/>
  <c r="L240" i="1"/>
  <c r="M240" i="1" s="1"/>
  <c r="N240" i="1" s="1"/>
  <c r="F310" i="1"/>
  <c r="C296" i="1"/>
  <c r="U308" i="1"/>
  <c r="V308" i="1" s="1"/>
  <c r="X309" i="1"/>
  <c r="W309" i="1"/>
  <c r="A310" i="1"/>
  <c r="D310" i="1" s="1"/>
  <c r="E310" i="1" s="1"/>
  <c r="R309" i="1"/>
  <c r="I310" i="1" s="1"/>
  <c r="K242" i="1" l="1"/>
  <c r="L241" i="1"/>
  <c r="M241" i="1" s="1"/>
  <c r="N241" i="1" s="1"/>
  <c r="H241" i="1"/>
  <c r="G242" i="1"/>
  <c r="P240" i="1"/>
  <c r="S240" i="1" s="1"/>
  <c r="B240" i="1" s="1"/>
  <c r="F311" i="1"/>
  <c r="R310" i="1"/>
  <c r="I311" i="1" s="1"/>
  <c r="A311" i="1"/>
  <c r="D311" i="1" s="1"/>
  <c r="E311" i="1" s="1"/>
  <c r="C297" i="1"/>
  <c r="U309" i="1"/>
  <c r="V309" i="1" s="1"/>
  <c r="X310" i="1"/>
  <c r="W310" i="1"/>
  <c r="G243" i="1" l="1"/>
  <c r="H242" i="1"/>
  <c r="P241" i="1"/>
  <c r="S241" i="1" s="1"/>
  <c r="B241" i="1" s="1"/>
  <c r="L242" i="1"/>
  <c r="M242" i="1" s="1"/>
  <c r="N242" i="1" s="1"/>
  <c r="K243" i="1"/>
  <c r="F312" i="1"/>
  <c r="A312" i="1"/>
  <c r="D312" i="1" s="1"/>
  <c r="E312" i="1" s="1"/>
  <c r="R311" i="1"/>
  <c r="I312" i="1" s="1"/>
  <c r="C298" i="1"/>
  <c r="U310" i="1"/>
  <c r="V310" i="1" s="1"/>
  <c r="X311" i="1"/>
  <c r="W311" i="1"/>
  <c r="L243" i="1" l="1"/>
  <c r="M243" i="1" s="1"/>
  <c r="N243" i="1" s="1"/>
  <c r="K244" i="1"/>
  <c r="P242" i="1"/>
  <c r="S242" i="1" s="1"/>
  <c r="B242" i="1" s="1"/>
  <c r="G244" i="1"/>
  <c r="H243" i="1"/>
  <c r="F313" i="1"/>
  <c r="C299" i="1"/>
  <c r="U311" i="1"/>
  <c r="V311" i="1" s="1"/>
  <c r="X312" i="1"/>
  <c r="W312" i="1"/>
  <c r="A313" i="1"/>
  <c r="D313" i="1" s="1"/>
  <c r="E313" i="1" s="1"/>
  <c r="R312" i="1"/>
  <c r="I313" i="1" s="1"/>
  <c r="P243" i="1" l="1"/>
  <c r="S243" i="1" s="1"/>
  <c r="B243" i="1" s="1"/>
  <c r="G245" i="1"/>
  <c r="H244" i="1"/>
  <c r="L244" i="1"/>
  <c r="M244" i="1" s="1"/>
  <c r="N244" i="1" s="1"/>
  <c r="K245" i="1"/>
  <c r="F314" i="1"/>
  <c r="A314" i="1"/>
  <c r="D314" i="1" s="1"/>
  <c r="E314" i="1" s="1"/>
  <c r="R313" i="1"/>
  <c r="I314" i="1" s="1"/>
  <c r="U312" i="1"/>
  <c r="V312" i="1" s="1"/>
  <c r="X313" i="1"/>
  <c r="W313" i="1"/>
  <c r="C300" i="1"/>
  <c r="L245" i="1" l="1"/>
  <c r="M245" i="1" s="1"/>
  <c r="N245" i="1" s="1"/>
  <c r="K246" i="1"/>
  <c r="P244" i="1"/>
  <c r="S244" i="1" s="1"/>
  <c r="B244" i="1" s="1"/>
  <c r="H245" i="1"/>
  <c r="G246" i="1"/>
  <c r="F315" i="1"/>
  <c r="R314" i="1"/>
  <c r="I315" i="1" s="1"/>
  <c r="A315" i="1"/>
  <c r="D315" i="1" s="1"/>
  <c r="E315" i="1" s="1"/>
  <c r="C301" i="1"/>
  <c r="U313" i="1"/>
  <c r="V313" i="1" s="1"/>
  <c r="X314" i="1"/>
  <c r="W314" i="1"/>
  <c r="G247" i="1" l="1"/>
  <c r="H246" i="1"/>
  <c r="P245" i="1"/>
  <c r="S245" i="1" s="1"/>
  <c r="B245" i="1" s="1"/>
  <c r="L246" i="1"/>
  <c r="M246" i="1" s="1"/>
  <c r="N246" i="1" s="1"/>
  <c r="K247" i="1"/>
  <c r="F316" i="1"/>
  <c r="A316" i="1"/>
  <c r="D316" i="1" s="1"/>
  <c r="E316" i="1" s="1"/>
  <c r="R315" i="1"/>
  <c r="I316" i="1" s="1"/>
  <c r="U314" i="1"/>
  <c r="V314" i="1" s="1"/>
  <c r="X315" i="1"/>
  <c r="W315" i="1"/>
  <c r="C302" i="1"/>
  <c r="L247" i="1" l="1"/>
  <c r="M247" i="1" s="1"/>
  <c r="N247" i="1" s="1"/>
  <c r="K248" i="1"/>
  <c r="P246" i="1"/>
  <c r="S246" i="1" s="1"/>
  <c r="B246" i="1" s="1"/>
  <c r="G248" i="1"/>
  <c r="H247" i="1"/>
  <c r="F317" i="1"/>
  <c r="U315" i="1"/>
  <c r="V315" i="1" s="1"/>
  <c r="X316" i="1"/>
  <c r="W316" i="1"/>
  <c r="C303" i="1"/>
  <c r="A317" i="1"/>
  <c r="D317" i="1" s="1"/>
  <c r="E317" i="1" s="1"/>
  <c r="R316" i="1"/>
  <c r="I317" i="1" s="1"/>
  <c r="P247" i="1" l="1"/>
  <c r="S247" i="1" s="1"/>
  <c r="B247" i="1" s="1"/>
  <c r="H248" i="1"/>
  <c r="G249" i="1"/>
  <c r="K249" i="1"/>
  <c r="L248" i="1"/>
  <c r="M248" i="1" s="1"/>
  <c r="N248" i="1" s="1"/>
  <c r="F318" i="1"/>
  <c r="A318" i="1"/>
  <c r="D318" i="1" s="1"/>
  <c r="E318" i="1" s="1"/>
  <c r="R317" i="1"/>
  <c r="I318" i="1" s="1"/>
  <c r="C304" i="1"/>
  <c r="U316" i="1"/>
  <c r="V316" i="1" s="1"/>
  <c r="X317" i="1"/>
  <c r="W317" i="1"/>
  <c r="L249" i="1" l="1"/>
  <c r="M249" i="1" s="1"/>
  <c r="N249" i="1" s="1"/>
  <c r="K250" i="1"/>
  <c r="H249" i="1"/>
  <c r="G250" i="1"/>
  <c r="P248" i="1"/>
  <c r="S248" i="1" s="1"/>
  <c r="B248" i="1" s="1"/>
  <c r="F319" i="1"/>
  <c r="U317" i="1"/>
  <c r="V317" i="1" s="1"/>
  <c r="X318" i="1"/>
  <c r="W318" i="1"/>
  <c r="R318" i="1"/>
  <c r="I319" i="1" s="1"/>
  <c r="A319" i="1"/>
  <c r="D319" i="1" s="1"/>
  <c r="E319" i="1" s="1"/>
  <c r="C305" i="1"/>
  <c r="G251" i="1" l="1"/>
  <c r="H250" i="1"/>
  <c r="P249" i="1"/>
  <c r="S249" i="1" s="1"/>
  <c r="B249" i="1" s="1"/>
  <c r="K251" i="1"/>
  <c r="L250" i="1"/>
  <c r="M250" i="1" s="1"/>
  <c r="N250" i="1" s="1"/>
  <c r="F320" i="1"/>
  <c r="C306" i="1"/>
  <c r="A320" i="1"/>
  <c r="D320" i="1" s="1"/>
  <c r="E320" i="1" s="1"/>
  <c r="R319" i="1"/>
  <c r="I320" i="1" s="1"/>
  <c r="U318" i="1"/>
  <c r="V318" i="1" s="1"/>
  <c r="X319" i="1"/>
  <c r="W319" i="1"/>
  <c r="K252" i="1" l="1"/>
  <c r="L251" i="1"/>
  <c r="M251" i="1" s="1"/>
  <c r="N251" i="1" s="1"/>
  <c r="P250" i="1"/>
  <c r="S250" i="1" s="1"/>
  <c r="B250" i="1" s="1"/>
  <c r="H251" i="1"/>
  <c r="G252" i="1"/>
  <c r="F321" i="1"/>
  <c r="A321" i="1"/>
  <c r="D321" i="1" s="1"/>
  <c r="E321" i="1" s="1"/>
  <c r="R320" i="1"/>
  <c r="I321" i="1" s="1"/>
  <c r="U319" i="1"/>
  <c r="V319" i="1" s="1"/>
  <c r="X320" i="1"/>
  <c r="W320" i="1"/>
  <c r="C307" i="1"/>
  <c r="G253" i="1" l="1"/>
  <c r="H252" i="1"/>
  <c r="P251" i="1"/>
  <c r="S251" i="1" s="1"/>
  <c r="B251" i="1" s="1"/>
  <c r="L252" i="1"/>
  <c r="M252" i="1" s="1"/>
  <c r="N252" i="1" s="1"/>
  <c r="K253" i="1"/>
  <c r="F322" i="1"/>
  <c r="U320" i="1"/>
  <c r="V320" i="1" s="1"/>
  <c r="X321" i="1"/>
  <c r="W321" i="1"/>
  <c r="C308" i="1"/>
  <c r="R321" i="1"/>
  <c r="I322" i="1" s="1"/>
  <c r="A322" i="1"/>
  <c r="D322" i="1" s="1"/>
  <c r="E322" i="1" s="1"/>
  <c r="K254" i="1" l="1"/>
  <c r="L253" i="1"/>
  <c r="M253" i="1" s="1"/>
  <c r="N253" i="1" s="1"/>
  <c r="P252" i="1"/>
  <c r="S252" i="1" s="1"/>
  <c r="B252" i="1" s="1"/>
  <c r="H253" i="1"/>
  <c r="G254" i="1"/>
  <c r="F323" i="1"/>
  <c r="U321" i="1"/>
  <c r="V321" i="1" s="1"/>
  <c r="W322" i="1"/>
  <c r="X322" i="1"/>
  <c r="C309" i="1"/>
  <c r="A323" i="1"/>
  <c r="D323" i="1" s="1"/>
  <c r="E323" i="1" s="1"/>
  <c r="R322" i="1"/>
  <c r="I323" i="1" s="1"/>
  <c r="G255" i="1" l="1"/>
  <c r="H254" i="1"/>
  <c r="P253" i="1"/>
  <c r="S253" i="1" s="1"/>
  <c r="B253" i="1" s="1"/>
  <c r="K255" i="1"/>
  <c r="L254" i="1"/>
  <c r="M254" i="1" s="1"/>
  <c r="N254" i="1" s="1"/>
  <c r="F324" i="1"/>
  <c r="C310" i="1"/>
  <c r="U322" i="1"/>
  <c r="V322" i="1" s="1"/>
  <c r="W323" i="1"/>
  <c r="X323" i="1"/>
  <c r="A324" i="1"/>
  <c r="D324" i="1" s="1"/>
  <c r="E324" i="1" s="1"/>
  <c r="R323" i="1"/>
  <c r="I324" i="1" s="1"/>
  <c r="K256" i="1" l="1"/>
  <c r="L255" i="1"/>
  <c r="M255" i="1" s="1"/>
  <c r="N255" i="1" s="1"/>
  <c r="P254" i="1"/>
  <c r="S254" i="1" s="1"/>
  <c r="B254" i="1" s="1"/>
  <c r="G256" i="1"/>
  <c r="H255" i="1"/>
  <c r="F325" i="1"/>
  <c r="C311" i="1"/>
  <c r="U323" i="1"/>
  <c r="V323" i="1" s="1"/>
  <c r="X324" i="1"/>
  <c r="W324" i="1"/>
  <c r="R324" i="1"/>
  <c r="I325" i="1" s="1"/>
  <c r="A325" i="1"/>
  <c r="D325" i="1" s="1"/>
  <c r="E325" i="1" s="1"/>
  <c r="P255" i="1" l="1"/>
  <c r="S255" i="1" s="1"/>
  <c r="B255" i="1" s="1"/>
  <c r="H256" i="1"/>
  <c r="G257" i="1"/>
  <c r="K257" i="1"/>
  <c r="L256" i="1"/>
  <c r="M256" i="1" s="1"/>
  <c r="N256" i="1" s="1"/>
  <c r="F326" i="1"/>
  <c r="A326" i="1"/>
  <c r="D326" i="1" s="1"/>
  <c r="E326" i="1" s="1"/>
  <c r="R325" i="1"/>
  <c r="I326" i="1" s="1"/>
  <c r="U324" i="1"/>
  <c r="V324" i="1" s="1"/>
  <c r="X325" i="1"/>
  <c r="W325" i="1"/>
  <c r="C312" i="1"/>
  <c r="L257" i="1" l="1"/>
  <c r="M257" i="1" s="1"/>
  <c r="N257" i="1" s="1"/>
  <c r="K258" i="1"/>
  <c r="H257" i="1"/>
  <c r="G258" i="1"/>
  <c r="P256" i="1"/>
  <c r="S256" i="1" s="1"/>
  <c r="B256" i="1" s="1"/>
  <c r="F327" i="1"/>
  <c r="U325" i="1"/>
  <c r="V325" i="1" s="1"/>
  <c r="W326" i="1"/>
  <c r="X326" i="1"/>
  <c r="C313" i="1"/>
  <c r="R326" i="1"/>
  <c r="I327" i="1" s="1"/>
  <c r="A327" i="1"/>
  <c r="D327" i="1" s="1"/>
  <c r="E327" i="1" s="1"/>
  <c r="G259" i="1" l="1"/>
  <c r="H258" i="1"/>
  <c r="P257" i="1"/>
  <c r="S257" i="1" s="1"/>
  <c r="B257" i="1" s="1"/>
  <c r="K259" i="1"/>
  <c r="L258" i="1"/>
  <c r="M258" i="1" s="1"/>
  <c r="N258" i="1" s="1"/>
  <c r="F328" i="1"/>
  <c r="C314" i="1"/>
  <c r="A328" i="1"/>
  <c r="D328" i="1" s="1"/>
  <c r="E328" i="1" s="1"/>
  <c r="R327" i="1"/>
  <c r="I328" i="1" s="1"/>
  <c r="U326" i="1"/>
  <c r="V326" i="1" s="1"/>
  <c r="X327" i="1"/>
  <c r="W327" i="1"/>
  <c r="K260" i="1" l="1"/>
  <c r="L259" i="1"/>
  <c r="M259" i="1" s="1"/>
  <c r="N259" i="1" s="1"/>
  <c r="P258" i="1"/>
  <c r="S258" i="1" s="1"/>
  <c r="B258" i="1" s="1"/>
  <c r="G260" i="1"/>
  <c r="H259" i="1"/>
  <c r="F329" i="1"/>
  <c r="U327" i="1"/>
  <c r="V327" i="1" s="1"/>
  <c r="X328" i="1"/>
  <c r="W328" i="1"/>
  <c r="A329" i="1"/>
  <c r="D329" i="1" s="1"/>
  <c r="E329" i="1" s="1"/>
  <c r="R328" i="1"/>
  <c r="I329" i="1" s="1"/>
  <c r="C315" i="1"/>
  <c r="P259" i="1" l="1"/>
  <c r="S259" i="1" s="1"/>
  <c r="B259" i="1" s="1"/>
  <c r="G261" i="1"/>
  <c r="H260" i="1"/>
  <c r="K261" i="1"/>
  <c r="L260" i="1"/>
  <c r="M260" i="1" s="1"/>
  <c r="N260" i="1" s="1"/>
  <c r="F330" i="1"/>
  <c r="U328" i="1"/>
  <c r="V328" i="1" s="1"/>
  <c r="W329" i="1"/>
  <c r="X329" i="1"/>
  <c r="C316" i="1"/>
  <c r="A330" i="1"/>
  <c r="D330" i="1" s="1"/>
  <c r="E330" i="1" s="1"/>
  <c r="R329" i="1"/>
  <c r="I330" i="1" s="1"/>
  <c r="L261" i="1" l="1"/>
  <c r="M261" i="1" s="1"/>
  <c r="N261" i="1" s="1"/>
  <c r="K262" i="1"/>
  <c r="P260" i="1"/>
  <c r="S260" i="1" s="1"/>
  <c r="B260" i="1" s="1"/>
  <c r="H261" i="1"/>
  <c r="G262" i="1"/>
  <c r="F331" i="1"/>
  <c r="U329" i="1"/>
  <c r="V329" i="1" s="1"/>
  <c r="X330" i="1"/>
  <c r="W330" i="1"/>
  <c r="A331" i="1"/>
  <c r="D331" i="1" s="1"/>
  <c r="E331" i="1" s="1"/>
  <c r="R330" i="1"/>
  <c r="I331" i="1" s="1"/>
  <c r="C317" i="1"/>
  <c r="H262" i="1" l="1"/>
  <c r="G263" i="1"/>
  <c r="P261" i="1"/>
  <c r="S261" i="1" s="1"/>
  <c r="B261" i="1" s="1"/>
  <c r="L262" i="1"/>
  <c r="M262" i="1" s="1"/>
  <c r="N262" i="1" s="1"/>
  <c r="K263" i="1"/>
  <c r="F332" i="1"/>
  <c r="U330" i="1"/>
  <c r="V330" i="1" s="1"/>
  <c r="X331" i="1"/>
  <c r="W331" i="1"/>
  <c r="C318" i="1"/>
  <c r="A332" i="1"/>
  <c r="D332" i="1" s="1"/>
  <c r="E332" i="1" s="1"/>
  <c r="R331" i="1"/>
  <c r="I332" i="1" s="1"/>
  <c r="K264" i="1" l="1"/>
  <c r="L263" i="1"/>
  <c r="M263" i="1" s="1"/>
  <c r="N263" i="1" s="1"/>
  <c r="H263" i="1"/>
  <c r="G264" i="1"/>
  <c r="P262" i="1"/>
  <c r="S262" i="1" s="1"/>
  <c r="B262" i="1" s="1"/>
  <c r="F333" i="1"/>
  <c r="U331" i="1"/>
  <c r="V331" i="1" s="1"/>
  <c r="X332" i="1"/>
  <c r="W332" i="1"/>
  <c r="C319" i="1"/>
  <c r="R332" i="1"/>
  <c r="I333" i="1" s="1"/>
  <c r="A333" i="1"/>
  <c r="D333" i="1" s="1"/>
  <c r="E333" i="1" s="1"/>
  <c r="H264" i="1" l="1"/>
  <c r="G265" i="1"/>
  <c r="P263" i="1"/>
  <c r="S263" i="1" s="1"/>
  <c r="B263" i="1" s="1"/>
  <c r="K265" i="1"/>
  <c r="L264" i="1"/>
  <c r="M264" i="1" s="1"/>
  <c r="N264" i="1" s="1"/>
  <c r="F334" i="1"/>
  <c r="U332" i="1"/>
  <c r="V332" i="1" s="1"/>
  <c r="X333" i="1"/>
  <c r="W333" i="1"/>
  <c r="C320" i="1"/>
  <c r="R333" i="1"/>
  <c r="I334" i="1" s="1"/>
  <c r="A334" i="1"/>
  <c r="D334" i="1" s="1"/>
  <c r="E334" i="1" s="1"/>
  <c r="L265" i="1" l="1"/>
  <c r="M265" i="1" s="1"/>
  <c r="N265" i="1" s="1"/>
  <c r="K266" i="1"/>
  <c r="G266" i="1"/>
  <c r="H265" i="1"/>
  <c r="P264" i="1"/>
  <c r="S264" i="1" s="1"/>
  <c r="B264" i="1" s="1"/>
  <c r="F335" i="1"/>
  <c r="X334" i="1"/>
  <c r="U333" i="1"/>
  <c r="V333" i="1" s="1"/>
  <c r="W334" i="1"/>
  <c r="R334" i="1"/>
  <c r="I335" i="1" s="1"/>
  <c r="A335" i="1"/>
  <c r="D335" i="1" s="1"/>
  <c r="E335" i="1" s="1"/>
  <c r="C321" i="1"/>
  <c r="P265" i="1" l="1"/>
  <c r="S265" i="1" s="1"/>
  <c r="B265" i="1" s="1"/>
  <c r="G267" i="1"/>
  <c r="H266" i="1"/>
  <c r="K267" i="1"/>
  <c r="L266" i="1"/>
  <c r="M266" i="1" s="1"/>
  <c r="N266" i="1" s="1"/>
  <c r="F336" i="1"/>
  <c r="C322" i="1"/>
  <c r="R335" i="1"/>
  <c r="I336" i="1" s="1"/>
  <c r="A336" i="1"/>
  <c r="D336" i="1" s="1"/>
  <c r="E336" i="1" s="1"/>
  <c r="X335" i="1"/>
  <c r="U334" i="1"/>
  <c r="V334" i="1" s="1"/>
  <c r="W335" i="1"/>
  <c r="K268" i="1" l="1"/>
  <c r="L267" i="1"/>
  <c r="M267" i="1" s="1"/>
  <c r="N267" i="1" s="1"/>
  <c r="P266" i="1"/>
  <c r="S266" i="1" s="1"/>
  <c r="B266" i="1" s="1"/>
  <c r="H267" i="1"/>
  <c r="G268" i="1"/>
  <c r="F337" i="1"/>
  <c r="R336" i="1"/>
  <c r="I337" i="1" s="1"/>
  <c r="A337" i="1"/>
  <c r="D337" i="1" s="1"/>
  <c r="E337" i="1" s="1"/>
  <c r="U335" i="1"/>
  <c r="V335" i="1" s="1"/>
  <c r="X336" i="1"/>
  <c r="W336" i="1"/>
  <c r="C323" i="1"/>
  <c r="G269" i="1" l="1"/>
  <c r="H268" i="1"/>
  <c r="P267" i="1"/>
  <c r="S267" i="1" s="1"/>
  <c r="B267" i="1" s="1"/>
  <c r="L268" i="1"/>
  <c r="M268" i="1" s="1"/>
  <c r="N268" i="1" s="1"/>
  <c r="K269" i="1"/>
  <c r="F338" i="1"/>
  <c r="C324" i="1"/>
  <c r="R337" i="1"/>
  <c r="I338" i="1" s="1"/>
  <c r="A338" i="1"/>
  <c r="D338" i="1" s="1"/>
  <c r="E338" i="1" s="1"/>
  <c r="W337" i="1"/>
  <c r="U336" i="1"/>
  <c r="V336" i="1" s="1"/>
  <c r="X337" i="1"/>
  <c r="L269" i="1" l="1"/>
  <c r="M269" i="1" s="1"/>
  <c r="N269" i="1" s="1"/>
  <c r="K270" i="1"/>
  <c r="P268" i="1"/>
  <c r="S268" i="1" s="1"/>
  <c r="B268" i="1" s="1"/>
  <c r="G270" i="1"/>
  <c r="H269" i="1"/>
  <c r="F339" i="1"/>
  <c r="R338" i="1"/>
  <c r="I339" i="1" s="1"/>
  <c r="A339" i="1"/>
  <c r="D339" i="1" s="1"/>
  <c r="E339" i="1" s="1"/>
  <c r="W338" i="1"/>
  <c r="U337" i="1"/>
  <c r="V337" i="1" s="1"/>
  <c r="X338" i="1"/>
  <c r="C325" i="1"/>
  <c r="P269" i="1" l="1"/>
  <c r="S269" i="1" s="1"/>
  <c r="B269" i="1" s="1"/>
  <c r="H270" i="1"/>
  <c r="G271" i="1"/>
  <c r="L270" i="1"/>
  <c r="M270" i="1" s="1"/>
  <c r="N270" i="1" s="1"/>
  <c r="K271" i="1"/>
  <c r="F340" i="1"/>
  <c r="C326" i="1"/>
  <c r="U338" i="1"/>
  <c r="V338" i="1" s="1"/>
  <c r="X339" i="1"/>
  <c r="W339" i="1"/>
  <c r="R339" i="1"/>
  <c r="I340" i="1" s="1"/>
  <c r="A340" i="1"/>
  <c r="D340" i="1" s="1"/>
  <c r="E340" i="1" s="1"/>
  <c r="H271" i="1" l="1"/>
  <c r="G272" i="1"/>
  <c r="K272" i="1"/>
  <c r="L271" i="1"/>
  <c r="M271" i="1" s="1"/>
  <c r="N271" i="1" s="1"/>
  <c r="P270" i="1"/>
  <c r="S270" i="1" s="1"/>
  <c r="B270" i="1" s="1"/>
  <c r="F341" i="1"/>
  <c r="R340" i="1"/>
  <c r="I341" i="1" s="1"/>
  <c r="A341" i="1"/>
  <c r="D341" i="1" s="1"/>
  <c r="E341" i="1" s="1"/>
  <c r="C327" i="1"/>
  <c r="W340" i="1"/>
  <c r="U339" i="1"/>
  <c r="V339" i="1" s="1"/>
  <c r="X340" i="1"/>
  <c r="L272" i="1" l="1"/>
  <c r="M272" i="1" s="1"/>
  <c r="N272" i="1" s="1"/>
  <c r="K273" i="1"/>
  <c r="G273" i="1"/>
  <c r="H272" i="1"/>
  <c r="P271" i="1"/>
  <c r="S271" i="1" s="1"/>
  <c r="B271" i="1" s="1"/>
  <c r="F342" i="1"/>
  <c r="R341" i="1"/>
  <c r="I342" i="1" s="1"/>
  <c r="A342" i="1"/>
  <c r="D342" i="1" s="1"/>
  <c r="E342" i="1" s="1"/>
  <c r="C328" i="1"/>
  <c r="U340" i="1"/>
  <c r="V340" i="1" s="1"/>
  <c r="X341" i="1"/>
  <c r="W341" i="1"/>
  <c r="P272" i="1" l="1"/>
  <c r="S272" i="1" s="1"/>
  <c r="B272" i="1" s="1"/>
  <c r="G274" i="1"/>
  <c r="H273" i="1"/>
  <c r="K274" i="1"/>
  <c r="L273" i="1"/>
  <c r="M273" i="1" s="1"/>
  <c r="N273" i="1" s="1"/>
  <c r="F343" i="1"/>
  <c r="C329" i="1"/>
  <c r="R342" i="1"/>
  <c r="I343" i="1" s="1"/>
  <c r="A343" i="1"/>
  <c r="D343" i="1" s="1"/>
  <c r="E343" i="1" s="1"/>
  <c r="W342" i="1"/>
  <c r="U341" i="1"/>
  <c r="V341" i="1" s="1"/>
  <c r="X342" i="1"/>
  <c r="L274" i="1" l="1"/>
  <c r="M274" i="1" s="1"/>
  <c r="N274" i="1" s="1"/>
  <c r="K275" i="1"/>
  <c r="P273" i="1"/>
  <c r="S273" i="1" s="1"/>
  <c r="B273" i="1" s="1"/>
  <c r="G275" i="1"/>
  <c r="H274" i="1"/>
  <c r="F344" i="1"/>
  <c r="C330" i="1"/>
  <c r="U342" i="1"/>
  <c r="V342" i="1" s="1"/>
  <c r="W343" i="1"/>
  <c r="X343" i="1"/>
  <c r="R343" i="1"/>
  <c r="I344" i="1" s="1"/>
  <c r="A344" i="1"/>
  <c r="D344" i="1" s="1"/>
  <c r="E344" i="1" s="1"/>
  <c r="P274" i="1" l="1"/>
  <c r="S274" i="1" s="1"/>
  <c r="B274" i="1" s="1"/>
  <c r="G276" i="1"/>
  <c r="H275" i="1"/>
  <c r="K276" i="1"/>
  <c r="L275" i="1"/>
  <c r="M275" i="1" s="1"/>
  <c r="N275" i="1" s="1"/>
  <c r="F345" i="1"/>
  <c r="R344" i="1"/>
  <c r="I345" i="1" s="1"/>
  <c r="A345" i="1"/>
  <c r="D345" i="1" s="1"/>
  <c r="E345" i="1" s="1"/>
  <c r="U343" i="1"/>
  <c r="V343" i="1" s="1"/>
  <c r="X344" i="1"/>
  <c r="W344" i="1"/>
  <c r="C331" i="1"/>
  <c r="K277" i="1" l="1"/>
  <c r="L276" i="1"/>
  <c r="M276" i="1" s="1"/>
  <c r="N276" i="1" s="1"/>
  <c r="P275" i="1"/>
  <c r="S275" i="1" s="1"/>
  <c r="B275" i="1" s="1"/>
  <c r="G277" i="1"/>
  <c r="H276" i="1"/>
  <c r="F346" i="1"/>
  <c r="C332" i="1"/>
  <c r="R345" i="1"/>
  <c r="I346" i="1" s="1"/>
  <c r="A346" i="1"/>
  <c r="D346" i="1" s="1"/>
  <c r="E346" i="1" s="1"/>
  <c r="U344" i="1"/>
  <c r="V344" i="1" s="1"/>
  <c r="X345" i="1"/>
  <c r="W345" i="1"/>
  <c r="P276" i="1" l="1"/>
  <c r="S276" i="1" s="1"/>
  <c r="B276" i="1" s="1"/>
  <c r="H277" i="1"/>
  <c r="G278" i="1"/>
  <c r="L277" i="1"/>
  <c r="M277" i="1" s="1"/>
  <c r="N277" i="1" s="1"/>
  <c r="K278" i="1"/>
  <c r="F347" i="1"/>
  <c r="R346" i="1"/>
  <c r="I347" i="1" s="1"/>
  <c r="A347" i="1"/>
  <c r="D347" i="1" s="1"/>
  <c r="E347" i="1" s="1"/>
  <c r="U345" i="1"/>
  <c r="V345" i="1" s="1"/>
  <c r="X346" i="1"/>
  <c r="W346" i="1"/>
  <c r="C333" i="1"/>
  <c r="K279" i="1" l="1"/>
  <c r="L278" i="1"/>
  <c r="M278" i="1" s="1"/>
  <c r="N278" i="1" s="1"/>
  <c r="H278" i="1"/>
  <c r="G279" i="1"/>
  <c r="P277" i="1"/>
  <c r="S277" i="1" s="1"/>
  <c r="B277" i="1" s="1"/>
  <c r="F348" i="1"/>
  <c r="C334" i="1"/>
  <c r="R347" i="1"/>
  <c r="I348" i="1" s="1"/>
  <c r="A348" i="1"/>
  <c r="D348" i="1" s="1"/>
  <c r="E348" i="1" s="1"/>
  <c r="U346" i="1"/>
  <c r="V346" i="1" s="1"/>
  <c r="W347" i="1"/>
  <c r="X347" i="1"/>
  <c r="G280" i="1" l="1"/>
  <c r="H279" i="1"/>
  <c r="P278" i="1"/>
  <c r="S278" i="1" s="1"/>
  <c r="B278" i="1" s="1"/>
  <c r="K280" i="1"/>
  <c r="L279" i="1"/>
  <c r="M279" i="1" s="1"/>
  <c r="N279" i="1" s="1"/>
  <c r="F349" i="1"/>
  <c r="R348" i="1"/>
  <c r="I349" i="1" s="1"/>
  <c r="A349" i="1"/>
  <c r="D349" i="1" s="1"/>
  <c r="E349" i="1" s="1"/>
  <c r="C335" i="1"/>
  <c r="U347" i="1"/>
  <c r="V347" i="1" s="1"/>
  <c r="X348" i="1"/>
  <c r="W348" i="1"/>
  <c r="K281" i="1" l="1"/>
  <c r="L280" i="1"/>
  <c r="M280" i="1" s="1"/>
  <c r="N280" i="1" s="1"/>
  <c r="P279" i="1"/>
  <c r="S279" i="1" s="1"/>
  <c r="B279" i="1" s="1"/>
  <c r="G281" i="1"/>
  <c r="H280" i="1"/>
  <c r="F350" i="1"/>
  <c r="C336" i="1"/>
  <c r="R349" i="1"/>
  <c r="I350" i="1" s="1"/>
  <c r="A350" i="1"/>
  <c r="D350" i="1" s="1"/>
  <c r="E350" i="1" s="1"/>
  <c r="U348" i="1"/>
  <c r="V348" i="1" s="1"/>
  <c r="X349" i="1"/>
  <c r="W349" i="1"/>
  <c r="P280" i="1" l="1"/>
  <c r="S280" i="1" s="1"/>
  <c r="B280" i="1" s="1"/>
  <c r="H281" i="1"/>
  <c r="G282" i="1"/>
  <c r="K282" i="1"/>
  <c r="L281" i="1"/>
  <c r="M281" i="1" s="1"/>
  <c r="N281" i="1" s="1"/>
  <c r="F351" i="1"/>
  <c r="C337" i="1"/>
  <c r="U349" i="1"/>
  <c r="V349" i="1" s="1"/>
  <c r="X350" i="1"/>
  <c r="W350" i="1"/>
  <c r="R350" i="1"/>
  <c r="I351" i="1" s="1"/>
  <c r="A351" i="1"/>
  <c r="D351" i="1" s="1"/>
  <c r="E351" i="1" s="1"/>
  <c r="L282" i="1" l="1"/>
  <c r="M282" i="1" s="1"/>
  <c r="N282" i="1" s="1"/>
  <c r="K283" i="1"/>
  <c r="G283" i="1"/>
  <c r="H282" i="1"/>
  <c r="P281" i="1"/>
  <c r="S281" i="1" s="1"/>
  <c r="B281" i="1" s="1"/>
  <c r="F352" i="1"/>
  <c r="C338" i="1"/>
  <c r="R351" i="1"/>
  <c r="I352" i="1" s="1"/>
  <c r="A352" i="1"/>
  <c r="D352" i="1" s="1"/>
  <c r="E352" i="1" s="1"/>
  <c r="W351" i="1"/>
  <c r="U350" i="1"/>
  <c r="V350" i="1" s="1"/>
  <c r="X351" i="1"/>
  <c r="P282" i="1" l="1"/>
  <c r="S282" i="1" s="1"/>
  <c r="B282" i="1" s="1"/>
  <c r="G284" i="1"/>
  <c r="H283" i="1"/>
  <c r="L283" i="1"/>
  <c r="M283" i="1" s="1"/>
  <c r="N283" i="1" s="1"/>
  <c r="K284" i="1"/>
  <c r="F353" i="1"/>
  <c r="C339" i="1"/>
  <c r="W352" i="1"/>
  <c r="U351" i="1"/>
  <c r="V351" i="1" s="1"/>
  <c r="X352" i="1"/>
  <c r="R352" i="1"/>
  <c r="I353" i="1" s="1"/>
  <c r="A353" i="1"/>
  <c r="D353" i="1" s="1"/>
  <c r="E353" i="1" s="1"/>
  <c r="K285" i="1" l="1"/>
  <c r="L284" i="1"/>
  <c r="M284" i="1" s="1"/>
  <c r="N284" i="1" s="1"/>
  <c r="P283" i="1"/>
  <c r="S283" i="1" s="1"/>
  <c r="B283" i="1" s="1"/>
  <c r="G285" i="1"/>
  <c r="H284" i="1"/>
  <c r="F354" i="1"/>
  <c r="U352" i="1"/>
  <c r="V352" i="1" s="1"/>
  <c r="X353" i="1"/>
  <c r="W353" i="1"/>
  <c r="R353" i="1"/>
  <c r="I354" i="1" s="1"/>
  <c r="A354" i="1"/>
  <c r="D354" i="1" s="1"/>
  <c r="E354" i="1" s="1"/>
  <c r="C340" i="1"/>
  <c r="P284" i="1" l="1"/>
  <c r="S284" i="1" s="1"/>
  <c r="B284" i="1" s="1"/>
  <c r="G286" i="1"/>
  <c r="H285" i="1"/>
  <c r="K286" i="1"/>
  <c r="L285" i="1"/>
  <c r="M285" i="1" s="1"/>
  <c r="N285" i="1" s="1"/>
  <c r="F355" i="1"/>
  <c r="X354" i="1"/>
  <c r="U353" i="1"/>
  <c r="V353" i="1" s="1"/>
  <c r="W354" i="1"/>
  <c r="C341" i="1"/>
  <c r="R354" i="1"/>
  <c r="I355" i="1" s="1"/>
  <c r="A355" i="1"/>
  <c r="D355" i="1" s="1"/>
  <c r="E355" i="1" s="1"/>
  <c r="L286" i="1" l="1"/>
  <c r="M286" i="1" s="1"/>
  <c r="N286" i="1" s="1"/>
  <c r="K287" i="1"/>
  <c r="P285" i="1"/>
  <c r="S285" i="1" s="1"/>
  <c r="B285" i="1" s="1"/>
  <c r="H286" i="1"/>
  <c r="G287" i="1"/>
  <c r="F356" i="1"/>
  <c r="R355" i="1"/>
  <c r="I356" i="1" s="1"/>
  <c r="A356" i="1"/>
  <c r="D356" i="1" s="1"/>
  <c r="E356" i="1" s="1"/>
  <c r="C342" i="1"/>
  <c r="U354" i="1"/>
  <c r="V354" i="1" s="1"/>
  <c r="W355" i="1"/>
  <c r="X355" i="1"/>
  <c r="G288" i="1" l="1"/>
  <c r="H287" i="1"/>
  <c r="P286" i="1"/>
  <c r="S286" i="1" s="1"/>
  <c r="B286" i="1" s="1"/>
  <c r="L287" i="1"/>
  <c r="M287" i="1" s="1"/>
  <c r="N287" i="1" s="1"/>
  <c r="K288" i="1"/>
  <c r="F357" i="1"/>
  <c r="R356" i="1"/>
  <c r="I357" i="1" s="1"/>
  <c r="A357" i="1"/>
  <c r="D357" i="1" s="1"/>
  <c r="E357" i="1" s="1"/>
  <c r="C343" i="1"/>
  <c r="U355" i="1"/>
  <c r="V355" i="1" s="1"/>
  <c r="X356" i="1"/>
  <c r="W356" i="1"/>
  <c r="K289" i="1" l="1"/>
  <c r="L288" i="1"/>
  <c r="M288" i="1" s="1"/>
  <c r="N288" i="1" s="1"/>
  <c r="P287" i="1"/>
  <c r="S287" i="1" s="1"/>
  <c r="B287" i="1" s="1"/>
  <c r="H288" i="1"/>
  <c r="G289" i="1"/>
  <c r="F358" i="1"/>
  <c r="U356" i="1"/>
  <c r="V356" i="1" s="1"/>
  <c r="X357" i="1"/>
  <c r="W357" i="1"/>
  <c r="C344" i="1"/>
  <c r="R357" i="1"/>
  <c r="I358" i="1" s="1"/>
  <c r="A358" i="1"/>
  <c r="D358" i="1" s="1"/>
  <c r="E358" i="1" s="1"/>
  <c r="G290" i="1" l="1"/>
  <c r="H289" i="1"/>
  <c r="P288" i="1"/>
  <c r="S288" i="1" s="1"/>
  <c r="B288" i="1" s="1"/>
  <c r="K290" i="1"/>
  <c r="L289" i="1"/>
  <c r="M289" i="1" s="1"/>
  <c r="N289" i="1" s="1"/>
  <c r="F359" i="1"/>
  <c r="X358" i="1"/>
  <c r="U357" i="1"/>
  <c r="V357" i="1" s="1"/>
  <c r="W358" i="1"/>
  <c r="C345" i="1"/>
  <c r="R358" i="1"/>
  <c r="I359" i="1" s="1"/>
  <c r="A359" i="1"/>
  <c r="D359" i="1" s="1"/>
  <c r="E359" i="1" s="1"/>
  <c r="K291" i="1" l="1"/>
  <c r="L290" i="1"/>
  <c r="M290" i="1" s="1"/>
  <c r="N290" i="1" s="1"/>
  <c r="P289" i="1"/>
  <c r="S289" i="1" s="1"/>
  <c r="B289" i="1" s="1"/>
  <c r="H290" i="1"/>
  <c r="G291" i="1"/>
  <c r="F360" i="1"/>
  <c r="R359" i="1"/>
  <c r="I360" i="1" s="1"/>
  <c r="A360" i="1"/>
  <c r="D360" i="1" s="1"/>
  <c r="E360" i="1" s="1"/>
  <c r="C346" i="1"/>
  <c r="U358" i="1"/>
  <c r="V358" i="1" s="1"/>
  <c r="W359" i="1"/>
  <c r="X359" i="1"/>
  <c r="G292" i="1" l="1"/>
  <c r="H291" i="1"/>
  <c r="P290" i="1"/>
  <c r="S290" i="1" s="1"/>
  <c r="B290" i="1" s="1"/>
  <c r="K292" i="1"/>
  <c r="L291" i="1"/>
  <c r="M291" i="1" s="1"/>
  <c r="N291" i="1" s="1"/>
  <c r="F361" i="1"/>
  <c r="C347" i="1"/>
  <c r="R360" i="1"/>
  <c r="I361" i="1" s="1"/>
  <c r="A361" i="1"/>
  <c r="D361" i="1" s="1"/>
  <c r="E361" i="1" s="1"/>
  <c r="X360" i="1"/>
  <c r="U359" i="1"/>
  <c r="V359" i="1" s="1"/>
  <c r="W360" i="1"/>
  <c r="K293" i="1" l="1"/>
  <c r="L292" i="1"/>
  <c r="M292" i="1" s="1"/>
  <c r="N292" i="1" s="1"/>
  <c r="P291" i="1"/>
  <c r="S291" i="1" s="1"/>
  <c r="B291" i="1" s="1"/>
  <c r="H292" i="1"/>
  <c r="G293" i="1"/>
  <c r="F362" i="1"/>
  <c r="U360" i="1"/>
  <c r="V360" i="1" s="1"/>
  <c r="X361" i="1"/>
  <c r="W361" i="1"/>
  <c r="R361" i="1"/>
  <c r="I362" i="1" s="1"/>
  <c r="A362" i="1"/>
  <c r="D362" i="1" s="1"/>
  <c r="E362" i="1" s="1"/>
  <c r="C348" i="1"/>
  <c r="G294" i="1" l="1"/>
  <c r="H293" i="1"/>
  <c r="P292" i="1"/>
  <c r="S292" i="1" s="1"/>
  <c r="B292" i="1" s="1"/>
  <c r="K294" i="1"/>
  <c r="L293" i="1"/>
  <c r="M293" i="1" s="1"/>
  <c r="N293" i="1" s="1"/>
  <c r="F363" i="1"/>
  <c r="C349" i="1"/>
  <c r="R362" i="1"/>
  <c r="I363" i="1" s="1"/>
  <c r="A363" i="1"/>
  <c r="D363" i="1" s="1"/>
  <c r="E363" i="1" s="1"/>
  <c r="X362" i="1"/>
  <c r="U361" i="1"/>
  <c r="V361" i="1" s="1"/>
  <c r="W362" i="1"/>
  <c r="L294" i="1" l="1"/>
  <c r="M294" i="1" s="1"/>
  <c r="N294" i="1" s="1"/>
  <c r="K295" i="1"/>
  <c r="P293" i="1"/>
  <c r="S293" i="1" s="1"/>
  <c r="B293" i="1" s="1"/>
  <c r="G295" i="1"/>
  <c r="H294" i="1"/>
  <c r="F364" i="1"/>
  <c r="C350" i="1"/>
  <c r="U362" i="1"/>
  <c r="V362" i="1" s="1"/>
  <c r="X363" i="1"/>
  <c r="W363" i="1"/>
  <c r="R363" i="1"/>
  <c r="I364" i="1" s="1"/>
  <c r="A364" i="1"/>
  <c r="D364" i="1" s="1"/>
  <c r="E364" i="1" s="1"/>
  <c r="P294" i="1" l="1"/>
  <c r="S294" i="1" s="1"/>
  <c r="B294" i="1" s="1"/>
  <c r="G296" i="1"/>
  <c r="H295" i="1"/>
  <c r="L295" i="1"/>
  <c r="M295" i="1" s="1"/>
  <c r="N295" i="1" s="1"/>
  <c r="K296" i="1"/>
  <c r="F365" i="1"/>
  <c r="C351" i="1"/>
  <c r="U363" i="1"/>
  <c r="V363" i="1" s="1"/>
  <c r="W364" i="1"/>
  <c r="X364" i="1"/>
  <c r="R364" i="1"/>
  <c r="I365" i="1" s="1"/>
  <c r="A365" i="1"/>
  <c r="D365" i="1" s="1"/>
  <c r="E365" i="1" s="1"/>
  <c r="L296" i="1" l="1"/>
  <c r="M296" i="1" s="1"/>
  <c r="N296" i="1" s="1"/>
  <c r="K297" i="1"/>
  <c r="P295" i="1"/>
  <c r="S295" i="1" s="1"/>
  <c r="B295" i="1" s="1"/>
  <c r="G297" i="1"/>
  <c r="H296" i="1"/>
  <c r="F366" i="1"/>
  <c r="R365" i="1"/>
  <c r="I366" i="1" s="1"/>
  <c r="A366" i="1"/>
  <c r="D366" i="1" s="1"/>
  <c r="E366" i="1" s="1"/>
  <c r="C352" i="1"/>
  <c r="U364" i="1"/>
  <c r="V364" i="1" s="1"/>
  <c r="X365" i="1"/>
  <c r="W365" i="1"/>
  <c r="P296" i="1" l="1"/>
  <c r="S296" i="1" s="1"/>
  <c r="B296" i="1" s="1"/>
  <c r="H297" i="1"/>
  <c r="G298" i="1"/>
  <c r="L297" i="1"/>
  <c r="M297" i="1" s="1"/>
  <c r="N297" i="1" s="1"/>
  <c r="K298" i="1"/>
  <c r="F367" i="1"/>
  <c r="R366" i="1"/>
  <c r="I367" i="1" s="1"/>
  <c r="A367" i="1"/>
  <c r="D367" i="1" s="1"/>
  <c r="E367" i="1" s="1"/>
  <c r="C353" i="1"/>
  <c r="U365" i="1"/>
  <c r="V365" i="1" s="1"/>
  <c r="X366" i="1"/>
  <c r="W366" i="1"/>
  <c r="L298" i="1" l="1"/>
  <c r="M298" i="1" s="1"/>
  <c r="N298" i="1" s="1"/>
  <c r="K299" i="1"/>
  <c r="H298" i="1"/>
  <c r="G299" i="1"/>
  <c r="P297" i="1"/>
  <c r="S297" i="1" s="1"/>
  <c r="B297" i="1" s="1"/>
  <c r="F368" i="1"/>
  <c r="C354" i="1"/>
  <c r="W367" i="1"/>
  <c r="U366" i="1"/>
  <c r="V366" i="1" s="1"/>
  <c r="X367" i="1"/>
  <c r="R367" i="1"/>
  <c r="I368" i="1" s="1"/>
  <c r="A368" i="1"/>
  <c r="D368" i="1" s="1"/>
  <c r="E368" i="1" s="1"/>
  <c r="G300" i="1" l="1"/>
  <c r="H299" i="1"/>
  <c r="P298" i="1"/>
  <c r="S298" i="1" s="1"/>
  <c r="B298" i="1" s="1"/>
  <c r="L299" i="1"/>
  <c r="M299" i="1" s="1"/>
  <c r="N299" i="1" s="1"/>
  <c r="K300" i="1"/>
  <c r="F369" i="1"/>
  <c r="C355" i="1"/>
  <c r="U367" i="1"/>
  <c r="V367" i="1" s="1"/>
  <c r="W368" i="1"/>
  <c r="X368" i="1"/>
  <c r="R368" i="1"/>
  <c r="I369" i="1" s="1"/>
  <c r="A369" i="1"/>
  <c r="D369" i="1" s="1"/>
  <c r="E369" i="1" s="1"/>
  <c r="K301" i="1" l="1"/>
  <c r="L300" i="1"/>
  <c r="M300" i="1" s="1"/>
  <c r="N300" i="1" s="1"/>
  <c r="P299" i="1"/>
  <c r="S299" i="1" s="1"/>
  <c r="B299" i="1" s="1"/>
  <c r="G301" i="1"/>
  <c r="H300" i="1"/>
  <c r="F370" i="1"/>
  <c r="C356" i="1"/>
  <c r="R369" i="1"/>
  <c r="I370" i="1" s="1"/>
  <c r="A370" i="1"/>
  <c r="D370" i="1" s="1"/>
  <c r="E370" i="1" s="1"/>
  <c r="U368" i="1"/>
  <c r="V368" i="1" s="1"/>
  <c r="X369" i="1"/>
  <c r="W369" i="1"/>
  <c r="P300" i="1" l="1"/>
  <c r="S300" i="1" s="1"/>
  <c r="B300" i="1" s="1"/>
  <c r="G302" i="1"/>
  <c r="H301" i="1"/>
  <c r="K302" i="1"/>
  <c r="L301" i="1"/>
  <c r="M301" i="1" s="1"/>
  <c r="N301" i="1" s="1"/>
  <c r="F371" i="1"/>
  <c r="U369" i="1"/>
  <c r="V369" i="1" s="1"/>
  <c r="X370" i="1"/>
  <c r="W370" i="1"/>
  <c r="C357" i="1"/>
  <c r="R370" i="1"/>
  <c r="I371" i="1" s="1"/>
  <c r="A371" i="1"/>
  <c r="D371" i="1" s="1"/>
  <c r="E371" i="1" s="1"/>
  <c r="L302" i="1" l="1"/>
  <c r="M302" i="1" s="1"/>
  <c r="N302" i="1" s="1"/>
  <c r="K303" i="1"/>
  <c r="P301" i="1"/>
  <c r="S301" i="1" s="1"/>
  <c r="B301" i="1" s="1"/>
  <c r="H302" i="1"/>
  <c r="G303" i="1"/>
  <c r="F372" i="1"/>
  <c r="R371" i="1"/>
  <c r="I372" i="1" s="1"/>
  <c r="A372" i="1"/>
  <c r="D372" i="1" s="1"/>
  <c r="E372" i="1" s="1"/>
  <c r="C358" i="1"/>
  <c r="U370" i="1"/>
  <c r="V370" i="1" s="1"/>
  <c r="X371" i="1"/>
  <c r="W371" i="1"/>
  <c r="G304" i="1" l="1"/>
  <c r="H303" i="1"/>
  <c r="P302" i="1"/>
  <c r="S302" i="1" s="1"/>
  <c r="B302" i="1" s="1"/>
  <c r="L303" i="1"/>
  <c r="M303" i="1" s="1"/>
  <c r="N303" i="1" s="1"/>
  <c r="K304" i="1"/>
  <c r="F373" i="1"/>
  <c r="A373" i="1"/>
  <c r="D373" i="1" s="1"/>
  <c r="E373" i="1" s="1"/>
  <c r="R372" i="1"/>
  <c r="I373" i="1" s="1"/>
  <c r="U371" i="1"/>
  <c r="V371" i="1" s="1"/>
  <c r="X372" i="1"/>
  <c r="W372" i="1"/>
  <c r="C359" i="1"/>
  <c r="K305" i="1" l="1"/>
  <c r="L304" i="1"/>
  <c r="M304" i="1" s="1"/>
  <c r="N304" i="1" s="1"/>
  <c r="P303" i="1"/>
  <c r="S303" i="1" s="1"/>
  <c r="B303" i="1" s="1"/>
  <c r="G305" i="1"/>
  <c r="H304" i="1"/>
  <c r="F374" i="1"/>
  <c r="C360" i="1"/>
  <c r="X373" i="1"/>
  <c r="U372" i="1"/>
  <c r="V372" i="1" s="1"/>
  <c r="W373" i="1"/>
  <c r="A374" i="1"/>
  <c r="D374" i="1" s="1"/>
  <c r="E374" i="1" s="1"/>
  <c r="R373" i="1"/>
  <c r="I374" i="1" s="1"/>
  <c r="P304" i="1" l="1"/>
  <c r="S304" i="1" s="1"/>
  <c r="B304" i="1" s="1"/>
  <c r="H305" i="1"/>
  <c r="G306" i="1"/>
  <c r="L305" i="1"/>
  <c r="M305" i="1" s="1"/>
  <c r="N305" i="1" s="1"/>
  <c r="K306" i="1"/>
  <c r="F375" i="1"/>
  <c r="C361" i="1"/>
  <c r="A375" i="1"/>
  <c r="D375" i="1" s="1"/>
  <c r="E375" i="1" s="1"/>
  <c r="R374" i="1"/>
  <c r="I375" i="1" s="1"/>
  <c r="W374" i="1"/>
  <c r="U373" i="1"/>
  <c r="V373" i="1" s="1"/>
  <c r="X374" i="1"/>
  <c r="H306" i="1" l="1"/>
  <c r="G307" i="1"/>
  <c r="K307" i="1"/>
  <c r="L306" i="1"/>
  <c r="M306" i="1" s="1"/>
  <c r="N306" i="1" s="1"/>
  <c r="P305" i="1"/>
  <c r="S305" i="1" s="1"/>
  <c r="B305" i="1" s="1"/>
  <c r="F376" i="1"/>
  <c r="A376" i="1"/>
  <c r="D376" i="1" s="1"/>
  <c r="E376" i="1" s="1"/>
  <c r="R375" i="1"/>
  <c r="I376" i="1" s="1"/>
  <c r="C362" i="1"/>
  <c r="X375" i="1"/>
  <c r="U374" i="1"/>
  <c r="V374" i="1" s="1"/>
  <c r="W375" i="1"/>
  <c r="K308" i="1" l="1"/>
  <c r="L307" i="1"/>
  <c r="M307" i="1" s="1"/>
  <c r="N307" i="1" s="1"/>
  <c r="G308" i="1"/>
  <c r="H307" i="1"/>
  <c r="P306" i="1"/>
  <c r="S306" i="1" s="1"/>
  <c r="B306" i="1" s="1"/>
  <c r="F377" i="1"/>
  <c r="A377" i="1"/>
  <c r="R376" i="1"/>
  <c r="I377" i="1" s="1"/>
  <c r="C363" i="1"/>
  <c r="X376" i="1"/>
  <c r="U375" i="1"/>
  <c r="V375" i="1" s="1"/>
  <c r="W376" i="1"/>
  <c r="P307" i="1" l="1"/>
  <c r="S307" i="1" s="1"/>
  <c r="B307" i="1" s="1"/>
  <c r="H308" i="1"/>
  <c r="G309" i="1"/>
  <c r="K309" i="1"/>
  <c r="L308" i="1"/>
  <c r="M308" i="1" s="1"/>
  <c r="N308" i="1" s="1"/>
  <c r="D377" i="1"/>
  <c r="E377" i="1" s="1"/>
  <c r="A378" i="1"/>
  <c r="X377" i="1"/>
  <c r="W377" i="1"/>
  <c r="U376" i="1"/>
  <c r="V376" i="1" s="1"/>
  <c r="C364" i="1"/>
  <c r="R377" i="1"/>
  <c r="I378" i="1" s="1"/>
  <c r="F378" i="1" l="1"/>
  <c r="K310" i="1"/>
  <c r="L309" i="1"/>
  <c r="M309" i="1" s="1"/>
  <c r="N309" i="1" s="1"/>
  <c r="G310" i="1"/>
  <c r="H309" i="1"/>
  <c r="P308" i="1"/>
  <c r="S308" i="1" s="1"/>
  <c r="B308" i="1" s="1"/>
  <c r="X378" i="1"/>
  <c r="W378" i="1"/>
  <c r="A379" i="1"/>
  <c r="R378" i="1"/>
  <c r="I379" i="1" s="1"/>
  <c r="D378" i="1"/>
  <c r="E378" i="1" s="1"/>
  <c r="U377" i="1"/>
  <c r="V377" i="1" s="1"/>
  <c r="C365" i="1"/>
  <c r="H310" i="1" l="1"/>
  <c r="G311" i="1"/>
  <c r="P309" i="1"/>
  <c r="S309" i="1" s="1"/>
  <c r="B309" i="1" s="1"/>
  <c r="L310" i="1"/>
  <c r="M310" i="1" s="1"/>
  <c r="N310" i="1" s="1"/>
  <c r="K311" i="1"/>
  <c r="F379" i="1"/>
  <c r="U378" i="1"/>
  <c r="V378" i="1" s="1"/>
  <c r="W379" i="1"/>
  <c r="X379" i="1"/>
  <c r="R379" i="1"/>
  <c r="I380" i="1" s="1"/>
  <c r="A380" i="1"/>
  <c r="D379" i="1"/>
  <c r="E379" i="1" s="1"/>
  <c r="C366" i="1"/>
  <c r="L311" i="1" l="1"/>
  <c r="M311" i="1" s="1"/>
  <c r="N311" i="1" s="1"/>
  <c r="K312" i="1"/>
  <c r="G312" i="1"/>
  <c r="H311" i="1"/>
  <c r="P310" i="1"/>
  <c r="S310" i="1" s="1"/>
  <c r="B310" i="1" s="1"/>
  <c r="F380" i="1"/>
  <c r="R380" i="1"/>
  <c r="I381" i="1" s="1"/>
  <c r="A381" i="1"/>
  <c r="D380" i="1"/>
  <c r="E380" i="1" s="1"/>
  <c r="X380" i="1"/>
  <c r="W380" i="1"/>
  <c r="U379" i="1"/>
  <c r="V379" i="1" s="1"/>
  <c r="C367" i="1"/>
  <c r="P311" i="1" l="1"/>
  <c r="S311" i="1" s="1"/>
  <c r="B311" i="1" s="1"/>
  <c r="H312" i="1"/>
  <c r="G313" i="1"/>
  <c r="L312" i="1"/>
  <c r="M312" i="1" s="1"/>
  <c r="N312" i="1" s="1"/>
  <c r="K313" i="1"/>
  <c r="F381" i="1"/>
  <c r="R381" i="1"/>
  <c r="I382" i="1" s="1"/>
  <c r="A382" i="1"/>
  <c r="D381" i="1"/>
  <c r="E381" i="1" s="1"/>
  <c r="U380" i="1"/>
  <c r="V380" i="1" s="1"/>
  <c r="X381" i="1"/>
  <c r="W381" i="1"/>
  <c r="C368" i="1"/>
  <c r="L313" i="1" l="1"/>
  <c r="M313" i="1" s="1"/>
  <c r="N313" i="1" s="1"/>
  <c r="K314" i="1"/>
  <c r="H313" i="1"/>
  <c r="G314" i="1"/>
  <c r="P312" i="1"/>
  <c r="S312" i="1" s="1"/>
  <c r="B312" i="1" s="1"/>
  <c r="F382" i="1"/>
  <c r="R382" i="1"/>
  <c r="I383" i="1" s="1"/>
  <c r="A383" i="1"/>
  <c r="D382" i="1"/>
  <c r="E382" i="1" s="1"/>
  <c r="U381" i="1"/>
  <c r="V381" i="1" s="1"/>
  <c r="X382" i="1"/>
  <c r="W382" i="1"/>
  <c r="C369" i="1"/>
  <c r="G315" i="1" l="1"/>
  <c r="H314" i="1"/>
  <c r="P313" i="1"/>
  <c r="S313" i="1" s="1"/>
  <c r="B313" i="1" s="1"/>
  <c r="L314" i="1"/>
  <c r="M314" i="1" s="1"/>
  <c r="N314" i="1" s="1"/>
  <c r="K315" i="1"/>
  <c r="F383" i="1"/>
  <c r="D383" i="1"/>
  <c r="E383" i="1" s="1"/>
  <c r="R383" i="1"/>
  <c r="I384" i="1" s="1"/>
  <c r="A384" i="1"/>
  <c r="U382" i="1"/>
  <c r="V382" i="1" s="1"/>
  <c r="W383" i="1"/>
  <c r="X383" i="1"/>
  <c r="C370" i="1"/>
  <c r="K316" i="1" l="1"/>
  <c r="L315" i="1"/>
  <c r="M315" i="1" s="1"/>
  <c r="N315" i="1" s="1"/>
  <c r="P314" i="1"/>
  <c r="S314" i="1" s="1"/>
  <c r="B314" i="1" s="1"/>
  <c r="G316" i="1"/>
  <c r="H315" i="1"/>
  <c r="R384" i="1"/>
  <c r="I385" i="1" s="1"/>
  <c r="D384" i="1"/>
  <c r="E384" i="1" s="1"/>
  <c r="A385" i="1"/>
  <c r="U383" i="1"/>
  <c r="V383" i="1" s="1"/>
  <c r="X384" i="1"/>
  <c r="W384" i="1"/>
  <c r="F384" i="1"/>
  <c r="C371" i="1"/>
  <c r="P315" i="1" l="1"/>
  <c r="S315" i="1" s="1"/>
  <c r="B315" i="1" s="1"/>
  <c r="G317" i="1"/>
  <c r="H316" i="1"/>
  <c r="K317" i="1"/>
  <c r="L316" i="1"/>
  <c r="M316" i="1" s="1"/>
  <c r="N316" i="1" s="1"/>
  <c r="F385" i="1"/>
  <c r="U384" i="1"/>
  <c r="V384" i="1" s="1"/>
  <c r="X385" i="1"/>
  <c r="W385" i="1"/>
  <c r="R385" i="1"/>
  <c r="I386" i="1" s="1"/>
  <c r="D385" i="1"/>
  <c r="E385" i="1" s="1"/>
  <c r="A386" i="1"/>
  <c r="C372" i="1"/>
  <c r="L317" i="1" l="1"/>
  <c r="M317" i="1" s="1"/>
  <c r="N317" i="1" s="1"/>
  <c r="K318" i="1"/>
  <c r="P316" i="1"/>
  <c r="S316" i="1" s="1"/>
  <c r="B316" i="1" s="1"/>
  <c r="H317" i="1"/>
  <c r="G318" i="1"/>
  <c r="D386" i="1"/>
  <c r="E386" i="1" s="1"/>
  <c r="F387" i="1" s="1"/>
  <c r="A387" i="1"/>
  <c r="R386" i="1"/>
  <c r="I387" i="1" s="1"/>
  <c r="F386" i="1"/>
  <c r="W386" i="1"/>
  <c r="X386" i="1"/>
  <c r="U385" i="1"/>
  <c r="V385" i="1" s="1"/>
  <c r="C373" i="1"/>
  <c r="G319" i="1" l="1"/>
  <c r="H318" i="1"/>
  <c r="P317" i="1"/>
  <c r="S317" i="1" s="1"/>
  <c r="B317" i="1" s="1"/>
  <c r="L318" i="1"/>
  <c r="M318" i="1" s="1"/>
  <c r="N318" i="1" s="1"/>
  <c r="K319" i="1"/>
  <c r="W387" i="1"/>
  <c r="U386" i="1"/>
  <c r="V386" i="1" s="1"/>
  <c r="X387" i="1"/>
  <c r="A388" i="1"/>
  <c r="R387" i="1"/>
  <c r="I388" i="1" s="1"/>
  <c r="D387" i="1"/>
  <c r="E387" i="1" s="1"/>
  <c r="C374" i="1"/>
  <c r="K320" i="1" l="1"/>
  <c r="L319" i="1"/>
  <c r="M319" i="1" s="1"/>
  <c r="N319" i="1" s="1"/>
  <c r="P318" i="1"/>
  <c r="S318" i="1" s="1"/>
  <c r="B318" i="1" s="1"/>
  <c r="G320" i="1"/>
  <c r="H319" i="1"/>
  <c r="F388" i="1"/>
  <c r="X388" i="1"/>
  <c r="U387" i="1"/>
  <c r="V387" i="1" s="1"/>
  <c r="W388" i="1"/>
  <c r="R388" i="1"/>
  <c r="I389" i="1" s="1"/>
  <c r="A389" i="1"/>
  <c r="D388" i="1"/>
  <c r="E388" i="1" s="1"/>
  <c r="C375" i="1"/>
  <c r="P319" i="1" l="1"/>
  <c r="S319" i="1" s="1"/>
  <c r="B319" i="1" s="1"/>
  <c r="H320" i="1"/>
  <c r="G321" i="1"/>
  <c r="K321" i="1"/>
  <c r="L320" i="1"/>
  <c r="M320" i="1" s="1"/>
  <c r="N320" i="1" s="1"/>
  <c r="F389" i="1"/>
  <c r="R389" i="1"/>
  <c r="I390" i="1" s="1"/>
  <c r="A390" i="1"/>
  <c r="D389" i="1"/>
  <c r="E389" i="1" s="1"/>
  <c r="U388" i="1"/>
  <c r="V388" i="1" s="1"/>
  <c r="X389" i="1"/>
  <c r="W389" i="1"/>
  <c r="C376" i="1"/>
  <c r="K322" i="1" l="1"/>
  <c r="L321" i="1"/>
  <c r="M321" i="1" s="1"/>
  <c r="N321" i="1" s="1"/>
  <c r="G322" i="1"/>
  <c r="H321" i="1"/>
  <c r="P320" i="1"/>
  <c r="S320" i="1" s="1"/>
  <c r="B320" i="1" s="1"/>
  <c r="F390" i="1"/>
  <c r="R390" i="1"/>
  <c r="I391" i="1" s="1"/>
  <c r="A391" i="1"/>
  <c r="D390" i="1"/>
  <c r="E390" i="1" s="1"/>
  <c r="X390" i="1"/>
  <c r="W390" i="1"/>
  <c r="U389" i="1"/>
  <c r="V389" i="1" s="1"/>
  <c r="C377" i="1"/>
  <c r="C378" i="1" s="1"/>
  <c r="C379" i="1" l="1"/>
  <c r="P321" i="1"/>
  <c r="S321" i="1" s="1"/>
  <c r="B321" i="1" s="1"/>
  <c r="G323" i="1"/>
  <c r="H322" i="1"/>
  <c r="K323" i="1"/>
  <c r="L322" i="1"/>
  <c r="M322" i="1" s="1"/>
  <c r="N322" i="1" s="1"/>
  <c r="F391" i="1"/>
  <c r="D391" i="1"/>
  <c r="E391" i="1" s="1"/>
  <c r="A392" i="1"/>
  <c r="R391" i="1"/>
  <c r="I392" i="1" s="1"/>
  <c r="U390" i="1"/>
  <c r="V390" i="1" s="1"/>
  <c r="X391" i="1"/>
  <c r="W391" i="1"/>
  <c r="C380" i="1" l="1"/>
  <c r="L323" i="1"/>
  <c r="M323" i="1" s="1"/>
  <c r="N323" i="1" s="1"/>
  <c r="K324" i="1"/>
  <c r="P322" i="1"/>
  <c r="S322" i="1" s="1"/>
  <c r="B322" i="1" s="1"/>
  <c r="H323" i="1"/>
  <c r="G324" i="1"/>
  <c r="F392" i="1"/>
  <c r="X392" i="1"/>
  <c r="U391" i="1"/>
  <c r="V391" i="1" s="1"/>
  <c r="W392" i="1"/>
  <c r="R392" i="1"/>
  <c r="I393" i="1" s="1"/>
  <c r="A393" i="1"/>
  <c r="D392" i="1"/>
  <c r="E392" i="1" s="1"/>
  <c r="C381" i="1" l="1"/>
  <c r="H324" i="1"/>
  <c r="G325" i="1"/>
  <c r="P323" i="1"/>
  <c r="S323" i="1" s="1"/>
  <c r="B323" i="1" s="1"/>
  <c r="K325" i="1"/>
  <c r="L324" i="1"/>
  <c r="M324" i="1" s="1"/>
  <c r="N324" i="1" s="1"/>
  <c r="F393" i="1"/>
  <c r="A394" i="1"/>
  <c r="R393" i="1"/>
  <c r="I394" i="1" s="1"/>
  <c r="D393" i="1"/>
  <c r="E393" i="1" s="1"/>
  <c r="U392" i="1"/>
  <c r="V392" i="1" s="1"/>
  <c r="X393" i="1"/>
  <c r="W393" i="1"/>
  <c r="C382" i="1" l="1"/>
  <c r="K326" i="1"/>
  <c r="L325" i="1"/>
  <c r="M325" i="1" s="1"/>
  <c r="N325" i="1" s="1"/>
  <c r="G326" i="1"/>
  <c r="H325" i="1"/>
  <c r="P324" i="1"/>
  <c r="S324" i="1" s="1"/>
  <c r="B324" i="1" s="1"/>
  <c r="F394" i="1"/>
  <c r="X394" i="1"/>
  <c r="W394" i="1"/>
  <c r="U393" i="1"/>
  <c r="V393" i="1" s="1"/>
  <c r="D394" i="1"/>
  <c r="E394" i="1" s="1"/>
  <c r="A395" i="1"/>
  <c r="R394" i="1"/>
  <c r="I395" i="1" s="1"/>
  <c r="C383" i="1" l="1"/>
  <c r="P325" i="1"/>
  <c r="S325" i="1" s="1"/>
  <c r="B325" i="1" s="1"/>
  <c r="H326" i="1"/>
  <c r="G327" i="1"/>
  <c r="K327" i="1"/>
  <c r="L326" i="1"/>
  <c r="M326" i="1" s="1"/>
  <c r="N326" i="1" s="1"/>
  <c r="F395" i="1"/>
  <c r="U394" i="1"/>
  <c r="X395" i="1"/>
  <c r="W395" i="1"/>
  <c r="A396" i="1"/>
  <c r="R395" i="1"/>
  <c r="I396" i="1" s="1"/>
  <c r="D395" i="1"/>
  <c r="E395" i="1" s="1"/>
  <c r="C384" i="1" l="1"/>
  <c r="L327" i="1"/>
  <c r="M327" i="1" s="1"/>
  <c r="N327" i="1" s="1"/>
  <c r="K328" i="1"/>
  <c r="G328" i="1"/>
  <c r="H327" i="1"/>
  <c r="P326" i="1"/>
  <c r="S326" i="1" s="1"/>
  <c r="B326" i="1" s="1"/>
  <c r="F396" i="1"/>
  <c r="X396" i="1"/>
  <c r="U395" i="1"/>
  <c r="V395" i="1" s="1"/>
  <c r="W396" i="1"/>
  <c r="A397" i="1"/>
  <c r="D396" i="1"/>
  <c r="E396" i="1" s="1"/>
  <c r="R396" i="1"/>
  <c r="I397" i="1" s="1"/>
  <c r="C385" i="1" l="1"/>
  <c r="P327" i="1"/>
  <c r="S327" i="1" s="1"/>
  <c r="B327" i="1" s="1"/>
  <c r="G329" i="1"/>
  <c r="H328" i="1"/>
  <c r="L328" i="1"/>
  <c r="M328" i="1" s="1"/>
  <c r="N328" i="1" s="1"/>
  <c r="K329" i="1"/>
  <c r="F397" i="1"/>
  <c r="U396" i="1"/>
  <c r="V396" i="1" s="1"/>
  <c r="W397" i="1"/>
  <c r="X397" i="1"/>
  <c r="R397" i="1"/>
  <c r="I398" i="1" s="1"/>
  <c r="A398" i="1"/>
  <c r="D397" i="1"/>
  <c r="E397" i="1" s="1"/>
  <c r="C386" i="1" l="1"/>
  <c r="K330" i="1"/>
  <c r="L329" i="1"/>
  <c r="M329" i="1" s="1"/>
  <c r="N329" i="1" s="1"/>
  <c r="P328" i="1"/>
  <c r="S328" i="1" s="1"/>
  <c r="B328" i="1" s="1"/>
  <c r="G330" i="1"/>
  <c r="H329" i="1"/>
  <c r="F398" i="1"/>
  <c r="W398" i="1"/>
  <c r="U397" i="1"/>
  <c r="V397" i="1" s="1"/>
  <c r="X398" i="1"/>
  <c r="A399" i="1"/>
  <c r="D398" i="1"/>
  <c r="E398" i="1" s="1"/>
  <c r="R398" i="1"/>
  <c r="I399" i="1" s="1"/>
  <c r="C387" i="1" l="1"/>
  <c r="P329" i="1"/>
  <c r="S329" i="1" s="1"/>
  <c r="B329" i="1" s="1"/>
  <c r="H330" i="1"/>
  <c r="G331" i="1"/>
  <c r="L330" i="1"/>
  <c r="M330" i="1" s="1"/>
  <c r="N330" i="1" s="1"/>
  <c r="K331" i="1"/>
  <c r="F399" i="1"/>
  <c r="U398" i="1"/>
  <c r="V398" i="1" s="1"/>
  <c r="X399" i="1"/>
  <c r="W399" i="1"/>
  <c r="A400" i="1"/>
  <c r="R399" i="1"/>
  <c r="I400" i="1" s="1"/>
  <c r="D399" i="1"/>
  <c r="E399" i="1" s="1"/>
  <c r="C388" i="1" l="1"/>
  <c r="K332" i="1"/>
  <c r="L331" i="1"/>
  <c r="M331" i="1" s="1"/>
  <c r="N331" i="1" s="1"/>
  <c r="G332" i="1"/>
  <c r="H331" i="1"/>
  <c r="P330" i="1"/>
  <c r="S330" i="1" s="1"/>
  <c r="B330" i="1" s="1"/>
  <c r="F400" i="1"/>
  <c r="X400" i="1"/>
  <c r="W400" i="1"/>
  <c r="U399" i="1"/>
  <c r="V399" i="1" s="1"/>
  <c r="R400" i="1"/>
  <c r="I401" i="1" s="1"/>
  <c r="A401" i="1"/>
  <c r="D400" i="1"/>
  <c r="E400" i="1" s="1"/>
  <c r="C389" i="1" l="1"/>
  <c r="P331" i="1"/>
  <c r="S331" i="1" s="1"/>
  <c r="B331" i="1" s="1"/>
  <c r="H332" i="1"/>
  <c r="G333" i="1"/>
  <c r="L332" i="1"/>
  <c r="M332" i="1" s="1"/>
  <c r="N332" i="1" s="1"/>
  <c r="K333" i="1"/>
  <c r="F401" i="1"/>
  <c r="R401" i="1"/>
  <c r="I402" i="1" s="1"/>
  <c r="A402" i="1"/>
  <c r="D401" i="1"/>
  <c r="E401" i="1" s="1"/>
  <c r="U400" i="1"/>
  <c r="V400" i="1" s="1"/>
  <c r="X401" i="1"/>
  <c r="W401" i="1"/>
  <c r="C390" i="1" l="1"/>
  <c r="K334" i="1"/>
  <c r="L333" i="1"/>
  <c r="M333" i="1" s="1"/>
  <c r="N333" i="1" s="1"/>
  <c r="H333" i="1"/>
  <c r="G334" i="1"/>
  <c r="P332" i="1"/>
  <c r="S332" i="1" s="1"/>
  <c r="B332" i="1" s="1"/>
  <c r="F402" i="1"/>
  <c r="A403" i="1"/>
  <c r="D402" i="1"/>
  <c r="E402" i="1" s="1"/>
  <c r="R402" i="1"/>
  <c r="I403" i="1" s="1"/>
  <c r="W402" i="1"/>
  <c r="X402" i="1"/>
  <c r="U401" i="1"/>
  <c r="V401" i="1" s="1"/>
  <c r="C391" i="1" l="1"/>
  <c r="G335" i="1"/>
  <c r="H334" i="1"/>
  <c r="P333" i="1"/>
  <c r="S333" i="1" s="1"/>
  <c r="B333" i="1" s="1"/>
  <c r="L334" i="1"/>
  <c r="M334" i="1" s="1"/>
  <c r="N334" i="1" s="1"/>
  <c r="K335" i="1"/>
  <c r="F403" i="1"/>
  <c r="R403" i="1"/>
  <c r="I404" i="1" s="1"/>
  <c r="A404" i="1"/>
  <c r="D403" i="1"/>
  <c r="E403" i="1" s="1"/>
  <c r="X403" i="1"/>
  <c r="W403" i="1"/>
  <c r="U402" i="1"/>
  <c r="V402" i="1" s="1"/>
  <c r="C392" i="1" l="1"/>
  <c r="P334" i="1"/>
  <c r="S334" i="1" s="1"/>
  <c r="B334" i="1" s="1"/>
  <c r="K336" i="1"/>
  <c r="L335" i="1"/>
  <c r="M335" i="1" s="1"/>
  <c r="N335" i="1" s="1"/>
  <c r="H335" i="1"/>
  <c r="G336" i="1"/>
  <c r="F404" i="1"/>
  <c r="R404" i="1"/>
  <c r="I405" i="1" s="1"/>
  <c r="A405" i="1"/>
  <c r="D404" i="1"/>
  <c r="E404" i="1" s="1"/>
  <c r="W404" i="1"/>
  <c r="X404" i="1"/>
  <c r="U403" i="1"/>
  <c r="V403" i="1" s="1"/>
  <c r="C393" i="1" l="1"/>
  <c r="V394" i="1"/>
  <c r="G337" i="1"/>
  <c r="H336" i="1"/>
  <c r="P335" i="1"/>
  <c r="S335" i="1" s="1"/>
  <c r="B335" i="1" s="1"/>
  <c r="L336" i="1"/>
  <c r="M336" i="1" s="1"/>
  <c r="N336" i="1" s="1"/>
  <c r="K337" i="1"/>
  <c r="F405" i="1"/>
  <c r="R405" i="1"/>
  <c r="I406" i="1" s="1"/>
  <c r="A406" i="1"/>
  <c r="D405" i="1"/>
  <c r="E405" i="1" s="1"/>
  <c r="U404" i="1"/>
  <c r="V404" i="1" s="1"/>
  <c r="X405" i="1"/>
  <c r="W405" i="1"/>
  <c r="C394" i="1" l="1"/>
  <c r="P336" i="1"/>
  <c r="S336" i="1" s="1"/>
  <c r="B336" i="1" s="1"/>
  <c r="K338" i="1"/>
  <c r="L337" i="1"/>
  <c r="M337" i="1" s="1"/>
  <c r="N337" i="1" s="1"/>
  <c r="G338" i="1"/>
  <c r="H337" i="1"/>
  <c r="F406" i="1"/>
  <c r="D406" i="1"/>
  <c r="E406" i="1" s="1"/>
  <c r="R406" i="1"/>
  <c r="I407" i="1" s="1"/>
  <c r="A407" i="1"/>
  <c r="U405" i="1"/>
  <c r="V405" i="1" s="1"/>
  <c r="W406" i="1"/>
  <c r="X406" i="1"/>
  <c r="C395" i="1" l="1"/>
  <c r="P337" i="1"/>
  <c r="S337" i="1" s="1"/>
  <c r="B337" i="1" s="1"/>
  <c r="G339" i="1"/>
  <c r="H338" i="1"/>
  <c r="L338" i="1"/>
  <c r="M338" i="1" s="1"/>
  <c r="N338" i="1" s="1"/>
  <c r="K339" i="1"/>
  <c r="F407" i="1"/>
  <c r="U406" i="1"/>
  <c r="V406" i="1" s="1"/>
  <c r="X407" i="1"/>
  <c r="W407" i="1"/>
  <c r="R407" i="1"/>
  <c r="I408" i="1" s="1"/>
  <c r="D407" i="1"/>
  <c r="E407" i="1" s="1"/>
  <c r="A408" i="1"/>
  <c r="C396" i="1" l="1"/>
  <c r="L339" i="1"/>
  <c r="M339" i="1" s="1"/>
  <c r="N339" i="1" s="1"/>
  <c r="K340" i="1"/>
  <c r="P338" i="1"/>
  <c r="S338" i="1" s="1"/>
  <c r="B338" i="1" s="1"/>
  <c r="G340" i="1"/>
  <c r="H339" i="1"/>
  <c r="F408" i="1"/>
  <c r="U407" i="1"/>
  <c r="V407" i="1" s="1"/>
  <c r="X408" i="1"/>
  <c r="W408" i="1"/>
  <c r="D408" i="1"/>
  <c r="E408" i="1" s="1"/>
  <c r="R408" i="1"/>
  <c r="I409" i="1" s="1"/>
  <c r="A409" i="1"/>
  <c r="C397" i="1" l="1"/>
  <c r="P339" i="1"/>
  <c r="S339" i="1" s="1"/>
  <c r="B339" i="1" s="1"/>
  <c r="G341" i="1"/>
  <c r="H340" i="1"/>
  <c r="L340" i="1"/>
  <c r="M340" i="1" s="1"/>
  <c r="N340" i="1" s="1"/>
  <c r="K341" i="1"/>
  <c r="F409" i="1"/>
  <c r="A410" i="1"/>
  <c r="R409" i="1"/>
  <c r="I410" i="1" s="1"/>
  <c r="D409" i="1"/>
  <c r="E409" i="1" s="1"/>
  <c r="X409" i="1"/>
  <c r="U408" i="1"/>
  <c r="V408" i="1" s="1"/>
  <c r="W409" i="1"/>
  <c r="F410" i="1" l="1"/>
  <c r="C398" i="1"/>
  <c r="L341" i="1"/>
  <c r="M341" i="1" s="1"/>
  <c r="N341" i="1" s="1"/>
  <c r="K342" i="1"/>
  <c r="P340" i="1"/>
  <c r="S340" i="1" s="1"/>
  <c r="B340" i="1" s="1"/>
  <c r="G342" i="1"/>
  <c r="H341" i="1"/>
  <c r="U409" i="1"/>
  <c r="V409" i="1" s="1"/>
  <c r="X410" i="1"/>
  <c r="W410" i="1"/>
  <c r="D410" i="1"/>
  <c r="E410" i="1" s="1"/>
  <c r="R410" i="1"/>
  <c r="I411" i="1" s="1"/>
  <c r="A411" i="1"/>
  <c r="C399" i="1" l="1"/>
  <c r="H342" i="1"/>
  <c r="G343" i="1"/>
  <c r="P341" i="1"/>
  <c r="S341" i="1" s="1"/>
  <c r="B341" i="1" s="1"/>
  <c r="L342" i="1"/>
  <c r="M342" i="1" s="1"/>
  <c r="N342" i="1" s="1"/>
  <c r="K343" i="1"/>
  <c r="F411" i="1"/>
  <c r="X411" i="1"/>
  <c r="W411" i="1"/>
  <c r="U410" i="1"/>
  <c r="V410" i="1" s="1"/>
  <c r="R411" i="1"/>
  <c r="I412" i="1" s="1"/>
  <c r="A412" i="1"/>
  <c r="D411" i="1"/>
  <c r="E411" i="1" s="1"/>
  <c r="C400" i="1" l="1"/>
  <c r="K344" i="1"/>
  <c r="L343" i="1"/>
  <c r="M343" i="1" s="1"/>
  <c r="N343" i="1" s="1"/>
  <c r="G344" i="1"/>
  <c r="H343" i="1"/>
  <c r="P342" i="1"/>
  <c r="S342" i="1" s="1"/>
  <c r="B342" i="1" s="1"/>
  <c r="F412" i="1"/>
  <c r="R412" i="1"/>
  <c r="I413" i="1" s="1"/>
  <c r="A413" i="1"/>
  <c r="D412" i="1"/>
  <c r="E412" i="1" s="1"/>
  <c r="X412" i="1"/>
  <c r="W412" i="1"/>
  <c r="U411" i="1"/>
  <c r="C401" i="1" l="1"/>
  <c r="P343" i="1"/>
  <c r="S343" i="1" s="1"/>
  <c r="B343" i="1" s="1"/>
  <c r="G345" i="1"/>
  <c r="H344" i="1"/>
  <c r="K345" i="1"/>
  <c r="L344" i="1"/>
  <c r="M344" i="1" s="1"/>
  <c r="N344" i="1" s="1"/>
  <c r="F413" i="1"/>
  <c r="A414" i="1"/>
  <c r="R413" i="1"/>
  <c r="I414" i="1" s="1"/>
  <c r="D413" i="1"/>
  <c r="E413" i="1" s="1"/>
  <c r="X413" i="1"/>
  <c r="W413" i="1"/>
  <c r="U412" i="1"/>
  <c r="V412" i="1" s="1"/>
  <c r="C402" i="1" l="1"/>
  <c r="K346" i="1"/>
  <c r="L345" i="1"/>
  <c r="M345" i="1" s="1"/>
  <c r="N345" i="1" s="1"/>
  <c r="P344" i="1"/>
  <c r="S344" i="1" s="1"/>
  <c r="B344" i="1" s="1"/>
  <c r="G346" i="1"/>
  <c r="H345" i="1"/>
  <c r="F414" i="1"/>
  <c r="X414" i="1"/>
  <c r="W414" i="1"/>
  <c r="U413" i="1"/>
  <c r="V413" i="1" s="1"/>
  <c r="D414" i="1"/>
  <c r="E414" i="1" s="1"/>
  <c r="A415" i="1"/>
  <c r="R414" i="1"/>
  <c r="I415" i="1" s="1"/>
  <c r="C403" i="1" l="1"/>
  <c r="P345" i="1"/>
  <c r="S345" i="1" s="1"/>
  <c r="B345" i="1" s="1"/>
  <c r="H346" i="1"/>
  <c r="G347" i="1"/>
  <c r="L346" i="1"/>
  <c r="M346" i="1" s="1"/>
  <c r="N346" i="1" s="1"/>
  <c r="K347" i="1"/>
  <c r="F415" i="1"/>
  <c r="U414" i="1"/>
  <c r="V414" i="1" s="1"/>
  <c r="X415" i="1"/>
  <c r="W415" i="1"/>
  <c r="A416" i="1"/>
  <c r="D415" i="1"/>
  <c r="E415" i="1" s="1"/>
  <c r="R415" i="1"/>
  <c r="I416" i="1" s="1"/>
  <c r="C404" i="1" l="1"/>
  <c r="L347" i="1"/>
  <c r="M347" i="1" s="1"/>
  <c r="N347" i="1" s="1"/>
  <c r="K348" i="1"/>
  <c r="G348" i="1"/>
  <c r="H347" i="1"/>
  <c r="P346" i="1"/>
  <c r="S346" i="1" s="1"/>
  <c r="B346" i="1" s="1"/>
  <c r="F416" i="1"/>
  <c r="R416" i="1"/>
  <c r="I417" i="1" s="1"/>
  <c r="A417" i="1"/>
  <c r="D416" i="1"/>
  <c r="E416" i="1" s="1"/>
  <c r="X416" i="1"/>
  <c r="W416" i="1"/>
  <c r="U415" i="1"/>
  <c r="V415" i="1" s="1"/>
  <c r="C405" i="1" l="1"/>
  <c r="P347" i="1"/>
  <c r="S347" i="1" s="1"/>
  <c r="B347" i="1" s="1"/>
  <c r="G349" i="1"/>
  <c r="H348" i="1"/>
  <c r="L348" i="1"/>
  <c r="M348" i="1" s="1"/>
  <c r="N348" i="1" s="1"/>
  <c r="K349" i="1"/>
  <c r="F417" i="1"/>
  <c r="D417" i="1"/>
  <c r="E417" i="1" s="1"/>
  <c r="R417" i="1"/>
  <c r="I418" i="1" s="1"/>
  <c r="A418" i="1"/>
  <c r="U416" i="1"/>
  <c r="V416" i="1" s="1"/>
  <c r="W417" i="1"/>
  <c r="X417" i="1"/>
  <c r="C406" i="1" l="1"/>
  <c r="P348" i="1"/>
  <c r="S348" i="1" s="1"/>
  <c r="B348" i="1" s="1"/>
  <c r="K350" i="1"/>
  <c r="L349" i="1"/>
  <c r="M349" i="1" s="1"/>
  <c r="N349" i="1" s="1"/>
  <c r="G350" i="1"/>
  <c r="H349" i="1"/>
  <c r="F418" i="1"/>
  <c r="D418" i="1"/>
  <c r="E418" i="1" s="1"/>
  <c r="R418" i="1"/>
  <c r="I419" i="1" s="1"/>
  <c r="A419" i="1"/>
  <c r="U417" i="1"/>
  <c r="V417" i="1" s="1"/>
  <c r="X418" i="1"/>
  <c r="W418" i="1"/>
  <c r="C407" i="1" l="1"/>
  <c r="P349" i="1"/>
  <c r="S349" i="1" s="1"/>
  <c r="B349" i="1" s="1"/>
  <c r="G351" i="1"/>
  <c r="H350" i="1"/>
  <c r="L350" i="1"/>
  <c r="M350" i="1" s="1"/>
  <c r="N350" i="1" s="1"/>
  <c r="K351" i="1"/>
  <c r="F419" i="1"/>
  <c r="R419" i="1"/>
  <c r="I420" i="1" s="1"/>
  <c r="A420" i="1"/>
  <c r="D419" i="1"/>
  <c r="E419" i="1" s="1"/>
  <c r="X419" i="1"/>
  <c r="W419" i="1"/>
  <c r="U418" i="1"/>
  <c r="V418" i="1" s="1"/>
  <c r="C408" i="1" l="1"/>
  <c r="L351" i="1"/>
  <c r="M351" i="1" s="1"/>
  <c r="N351" i="1" s="1"/>
  <c r="K352" i="1"/>
  <c r="P350" i="1"/>
  <c r="S350" i="1" s="1"/>
  <c r="B350" i="1" s="1"/>
  <c r="G352" i="1"/>
  <c r="H351" i="1"/>
  <c r="F420" i="1"/>
  <c r="D420" i="1"/>
  <c r="E420" i="1" s="1"/>
  <c r="R420" i="1"/>
  <c r="I421" i="1" s="1"/>
  <c r="A421" i="1"/>
  <c r="X420" i="1"/>
  <c r="W420" i="1"/>
  <c r="U419" i="1"/>
  <c r="V419" i="1" s="1"/>
  <c r="C409" i="1" l="1"/>
  <c r="P351" i="1"/>
  <c r="S351" i="1" s="1"/>
  <c r="B351" i="1" s="1"/>
  <c r="H352" i="1"/>
  <c r="G353" i="1"/>
  <c r="K353" i="1"/>
  <c r="L352" i="1"/>
  <c r="M352" i="1" s="1"/>
  <c r="N352" i="1" s="1"/>
  <c r="F421" i="1"/>
  <c r="R421" i="1"/>
  <c r="I422" i="1" s="1"/>
  <c r="A422" i="1"/>
  <c r="D421" i="1"/>
  <c r="E421" i="1" s="1"/>
  <c r="X421" i="1"/>
  <c r="U420" i="1"/>
  <c r="V420" i="1" s="1"/>
  <c r="W421" i="1"/>
  <c r="C410" i="1" l="1"/>
  <c r="V411" i="1"/>
  <c r="L353" i="1"/>
  <c r="M353" i="1" s="1"/>
  <c r="N353" i="1" s="1"/>
  <c r="K354" i="1"/>
  <c r="H353" i="1"/>
  <c r="G354" i="1"/>
  <c r="P352" i="1"/>
  <c r="S352" i="1" s="1"/>
  <c r="B352" i="1" s="1"/>
  <c r="F422" i="1"/>
  <c r="D422" i="1"/>
  <c r="E422" i="1" s="1"/>
  <c r="R422" i="1"/>
  <c r="I423" i="1" s="1"/>
  <c r="A423" i="1"/>
  <c r="X422" i="1"/>
  <c r="W422" i="1"/>
  <c r="U421" i="1"/>
  <c r="V421" i="1" s="1"/>
  <c r="F423" i="1" l="1"/>
  <c r="C411" i="1"/>
  <c r="G355" i="1"/>
  <c r="H354" i="1"/>
  <c r="P353" i="1"/>
  <c r="S353" i="1" s="1"/>
  <c r="B353" i="1" s="1"/>
  <c r="L354" i="1"/>
  <c r="M354" i="1" s="1"/>
  <c r="N354" i="1" s="1"/>
  <c r="K355" i="1"/>
  <c r="U422" i="1"/>
  <c r="V422" i="1" s="1"/>
  <c r="X423" i="1"/>
  <c r="W423" i="1"/>
  <c r="R423" i="1"/>
  <c r="I424" i="1" s="1"/>
  <c r="A424" i="1"/>
  <c r="D423" i="1"/>
  <c r="E423" i="1" s="1"/>
  <c r="F424" i="1" l="1"/>
  <c r="C412" i="1"/>
  <c r="K356" i="1"/>
  <c r="L355" i="1"/>
  <c r="M355" i="1" s="1"/>
  <c r="N355" i="1" s="1"/>
  <c r="P354" i="1"/>
  <c r="S354" i="1" s="1"/>
  <c r="B354" i="1" s="1"/>
  <c r="H355" i="1"/>
  <c r="G356" i="1"/>
  <c r="D424" i="1"/>
  <c r="E424" i="1" s="1"/>
  <c r="A425" i="1"/>
  <c r="R424" i="1"/>
  <c r="I425" i="1" s="1"/>
  <c r="X424" i="1"/>
  <c r="W424" i="1"/>
  <c r="U423" i="1"/>
  <c r="V423" i="1" s="1"/>
  <c r="F425" i="1" l="1"/>
  <c r="C413" i="1"/>
  <c r="H356" i="1"/>
  <c r="G357" i="1"/>
  <c r="P355" i="1"/>
  <c r="S355" i="1" s="1"/>
  <c r="B355" i="1" s="1"/>
  <c r="K357" i="1"/>
  <c r="L356" i="1"/>
  <c r="M356" i="1" s="1"/>
  <c r="N356" i="1" s="1"/>
  <c r="W425" i="1"/>
  <c r="U424" i="1"/>
  <c r="V424" i="1" s="1"/>
  <c r="X425" i="1"/>
  <c r="R425" i="1"/>
  <c r="I426" i="1" s="1"/>
  <c r="A426" i="1"/>
  <c r="D425" i="1"/>
  <c r="E425" i="1" s="1"/>
  <c r="F426" i="1" s="1"/>
  <c r="C414" i="1" l="1"/>
  <c r="L357" i="1"/>
  <c r="M357" i="1" s="1"/>
  <c r="N357" i="1" s="1"/>
  <c r="K358" i="1"/>
  <c r="G358" i="1"/>
  <c r="H357" i="1"/>
  <c r="P356" i="1"/>
  <c r="S356" i="1" s="1"/>
  <c r="B356" i="1" s="1"/>
  <c r="X426" i="1"/>
  <c r="W426" i="1"/>
  <c r="U425" i="1"/>
  <c r="A427" i="1"/>
  <c r="D426" i="1"/>
  <c r="E426" i="1" s="1"/>
  <c r="R426" i="1"/>
  <c r="I427" i="1" s="1"/>
  <c r="F427" i="1" l="1"/>
  <c r="C415" i="1"/>
  <c r="P357" i="1"/>
  <c r="S357" i="1" s="1"/>
  <c r="B357" i="1" s="1"/>
  <c r="H358" i="1"/>
  <c r="G359" i="1"/>
  <c r="K359" i="1"/>
  <c r="L358" i="1"/>
  <c r="M358" i="1" s="1"/>
  <c r="N358" i="1" s="1"/>
  <c r="D427" i="1"/>
  <c r="E427" i="1" s="1"/>
  <c r="R427" i="1"/>
  <c r="I428" i="1" s="1"/>
  <c r="A428" i="1"/>
  <c r="X427" i="1"/>
  <c r="W427" i="1"/>
  <c r="U426" i="1"/>
  <c r="V426" i="1" s="1"/>
  <c r="F428" i="1" l="1"/>
  <c r="C416" i="1"/>
  <c r="K360" i="1"/>
  <c r="L359" i="1"/>
  <c r="M359" i="1" s="1"/>
  <c r="N359" i="1" s="1"/>
  <c r="G360" i="1"/>
  <c r="H359" i="1"/>
  <c r="P358" i="1"/>
  <c r="S358" i="1" s="1"/>
  <c r="B358" i="1" s="1"/>
  <c r="R428" i="1"/>
  <c r="I429" i="1" s="1"/>
  <c r="A429" i="1"/>
  <c r="D428" i="1"/>
  <c r="E428" i="1" s="1"/>
  <c r="F429" i="1" s="1"/>
  <c r="W428" i="1"/>
  <c r="U427" i="1"/>
  <c r="V427" i="1" s="1"/>
  <c r="X428" i="1"/>
  <c r="C417" i="1" l="1"/>
  <c r="P359" i="1"/>
  <c r="S359" i="1" s="1"/>
  <c r="B359" i="1" s="1"/>
  <c r="H360" i="1"/>
  <c r="G361" i="1"/>
  <c r="L360" i="1"/>
  <c r="M360" i="1" s="1"/>
  <c r="N360" i="1" s="1"/>
  <c r="K361" i="1"/>
  <c r="A430" i="1"/>
  <c r="R429" i="1"/>
  <c r="I430" i="1" s="1"/>
  <c r="D429" i="1"/>
  <c r="E429" i="1" s="1"/>
  <c r="F430" i="1" s="1"/>
  <c r="U428" i="1"/>
  <c r="V428" i="1" s="1"/>
  <c r="X429" i="1"/>
  <c r="W429" i="1"/>
  <c r="C418" i="1" l="1"/>
  <c r="L361" i="1"/>
  <c r="M361" i="1" s="1"/>
  <c r="N361" i="1" s="1"/>
  <c r="K362" i="1"/>
  <c r="G362" i="1"/>
  <c r="H361" i="1"/>
  <c r="P360" i="1"/>
  <c r="S360" i="1" s="1"/>
  <c r="B360" i="1" s="1"/>
  <c r="D430" i="1"/>
  <c r="E430" i="1" s="1"/>
  <c r="R430" i="1"/>
  <c r="I431" i="1" s="1"/>
  <c r="A431" i="1"/>
  <c r="X430" i="1"/>
  <c r="U429" i="1"/>
  <c r="V429" i="1" s="1"/>
  <c r="W430" i="1"/>
  <c r="F431" i="1" l="1"/>
  <c r="C419" i="1"/>
  <c r="G363" i="1"/>
  <c r="H362" i="1"/>
  <c r="P361" i="1"/>
  <c r="S361" i="1" s="1"/>
  <c r="B361" i="1" s="1"/>
  <c r="L362" i="1"/>
  <c r="M362" i="1" s="1"/>
  <c r="N362" i="1" s="1"/>
  <c r="K363" i="1"/>
  <c r="D431" i="1"/>
  <c r="E431" i="1" s="1"/>
  <c r="F432" i="1" s="1"/>
  <c r="R431" i="1"/>
  <c r="I432" i="1" s="1"/>
  <c r="A432" i="1"/>
  <c r="U430" i="1"/>
  <c r="V430" i="1" s="1"/>
  <c r="X431" i="1"/>
  <c r="W431" i="1"/>
  <c r="C420" i="1" l="1"/>
  <c r="L363" i="1"/>
  <c r="M363" i="1" s="1"/>
  <c r="N363" i="1" s="1"/>
  <c r="K364" i="1"/>
  <c r="P362" i="1"/>
  <c r="S362" i="1" s="1"/>
  <c r="B362" i="1" s="1"/>
  <c r="H363" i="1"/>
  <c r="G364" i="1"/>
  <c r="R432" i="1"/>
  <c r="I433" i="1" s="1"/>
  <c r="D432" i="1"/>
  <c r="E432" i="1" s="1"/>
  <c r="A433" i="1"/>
  <c r="X432" i="1"/>
  <c r="W432" i="1"/>
  <c r="U431" i="1"/>
  <c r="V431" i="1" s="1"/>
  <c r="F433" i="1" l="1"/>
  <c r="C421" i="1"/>
  <c r="G365" i="1"/>
  <c r="H364" i="1"/>
  <c r="P363" i="1"/>
  <c r="S363" i="1" s="1"/>
  <c r="B363" i="1" s="1"/>
  <c r="L364" i="1"/>
  <c r="M364" i="1" s="1"/>
  <c r="N364" i="1" s="1"/>
  <c r="K365" i="1"/>
  <c r="U432" i="1"/>
  <c r="V432" i="1" s="1"/>
  <c r="X433" i="1"/>
  <c r="W433" i="1"/>
  <c r="R433" i="1"/>
  <c r="I434" i="1" s="1"/>
  <c r="A434" i="1"/>
  <c r="D433" i="1"/>
  <c r="E433" i="1" s="1"/>
  <c r="F434" i="1" s="1"/>
  <c r="C422" i="1" l="1"/>
  <c r="K366" i="1"/>
  <c r="L365" i="1"/>
  <c r="M365" i="1" s="1"/>
  <c r="N365" i="1" s="1"/>
  <c r="P364" i="1"/>
  <c r="S364" i="1" s="1"/>
  <c r="B364" i="1" s="1"/>
  <c r="G366" i="1"/>
  <c r="H365" i="1"/>
  <c r="D434" i="1"/>
  <c r="E434" i="1" s="1"/>
  <c r="F435" i="1" s="1"/>
  <c r="A435" i="1"/>
  <c r="R434" i="1"/>
  <c r="I435" i="1" s="1"/>
  <c r="X434" i="1"/>
  <c r="W434" i="1"/>
  <c r="U433" i="1"/>
  <c r="V433" i="1" s="1"/>
  <c r="C423" i="1" l="1"/>
  <c r="P365" i="1"/>
  <c r="S365" i="1" s="1"/>
  <c r="B365" i="1" s="1"/>
  <c r="G367" i="1"/>
  <c r="H366" i="1"/>
  <c r="L366" i="1"/>
  <c r="M366" i="1" s="1"/>
  <c r="N366" i="1" s="1"/>
  <c r="K367" i="1"/>
  <c r="U434" i="1"/>
  <c r="V434" i="1" s="1"/>
  <c r="X435" i="1"/>
  <c r="W435" i="1"/>
  <c r="R435" i="1"/>
  <c r="I436" i="1" s="1"/>
  <c r="A436" i="1"/>
  <c r="D435" i="1"/>
  <c r="E435" i="1" s="1"/>
  <c r="F436" i="1" s="1"/>
  <c r="C424" i="1" l="1"/>
  <c r="V425" i="1"/>
  <c r="L367" i="1"/>
  <c r="M367" i="1" s="1"/>
  <c r="N367" i="1" s="1"/>
  <c r="K368" i="1"/>
  <c r="P366" i="1"/>
  <c r="S366" i="1" s="1"/>
  <c r="B366" i="1" s="1"/>
  <c r="G368" i="1"/>
  <c r="H367" i="1"/>
  <c r="U435" i="1"/>
  <c r="V435" i="1" s="1"/>
  <c r="W436" i="1"/>
  <c r="X436" i="1"/>
  <c r="D436" i="1"/>
  <c r="E436" i="1" s="1"/>
  <c r="F437" i="1" s="1"/>
  <c r="R436" i="1"/>
  <c r="I437" i="1" s="1"/>
  <c r="A437" i="1"/>
  <c r="C425" i="1" l="1"/>
  <c r="P367" i="1"/>
  <c r="S367" i="1" s="1"/>
  <c r="B367" i="1" s="1"/>
  <c r="H368" i="1"/>
  <c r="G369" i="1"/>
  <c r="L368" i="1"/>
  <c r="M368" i="1" s="1"/>
  <c r="N368" i="1" s="1"/>
  <c r="K369" i="1"/>
  <c r="R437" i="1"/>
  <c r="I438" i="1" s="1"/>
  <c r="A438" i="1"/>
  <c r="D437" i="1"/>
  <c r="E437" i="1" s="1"/>
  <c r="F438" i="1" s="1"/>
  <c r="W437" i="1"/>
  <c r="U436" i="1"/>
  <c r="V436" i="1" s="1"/>
  <c r="X437" i="1"/>
  <c r="C426" i="1" l="1"/>
  <c r="G370" i="1"/>
  <c r="H369" i="1"/>
  <c r="K370" i="1"/>
  <c r="L369" i="1"/>
  <c r="M369" i="1" s="1"/>
  <c r="N369" i="1" s="1"/>
  <c r="P368" i="1"/>
  <c r="S368" i="1" s="1"/>
  <c r="B368" i="1" s="1"/>
  <c r="R438" i="1"/>
  <c r="I439" i="1" s="1"/>
  <c r="A439" i="1"/>
  <c r="D438" i="1"/>
  <c r="E438" i="1" s="1"/>
  <c r="W438" i="1"/>
  <c r="X438" i="1"/>
  <c r="U437" i="1"/>
  <c r="V437" i="1" s="1"/>
  <c r="F439" i="1" l="1"/>
  <c r="C427" i="1"/>
  <c r="K371" i="1"/>
  <c r="L370" i="1"/>
  <c r="M370" i="1" s="1"/>
  <c r="N370" i="1" s="1"/>
  <c r="P369" i="1"/>
  <c r="S369" i="1" s="1"/>
  <c r="B369" i="1" s="1"/>
  <c r="G371" i="1"/>
  <c r="H370" i="1"/>
  <c r="U438" i="1"/>
  <c r="V438" i="1" s="1"/>
  <c r="W439" i="1"/>
  <c r="X439" i="1"/>
  <c r="A440" i="1"/>
  <c r="R439" i="1"/>
  <c r="I440" i="1" s="1"/>
  <c r="D439" i="1"/>
  <c r="E439" i="1" s="1"/>
  <c r="F440" i="1" s="1"/>
  <c r="C428" i="1" l="1"/>
  <c r="P370" i="1"/>
  <c r="S370" i="1" s="1"/>
  <c r="B370" i="1" s="1"/>
  <c r="H371" i="1"/>
  <c r="G372" i="1"/>
  <c r="K372" i="1"/>
  <c r="L371" i="1"/>
  <c r="M371" i="1" s="1"/>
  <c r="N371" i="1" s="1"/>
  <c r="U439" i="1"/>
  <c r="V439" i="1" s="1"/>
  <c r="X440" i="1"/>
  <c r="W440" i="1"/>
  <c r="D440" i="1"/>
  <c r="E440" i="1" s="1"/>
  <c r="R440" i="1"/>
  <c r="I441" i="1" s="1"/>
  <c r="A441" i="1"/>
  <c r="F441" i="1" l="1"/>
  <c r="C429" i="1"/>
  <c r="K373" i="1"/>
  <c r="L372" i="1"/>
  <c r="M372" i="1" s="1"/>
  <c r="N372" i="1" s="1"/>
  <c r="G373" i="1"/>
  <c r="H372" i="1"/>
  <c r="P371" i="1"/>
  <c r="S371" i="1" s="1"/>
  <c r="B371" i="1" s="1"/>
  <c r="D441" i="1"/>
  <c r="E441" i="1" s="1"/>
  <c r="R441" i="1"/>
  <c r="I442" i="1" s="1"/>
  <c r="A442" i="1"/>
  <c r="U440" i="1"/>
  <c r="V440" i="1" s="1"/>
  <c r="X441" i="1"/>
  <c r="W441" i="1"/>
  <c r="F442" i="1" l="1"/>
  <c r="C430" i="1"/>
  <c r="P372" i="1"/>
  <c r="S372" i="1" s="1"/>
  <c r="B372" i="1" s="1"/>
  <c r="G374" i="1"/>
  <c r="H373" i="1"/>
  <c r="K374" i="1"/>
  <c r="L373" i="1"/>
  <c r="M373" i="1" s="1"/>
  <c r="N373" i="1" s="1"/>
  <c r="D442" i="1"/>
  <c r="E442" i="1" s="1"/>
  <c r="F443" i="1" s="1"/>
  <c r="R442" i="1"/>
  <c r="I443" i="1" s="1"/>
  <c r="A443" i="1"/>
  <c r="U441" i="1"/>
  <c r="V441" i="1" s="1"/>
  <c r="X442" i="1"/>
  <c r="W442" i="1"/>
  <c r="C431" i="1" l="1"/>
  <c r="K375" i="1"/>
  <c r="L374" i="1"/>
  <c r="M374" i="1" s="1"/>
  <c r="N374" i="1" s="1"/>
  <c r="P373" i="1"/>
  <c r="S373" i="1" s="1"/>
  <c r="B373" i="1" s="1"/>
  <c r="H374" i="1"/>
  <c r="G375" i="1"/>
  <c r="R443" i="1"/>
  <c r="I444" i="1" s="1"/>
  <c r="A444" i="1"/>
  <c r="D443" i="1"/>
  <c r="E443" i="1" s="1"/>
  <c r="W443" i="1"/>
  <c r="U442" i="1"/>
  <c r="V442" i="1" s="1"/>
  <c r="X443" i="1"/>
  <c r="F444" i="1" l="1"/>
  <c r="C432" i="1"/>
  <c r="G376" i="1"/>
  <c r="H375" i="1"/>
  <c r="P374" i="1"/>
  <c r="S374" i="1" s="1"/>
  <c r="B374" i="1" s="1"/>
  <c r="K376" i="1"/>
  <c r="L375" i="1"/>
  <c r="M375" i="1" s="1"/>
  <c r="N375" i="1" s="1"/>
  <c r="D444" i="1"/>
  <c r="E444" i="1" s="1"/>
  <c r="A445" i="1"/>
  <c r="R444" i="1"/>
  <c r="I445" i="1" s="1"/>
  <c r="U443" i="1"/>
  <c r="X444" i="1"/>
  <c r="W444" i="1"/>
  <c r="F445" i="1" l="1"/>
  <c r="C433" i="1"/>
  <c r="K377" i="1"/>
  <c r="L376" i="1"/>
  <c r="M376" i="1" s="1"/>
  <c r="N376" i="1" s="1"/>
  <c r="P375" i="1"/>
  <c r="S375" i="1" s="1"/>
  <c r="B375" i="1" s="1"/>
  <c r="G377" i="1"/>
  <c r="H376" i="1"/>
  <c r="U444" i="1"/>
  <c r="V444" i="1" s="1"/>
  <c r="X445" i="1"/>
  <c r="W445" i="1"/>
  <c r="D445" i="1"/>
  <c r="E445" i="1" s="1"/>
  <c r="F446" i="1" s="1"/>
  <c r="R445" i="1"/>
  <c r="I446" i="1" s="1"/>
  <c r="A446" i="1"/>
  <c r="C434" i="1" l="1"/>
  <c r="P376" i="1"/>
  <c r="S376" i="1" s="1"/>
  <c r="B376" i="1" s="1"/>
  <c r="G378" i="1"/>
  <c r="H377" i="1"/>
  <c r="L377" i="1"/>
  <c r="M377" i="1" s="1"/>
  <c r="N377" i="1" s="1"/>
  <c r="K378" i="1"/>
  <c r="A447" i="1"/>
  <c r="R446" i="1"/>
  <c r="I447" i="1" s="1"/>
  <c r="D446" i="1"/>
  <c r="E446" i="1" s="1"/>
  <c r="F447" i="1" s="1"/>
  <c r="W446" i="1"/>
  <c r="U445" i="1"/>
  <c r="V445" i="1" s="1"/>
  <c r="X446" i="1"/>
  <c r="C435" i="1" l="1"/>
  <c r="L378" i="1"/>
  <c r="M378" i="1" s="1"/>
  <c r="N378" i="1" s="1"/>
  <c r="K379" i="1"/>
  <c r="P377" i="1"/>
  <c r="S377" i="1" s="1"/>
  <c r="B377" i="1" s="1"/>
  <c r="H378" i="1"/>
  <c r="G379" i="1"/>
  <c r="W447" i="1"/>
  <c r="U446" i="1"/>
  <c r="V446" i="1" s="1"/>
  <c r="X447" i="1"/>
  <c r="R447" i="1"/>
  <c r="I448" i="1" s="1"/>
  <c r="A448" i="1"/>
  <c r="D447" i="1"/>
  <c r="E447" i="1" s="1"/>
  <c r="F448" i="1" l="1"/>
  <c r="C436" i="1"/>
  <c r="H379" i="1"/>
  <c r="G380" i="1"/>
  <c r="P378" i="1"/>
  <c r="S378" i="1" s="1"/>
  <c r="B378" i="1" s="1"/>
  <c r="L379" i="1"/>
  <c r="M379" i="1" s="1"/>
  <c r="N379" i="1" s="1"/>
  <c r="K380" i="1"/>
  <c r="D448" i="1"/>
  <c r="E448" i="1" s="1"/>
  <c r="F449" i="1" s="1"/>
  <c r="R448" i="1"/>
  <c r="I449" i="1" s="1"/>
  <c r="A449" i="1"/>
  <c r="X448" i="1"/>
  <c r="W448" i="1"/>
  <c r="U447" i="1"/>
  <c r="V447" i="1" s="1"/>
  <c r="C437" i="1" l="1"/>
  <c r="K381" i="1"/>
  <c r="L380" i="1"/>
  <c r="M380" i="1" s="1"/>
  <c r="N380" i="1" s="1"/>
  <c r="G381" i="1"/>
  <c r="H380" i="1"/>
  <c r="P379" i="1"/>
  <c r="S379" i="1" s="1"/>
  <c r="B379" i="1" s="1"/>
  <c r="R449" i="1"/>
  <c r="I450" i="1" s="1"/>
  <c r="A450" i="1"/>
  <c r="D449" i="1"/>
  <c r="E449" i="1" s="1"/>
  <c r="F450" i="1" s="1"/>
  <c r="W449" i="1"/>
  <c r="U448" i="1"/>
  <c r="V448" i="1" s="1"/>
  <c r="X449" i="1"/>
  <c r="C438" i="1" l="1"/>
  <c r="G382" i="1"/>
  <c r="H381" i="1"/>
  <c r="P380" i="1"/>
  <c r="S380" i="1" s="1"/>
  <c r="B380" i="1" s="1"/>
  <c r="L381" i="1"/>
  <c r="M381" i="1" s="1"/>
  <c r="N381" i="1" s="1"/>
  <c r="K382" i="1"/>
  <c r="D450" i="1"/>
  <c r="E450" i="1" s="1"/>
  <c r="A451" i="1"/>
  <c r="R450" i="1"/>
  <c r="I451" i="1" s="1"/>
  <c r="W450" i="1"/>
  <c r="U449" i="1"/>
  <c r="V449" i="1" s="1"/>
  <c r="X450" i="1"/>
  <c r="F451" i="1" l="1"/>
  <c r="C439" i="1"/>
  <c r="L382" i="1"/>
  <c r="M382" i="1" s="1"/>
  <c r="N382" i="1" s="1"/>
  <c r="K383" i="1"/>
  <c r="P381" i="1"/>
  <c r="S381" i="1" s="1"/>
  <c r="B381" i="1" s="1"/>
  <c r="H382" i="1"/>
  <c r="G383" i="1"/>
  <c r="W451" i="1"/>
  <c r="U450" i="1"/>
  <c r="V450" i="1" s="1"/>
  <c r="X451" i="1"/>
  <c r="R451" i="1"/>
  <c r="I452" i="1" s="1"/>
  <c r="D451" i="1"/>
  <c r="E451" i="1" s="1"/>
  <c r="F452" i="1" s="1"/>
  <c r="A452" i="1"/>
  <c r="C440" i="1" l="1"/>
  <c r="G384" i="1"/>
  <c r="H383" i="1"/>
  <c r="P382" i="1"/>
  <c r="S382" i="1" s="1"/>
  <c r="B382" i="1" s="1"/>
  <c r="L383" i="1"/>
  <c r="M383" i="1" s="1"/>
  <c r="N383" i="1" s="1"/>
  <c r="K384" i="1"/>
  <c r="R452" i="1"/>
  <c r="I453" i="1" s="1"/>
  <c r="A453" i="1"/>
  <c r="D452" i="1"/>
  <c r="E452" i="1" s="1"/>
  <c r="F453" i="1" s="1"/>
  <c r="X452" i="1"/>
  <c r="W452" i="1"/>
  <c r="U451" i="1"/>
  <c r="V451" i="1" s="1"/>
  <c r="C441" i="1" l="1"/>
  <c r="L384" i="1"/>
  <c r="M384" i="1" s="1"/>
  <c r="N384" i="1" s="1"/>
  <c r="K385" i="1"/>
  <c r="P383" i="1"/>
  <c r="S383" i="1" s="1"/>
  <c r="B383" i="1" s="1"/>
  <c r="H384" i="1"/>
  <c r="G385" i="1"/>
  <c r="D453" i="1"/>
  <c r="E453" i="1" s="1"/>
  <c r="F454" i="1" s="1"/>
  <c r="R453" i="1"/>
  <c r="I454" i="1" s="1"/>
  <c r="A454" i="1"/>
  <c r="W453" i="1"/>
  <c r="U452" i="1"/>
  <c r="V452" i="1" s="1"/>
  <c r="X453" i="1"/>
  <c r="C442" i="1" l="1"/>
  <c r="V443" i="1"/>
  <c r="G386" i="1"/>
  <c r="H385" i="1"/>
  <c r="P384" i="1"/>
  <c r="S384" i="1" s="1"/>
  <c r="B384" i="1" s="1"/>
  <c r="K386" i="1"/>
  <c r="L385" i="1"/>
  <c r="M385" i="1" s="1"/>
  <c r="N385" i="1" s="1"/>
  <c r="X454" i="1"/>
  <c r="U453" i="1"/>
  <c r="V453" i="1" s="1"/>
  <c r="W454" i="1"/>
  <c r="R454" i="1"/>
  <c r="I455" i="1" s="1"/>
  <c r="A455" i="1"/>
  <c r="D454" i="1"/>
  <c r="E454" i="1" s="1"/>
  <c r="F455" i="1" s="1"/>
  <c r="C443" i="1" l="1"/>
  <c r="L386" i="1"/>
  <c r="M386" i="1" s="1"/>
  <c r="N386" i="1" s="1"/>
  <c r="K387" i="1"/>
  <c r="P385" i="1"/>
  <c r="S385" i="1" s="1"/>
  <c r="B385" i="1" s="1"/>
  <c r="G387" i="1"/>
  <c r="H386" i="1"/>
  <c r="W455" i="1"/>
  <c r="U454" i="1"/>
  <c r="V454" i="1" s="1"/>
  <c r="X455" i="1"/>
  <c r="R455" i="1"/>
  <c r="I456" i="1" s="1"/>
  <c r="A456" i="1"/>
  <c r="D455" i="1"/>
  <c r="E455" i="1" s="1"/>
  <c r="F456" i="1" s="1"/>
  <c r="C444" i="1" l="1"/>
  <c r="G388" i="1"/>
  <c r="H387" i="1"/>
  <c r="P386" i="1"/>
  <c r="S386" i="1" s="1"/>
  <c r="B386" i="1" s="1"/>
  <c r="K388" i="1"/>
  <c r="L387" i="1"/>
  <c r="M387" i="1" s="1"/>
  <c r="N387" i="1" s="1"/>
  <c r="U455" i="1"/>
  <c r="V455" i="1" s="1"/>
  <c r="X456" i="1"/>
  <c r="W456" i="1"/>
  <c r="D456" i="1"/>
  <c r="E456" i="1" s="1"/>
  <c r="R456" i="1"/>
  <c r="I457" i="1" s="1"/>
  <c r="A457" i="1"/>
  <c r="F457" i="1" l="1"/>
  <c r="C445" i="1"/>
  <c r="L388" i="1"/>
  <c r="M388" i="1" s="1"/>
  <c r="N388" i="1" s="1"/>
  <c r="K389" i="1"/>
  <c r="P387" i="1"/>
  <c r="S387" i="1" s="1"/>
  <c r="B387" i="1" s="1"/>
  <c r="G389" i="1"/>
  <c r="H388" i="1"/>
  <c r="D457" i="1"/>
  <c r="E457" i="1" s="1"/>
  <c r="R457" i="1"/>
  <c r="I458" i="1" s="1"/>
  <c r="A458" i="1"/>
  <c r="W457" i="1"/>
  <c r="U456" i="1"/>
  <c r="V456" i="1" s="1"/>
  <c r="X457" i="1"/>
  <c r="F458" i="1" l="1"/>
  <c r="C446" i="1"/>
  <c r="G390" i="1"/>
  <c r="H389" i="1"/>
  <c r="P388" i="1"/>
  <c r="S388" i="1" s="1"/>
  <c r="B388" i="1" s="1"/>
  <c r="K390" i="1"/>
  <c r="L389" i="1"/>
  <c r="M389" i="1" s="1"/>
  <c r="N389" i="1" s="1"/>
  <c r="R458" i="1"/>
  <c r="I459" i="1" s="1"/>
  <c r="A459" i="1"/>
  <c r="D458" i="1"/>
  <c r="E458" i="1" s="1"/>
  <c r="W458" i="1"/>
  <c r="X458" i="1"/>
  <c r="U457" i="1"/>
  <c r="F459" i="1" l="1"/>
  <c r="C447" i="1"/>
  <c r="L390" i="1"/>
  <c r="M390" i="1" s="1"/>
  <c r="N390" i="1" s="1"/>
  <c r="K391" i="1"/>
  <c r="P389" i="1"/>
  <c r="S389" i="1" s="1"/>
  <c r="B389" i="1" s="1"/>
  <c r="G391" i="1"/>
  <c r="H390" i="1"/>
  <c r="D459" i="1"/>
  <c r="E459" i="1" s="1"/>
  <c r="R459" i="1"/>
  <c r="I460" i="1" s="1"/>
  <c r="A460" i="1"/>
  <c r="X459" i="1"/>
  <c r="W459" i="1"/>
  <c r="U458" i="1"/>
  <c r="V458" i="1" s="1"/>
  <c r="F460" i="1" l="1"/>
  <c r="C448" i="1"/>
  <c r="P390" i="1"/>
  <c r="S390" i="1" s="1"/>
  <c r="B390" i="1" s="1"/>
  <c r="H391" i="1"/>
  <c r="G392" i="1"/>
  <c r="L391" i="1"/>
  <c r="M391" i="1" s="1"/>
  <c r="N391" i="1" s="1"/>
  <c r="K392" i="1"/>
  <c r="R460" i="1"/>
  <c r="I461" i="1" s="1"/>
  <c r="A461" i="1"/>
  <c r="D460" i="1"/>
  <c r="E460" i="1" s="1"/>
  <c r="X460" i="1"/>
  <c r="W460" i="1"/>
  <c r="U459" i="1"/>
  <c r="V459" i="1" s="1"/>
  <c r="F461" i="1" l="1"/>
  <c r="C449" i="1"/>
  <c r="H392" i="1"/>
  <c r="G393" i="1"/>
  <c r="P391" i="1"/>
  <c r="S391" i="1" s="1"/>
  <c r="B391" i="1" s="1"/>
  <c r="L392" i="1"/>
  <c r="M392" i="1" s="1"/>
  <c r="N392" i="1" s="1"/>
  <c r="K393" i="1"/>
  <c r="D461" i="1"/>
  <c r="E461" i="1" s="1"/>
  <c r="R461" i="1"/>
  <c r="I462" i="1" s="1"/>
  <c r="A462" i="1"/>
  <c r="U460" i="1"/>
  <c r="V460" i="1" s="1"/>
  <c r="X461" i="1"/>
  <c r="W461" i="1"/>
  <c r="F462" i="1" l="1"/>
  <c r="C450" i="1"/>
  <c r="L393" i="1"/>
  <c r="M393" i="1" s="1"/>
  <c r="N393" i="1" s="1"/>
  <c r="K394" i="1"/>
  <c r="G394" i="1"/>
  <c r="H393" i="1"/>
  <c r="P392" i="1"/>
  <c r="S392" i="1" s="1"/>
  <c r="B392" i="1" s="1"/>
  <c r="X462" i="1"/>
  <c r="U461" i="1"/>
  <c r="V461" i="1" s="1"/>
  <c r="W462" i="1"/>
  <c r="R462" i="1"/>
  <c r="I463" i="1" s="1"/>
  <c r="A463" i="1"/>
  <c r="D462" i="1"/>
  <c r="E462" i="1" s="1"/>
  <c r="F463" i="1" l="1"/>
  <c r="C451" i="1"/>
  <c r="P393" i="1"/>
  <c r="S393" i="1" s="1"/>
  <c r="B393" i="1" s="1"/>
  <c r="H394" i="1"/>
  <c r="G395" i="1"/>
  <c r="K395" i="1"/>
  <c r="L394" i="1"/>
  <c r="M394" i="1" s="1"/>
  <c r="N394" i="1" s="1"/>
  <c r="R463" i="1"/>
  <c r="I464" i="1" s="1"/>
  <c r="A464" i="1"/>
  <c r="D463" i="1"/>
  <c r="E463" i="1" s="1"/>
  <c r="F464" i="1" s="1"/>
  <c r="W463" i="1"/>
  <c r="U462" i="1"/>
  <c r="V462" i="1" s="1"/>
  <c r="X463" i="1"/>
  <c r="C452" i="1" l="1"/>
  <c r="K396" i="1"/>
  <c r="L395" i="1"/>
  <c r="M395" i="1" s="1"/>
  <c r="N395" i="1" s="1"/>
  <c r="H395" i="1"/>
  <c r="G396" i="1"/>
  <c r="P394" i="1"/>
  <c r="S394" i="1" s="1"/>
  <c r="B394" i="1" s="1"/>
  <c r="R464" i="1"/>
  <c r="I465" i="1" s="1"/>
  <c r="A465" i="1"/>
  <c r="D464" i="1"/>
  <c r="E464" i="1" s="1"/>
  <c r="X464" i="1"/>
  <c r="W464" i="1"/>
  <c r="U463" i="1"/>
  <c r="V463" i="1" s="1"/>
  <c r="F465" i="1" l="1"/>
  <c r="C453" i="1"/>
  <c r="G397" i="1"/>
  <c r="H396" i="1"/>
  <c r="P395" i="1"/>
  <c r="S395" i="1" s="1"/>
  <c r="B395" i="1" s="1"/>
  <c r="L396" i="1"/>
  <c r="M396" i="1" s="1"/>
  <c r="N396" i="1" s="1"/>
  <c r="K397" i="1"/>
  <c r="R465" i="1"/>
  <c r="I466" i="1" s="1"/>
  <c r="A466" i="1"/>
  <c r="D465" i="1"/>
  <c r="E465" i="1" s="1"/>
  <c r="W465" i="1"/>
  <c r="U464" i="1"/>
  <c r="V464" i="1" s="1"/>
  <c r="X465" i="1"/>
  <c r="F466" i="1" l="1"/>
  <c r="C454" i="1"/>
  <c r="L397" i="1"/>
  <c r="M397" i="1" s="1"/>
  <c r="N397" i="1" s="1"/>
  <c r="K398" i="1"/>
  <c r="P396" i="1"/>
  <c r="S396" i="1" s="1"/>
  <c r="B396" i="1" s="1"/>
  <c r="G398" i="1"/>
  <c r="H397" i="1"/>
  <c r="R466" i="1"/>
  <c r="I467" i="1" s="1"/>
  <c r="D466" i="1"/>
  <c r="E466" i="1" s="1"/>
  <c r="F467" i="1" s="1"/>
  <c r="A467" i="1"/>
  <c r="U465" i="1"/>
  <c r="V465" i="1" s="1"/>
  <c r="X466" i="1"/>
  <c r="W466" i="1"/>
  <c r="C455" i="1" l="1"/>
  <c r="P397" i="1"/>
  <c r="S397" i="1" s="1"/>
  <c r="B397" i="1" s="1"/>
  <c r="G399" i="1"/>
  <c r="H398" i="1"/>
  <c r="K399" i="1"/>
  <c r="L398" i="1"/>
  <c r="M398" i="1" s="1"/>
  <c r="N398" i="1" s="1"/>
  <c r="D467" i="1"/>
  <c r="E467" i="1" s="1"/>
  <c r="F468" i="1" s="1"/>
  <c r="R467" i="1"/>
  <c r="I468" i="1" s="1"/>
  <c r="A468" i="1"/>
  <c r="X467" i="1"/>
  <c r="U466" i="1"/>
  <c r="V466" i="1" s="1"/>
  <c r="W467" i="1"/>
  <c r="C456" i="1" l="1"/>
  <c r="V457" i="1"/>
  <c r="L399" i="1"/>
  <c r="M399" i="1" s="1"/>
  <c r="N399" i="1" s="1"/>
  <c r="K400" i="1"/>
  <c r="P398" i="1"/>
  <c r="S398" i="1" s="1"/>
  <c r="B398" i="1" s="1"/>
  <c r="H399" i="1"/>
  <c r="G400" i="1"/>
  <c r="R468" i="1"/>
  <c r="I469" i="1" s="1"/>
  <c r="A469" i="1"/>
  <c r="D468" i="1"/>
  <c r="E468" i="1" s="1"/>
  <c r="F469" i="1" s="1"/>
  <c r="X468" i="1"/>
  <c r="U467" i="1"/>
  <c r="V467" i="1" s="1"/>
  <c r="W468" i="1"/>
  <c r="C457" i="1" l="1"/>
  <c r="H400" i="1"/>
  <c r="G401" i="1"/>
  <c r="P399" i="1"/>
  <c r="S399" i="1" s="1"/>
  <c r="B399" i="1" s="1"/>
  <c r="K401" i="1"/>
  <c r="L400" i="1"/>
  <c r="M400" i="1" s="1"/>
  <c r="N400" i="1" s="1"/>
  <c r="D469" i="1"/>
  <c r="E469" i="1" s="1"/>
  <c r="F470" i="1" s="1"/>
  <c r="R469" i="1"/>
  <c r="I470" i="1" s="1"/>
  <c r="A470" i="1"/>
  <c r="U468" i="1"/>
  <c r="V468" i="1" s="1"/>
  <c r="X469" i="1"/>
  <c r="W469" i="1"/>
  <c r="C458" i="1" l="1"/>
  <c r="K402" i="1"/>
  <c r="L401" i="1"/>
  <c r="M401" i="1" s="1"/>
  <c r="N401" i="1" s="1"/>
  <c r="H401" i="1"/>
  <c r="G402" i="1"/>
  <c r="P400" i="1"/>
  <c r="S400" i="1" s="1"/>
  <c r="B400" i="1" s="1"/>
  <c r="R470" i="1"/>
  <c r="I471" i="1" s="1"/>
  <c r="A471" i="1"/>
  <c r="D470" i="1"/>
  <c r="E470" i="1" s="1"/>
  <c r="F471" i="1" s="1"/>
  <c r="U469" i="1"/>
  <c r="V469" i="1" s="1"/>
  <c r="W470" i="1"/>
  <c r="X470" i="1"/>
  <c r="C459" i="1" l="1"/>
  <c r="H402" i="1"/>
  <c r="G403" i="1"/>
  <c r="P401" i="1"/>
  <c r="S401" i="1" s="1"/>
  <c r="B401" i="1" s="1"/>
  <c r="L402" i="1"/>
  <c r="M402" i="1" s="1"/>
  <c r="N402" i="1" s="1"/>
  <c r="K403" i="1"/>
  <c r="R471" i="1"/>
  <c r="I472" i="1" s="1"/>
  <c r="D471" i="1"/>
  <c r="E471" i="1" s="1"/>
  <c r="F472" i="1" s="1"/>
  <c r="A472" i="1"/>
  <c r="W471" i="1"/>
  <c r="U470" i="1"/>
  <c r="V470" i="1" s="1"/>
  <c r="X471" i="1"/>
  <c r="C460" i="1" l="1"/>
  <c r="L403" i="1"/>
  <c r="M403" i="1" s="1"/>
  <c r="N403" i="1" s="1"/>
  <c r="K404" i="1"/>
  <c r="H403" i="1"/>
  <c r="G404" i="1"/>
  <c r="P402" i="1"/>
  <c r="S402" i="1" s="1"/>
  <c r="B402" i="1" s="1"/>
  <c r="U471" i="1"/>
  <c r="V471" i="1" s="1"/>
  <c r="W472" i="1"/>
  <c r="X472" i="1"/>
  <c r="R472" i="1"/>
  <c r="I473" i="1" s="1"/>
  <c r="A473" i="1"/>
  <c r="D472" i="1"/>
  <c r="E472" i="1" s="1"/>
  <c r="F473" i="1" l="1"/>
  <c r="C461" i="1"/>
  <c r="G405" i="1"/>
  <c r="H404" i="1"/>
  <c r="P403" i="1"/>
  <c r="S403" i="1" s="1"/>
  <c r="B403" i="1" s="1"/>
  <c r="L404" i="1"/>
  <c r="M404" i="1" s="1"/>
  <c r="N404" i="1" s="1"/>
  <c r="K405" i="1"/>
  <c r="X473" i="1"/>
  <c r="U472" i="1"/>
  <c r="W473" i="1"/>
  <c r="D473" i="1"/>
  <c r="E473" i="1" s="1"/>
  <c r="R473" i="1"/>
  <c r="I474" i="1" s="1"/>
  <c r="A474" i="1"/>
  <c r="F474" i="1" l="1"/>
  <c r="C462" i="1"/>
  <c r="L405" i="1"/>
  <c r="M405" i="1" s="1"/>
  <c r="N405" i="1" s="1"/>
  <c r="K406" i="1"/>
  <c r="P404" i="1"/>
  <c r="S404" i="1" s="1"/>
  <c r="B404" i="1" s="1"/>
  <c r="G406" i="1"/>
  <c r="H405" i="1"/>
  <c r="R474" i="1"/>
  <c r="I475" i="1" s="1"/>
  <c r="A475" i="1"/>
  <c r="D474" i="1"/>
  <c r="E474" i="1" s="1"/>
  <c r="W474" i="1"/>
  <c r="X474" i="1"/>
  <c r="U473" i="1"/>
  <c r="V473" i="1" s="1"/>
  <c r="F475" i="1" l="1"/>
  <c r="C463" i="1"/>
  <c r="P405" i="1"/>
  <c r="S405" i="1" s="1"/>
  <c r="B405" i="1" s="1"/>
  <c r="G407" i="1"/>
  <c r="H406" i="1"/>
  <c r="K407" i="1"/>
  <c r="L406" i="1"/>
  <c r="M406" i="1" s="1"/>
  <c r="N406" i="1" s="1"/>
  <c r="D475" i="1"/>
  <c r="E475" i="1" s="1"/>
  <c r="R475" i="1"/>
  <c r="I476" i="1" s="1"/>
  <c r="A476" i="1"/>
  <c r="W475" i="1"/>
  <c r="U474" i="1"/>
  <c r="V474" i="1" s="1"/>
  <c r="X475" i="1"/>
  <c r="F476" i="1" l="1"/>
  <c r="C464" i="1"/>
  <c r="P406" i="1"/>
  <c r="S406" i="1" s="1"/>
  <c r="B406" i="1" s="1"/>
  <c r="K408" i="1"/>
  <c r="L407" i="1"/>
  <c r="M407" i="1" s="1"/>
  <c r="N407" i="1" s="1"/>
  <c r="G408" i="1"/>
  <c r="H407" i="1"/>
  <c r="A477" i="1"/>
  <c r="R476" i="1"/>
  <c r="I477" i="1" s="1"/>
  <c r="D476" i="1"/>
  <c r="E476" i="1" s="1"/>
  <c r="F477" i="1" s="1"/>
  <c r="X476" i="1"/>
  <c r="W476" i="1"/>
  <c r="U475" i="1"/>
  <c r="V475" i="1" s="1"/>
  <c r="C465" i="1" l="1"/>
  <c r="P407" i="1"/>
  <c r="S407" i="1" s="1"/>
  <c r="B407" i="1" s="1"/>
  <c r="L408" i="1"/>
  <c r="M408" i="1" s="1"/>
  <c r="N408" i="1" s="1"/>
  <c r="K409" i="1"/>
  <c r="G409" i="1"/>
  <c r="H408" i="1"/>
  <c r="W477" i="1"/>
  <c r="U476" i="1"/>
  <c r="V476" i="1" s="1"/>
  <c r="X477" i="1"/>
  <c r="R477" i="1"/>
  <c r="I478" i="1" s="1"/>
  <c r="A478" i="1"/>
  <c r="D477" i="1"/>
  <c r="E477" i="1" s="1"/>
  <c r="F478" i="1" s="1"/>
  <c r="C466" i="1" l="1"/>
  <c r="P408" i="1"/>
  <c r="S408" i="1" s="1"/>
  <c r="B408" i="1" s="1"/>
  <c r="G410" i="1"/>
  <c r="H409" i="1"/>
  <c r="K410" i="1"/>
  <c r="L409" i="1"/>
  <c r="M409" i="1" s="1"/>
  <c r="N409" i="1" s="1"/>
  <c r="W478" i="1"/>
  <c r="U477" i="1"/>
  <c r="V477" i="1" s="1"/>
  <c r="X478" i="1"/>
  <c r="R478" i="1"/>
  <c r="I479" i="1" s="1"/>
  <c r="A479" i="1"/>
  <c r="D478" i="1"/>
  <c r="E478" i="1" s="1"/>
  <c r="F479" i="1" s="1"/>
  <c r="C467" i="1" l="1"/>
  <c r="K411" i="1"/>
  <c r="L410" i="1"/>
  <c r="M410" i="1" s="1"/>
  <c r="N410" i="1" s="1"/>
  <c r="P409" i="1"/>
  <c r="S409" i="1" s="1"/>
  <c r="B409" i="1" s="1"/>
  <c r="G411" i="1"/>
  <c r="H410" i="1"/>
  <c r="U478" i="1"/>
  <c r="V478" i="1" s="1"/>
  <c r="X479" i="1"/>
  <c r="W479" i="1"/>
  <c r="D479" i="1"/>
  <c r="E479" i="1" s="1"/>
  <c r="R479" i="1"/>
  <c r="I480" i="1" s="1"/>
  <c r="A480" i="1"/>
  <c r="F480" i="1" l="1"/>
  <c r="C468" i="1"/>
  <c r="G412" i="1"/>
  <c r="H411" i="1"/>
  <c r="P410" i="1"/>
  <c r="S410" i="1" s="1"/>
  <c r="B410" i="1" s="1"/>
  <c r="K412" i="1"/>
  <c r="L411" i="1"/>
  <c r="M411" i="1" s="1"/>
  <c r="N411" i="1" s="1"/>
  <c r="X480" i="1"/>
  <c r="U479" i="1"/>
  <c r="V479" i="1" s="1"/>
  <c r="W480" i="1"/>
  <c r="D480" i="1"/>
  <c r="E480" i="1" s="1"/>
  <c r="F481" i="1" s="1"/>
  <c r="R480" i="1"/>
  <c r="I481" i="1" s="1"/>
  <c r="A481" i="1"/>
  <c r="C469" i="1" l="1"/>
  <c r="L412" i="1"/>
  <c r="M412" i="1" s="1"/>
  <c r="N412" i="1" s="1"/>
  <c r="K413" i="1"/>
  <c r="P411" i="1"/>
  <c r="S411" i="1" s="1"/>
  <c r="B411" i="1" s="1"/>
  <c r="G413" i="1"/>
  <c r="H412" i="1"/>
  <c r="D481" i="1"/>
  <c r="E481" i="1" s="1"/>
  <c r="F482" i="1" s="1"/>
  <c r="R481" i="1"/>
  <c r="I482" i="1" s="1"/>
  <c r="A482" i="1"/>
  <c r="U480" i="1"/>
  <c r="V480" i="1" s="1"/>
  <c r="X481" i="1"/>
  <c r="W481" i="1"/>
  <c r="C470" i="1" l="1"/>
  <c r="P412" i="1"/>
  <c r="S412" i="1" s="1"/>
  <c r="B412" i="1" s="1"/>
  <c r="G414" i="1"/>
  <c r="H413" i="1"/>
  <c r="K414" i="1"/>
  <c r="L413" i="1"/>
  <c r="M413" i="1" s="1"/>
  <c r="N413" i="1" s="1"/>
  <c r="R482" i="1"/>
  <c r="I483" i="1" s="1"/>
  <c r="A483" i="1"/>
  <c r="D482" i="1"/>
  <c r="E482" i="1" s="1"/>
  <c r="W482" i="1"/>
  <c r="X482" i="1"/>
  <c r="U481" i="1"/>
  <c r="V481" i="1" s="1"/>
  <c r="F483" i="1" l="1"/>
  <c r="C471" i="1"/>
  <c r="K415" i="1"/>
  <c r="L414" i="1"/>
  <c r="M414" i="1" s="1"/>
  <c r="N414" i="1" s="1"/>
  <c r="P413" i="1"/>
  <c r="S413" i="1" s="1"/>
  <c r="B413" i="1" s="1"/>
  <c r="H414" i="1"/>
  <c r="G415" i="1"/>
  <c r="D483" i="1"/>
  <c r="E483" i="1" s="1"/>
  <c r="R483" i="1"/>
  <c r="I484" i="1" s="1"/>
  <c r="A484" i="1"/>
  <c r="X483" i="1"/>
  <c r="W483" i="1"/>
  <c r="U482" i="1"/>
  <c r="V482" i="1" s="1"/>
  <c r="F484" i="1" l="1"/>
  <c r="C472" i="1"/>
  <c r="H415" i="1"/>
  <c r="G416" i="1"/>
  <c r="P414" i="1"/>
  <c r="S414" i="1" s="1"/>
  <c r="B414" i="1" s="1"/>
  <c r="K416" i="1"/>
  <c r="L415" i="1"/>
  <c r="M415" i="1" s="1"/>
  <c r="N415" i="1" s="1"/>
  <c r="R484" i="1"/>
  <c r="I485" i="1" s="1"/>
  <c r="D484" i="1"/>
  <c r="E484" i="1" s="1"/>
  <c r="A485" i="1"/>
  <c r="U483" i="1"/>
  <c r="V483" i="1" s="1"/>
  <c r="X484" i="1"/>
  <c r="W484" i="1"/>
  <c r="F485" i="1" l="1"/>
  <c r="V472" i="1"/>
  <c r="C473" i="1" s="1"/>
  <c r="L416" i="1"/>
  <c r="M416" i="1" s="1"/>
  <c r="N416" i="1" s="1"/>
  <c r="K417" i="1"/>
  <c r="G417" i="1"/>
  <c r="H416" i="1"/>
  <c r="P415" i="1"/>
  <c r="S415" i="1" s="1"/>
  <c r="B415" i="1" s="1"/>
  <c r="W485" i="1"/>
  <c r="U484" i="1"/>
  <c r="V484" i="1" s="1"/>
  <c r="X485" i="1"/>
  <c r="R485" i="1"/>
  <c r="I486" i="1" s="1"/>
  <c r="A486" i="1"/>
  <c r="D485" i="1"/>
  <c r="E485" i="1" s="1"/>
  <c r="F486" i="1" l="1"/>
  <c r="C474" i="1"/>
  <c r="P416" i="1"/>
  <c r="S416" i="1" s="1"/>
  <c r="B416" i="1" s="1"/>
  <c r="H417" i="1"/>
  <c r="G418" i="1"/>
  <c r="K418" i="1"/>
  <c r="L417" i="1"/>
  <c r="M417" i="1" s="1"/>
  <c r="N417" i="1" s="1"/>
  <c r="R486" i="1"/>
  <c r="I487" i="1" s="1"/>
  <c r="A487" i="1"/>
  <c r="D486" i="1"/>
  <c r="E486" i="1" s="1"/>
  <c r="U485" i="1"/>
  <c r="V485" i="1" s="1"/>
  <c r="X486" i="1"/>
  <c r="W486" i="1"/>
  <c r="F487" i="1" l="1"/>
  <c r="C475" i="1"/>
  <c r="K419" i="1"/>
  <c r="L418" i="1"/>
  <c r="M418" i="1" s="1"/>
  <c r="N418" i="1" s="1"/>
  <c r="G419" i="1"/>
  <c r="H418" i="1"/>
  <c r="P417" i="1"/>
  <c r="S417" i="1" s="1"/>
  <c r="B417" i="1" s="1"/>
  <c r="U486" i="1"/>
  <c r="V486" i="1" s="1"/>
  <c r="X487" i="1"/>
  <c r="W487" i="1"/>
  <c r="D487" i="1"/>
  <c r="E487" i="1" s="1"/>
  <c r="F488" i="1" s="1"/>
  <c r="R487" i="1"/>
  <c r="I488" i="1" s="1"/>
  <c r="A488" i="1"/>
  <c r="C476" i="1" l="1"/>
  <c r="G420" i="1"/>
  <c r="H419" i="1"/>
  <c r="P418" i="1"/>
  <c r="S418" i="1" s="1"/>
  <c r="B418" i="1" s="1"/>
  <c r="K420" i="1"/>
  <c r="L419" i="1"/>
  <c r="M419" i="1" s="1"/>
  <c r="N419" i="1" s="1"/>
  <c r="R488" i="1"/>
  <c r="I489" i="1" s="1"/>
  <c r="A489" i="1"/>
  <c r="D488" i="1"/>
  <c r="E488" i="1" s="1"/>
  <c r="F489" i="1" s="1"/>
  <c r="X488" i="1"/>
  <c r="W488" i="1"/>
  <c r="U487" i="1"/>
  <c r="C477" i="1" l="1"/>
  <c r="P419" i="1"/>
  <c r="S419" i="1" s="1"/>
  <c r="B419" i="1" s="1"/>
  <c r="K421" i="1"/>
  <c r="L420" i="1"/>
  <c r="M420" i="1" s="1"/>
  <c r="N420" i="1" s="1"/>
  <c r="G421" i="1"/>
  <c r="H420" i="1"/>
  <c r="X489" i="1"/>
  <c r="U488" i="1"/>
  <c r="V488" i="1" s="1"/>
  <c r="W489" i="1"/>
  <c r="D489" i="1"/>
  <c r="E489" i="1" s="1"/>
  <c r="R489" i="1"/>
  <c r="I490" i="1" s="1"/>
  <c r="A490" i="1"/>
  <c r="F490" i="1" l="1"/>
  <c r="C478" i="1"/>
  <c r="G422" i="1"/>
  <c r="H421" i="1"/>
  <c r="P420" i="1"/>
  <c r="S420" i="1" s="1"/>
  <c r="B420" i="1" s="1"/>
  <c r="L421" i="1"/>
  <c r="M421" i="1" s="1"/>
  <c r="N421" i="1" s="1"/>
  <c r="K422" i="1"/>
  <c r="X490" i="1"/>
  <c r="W490" i="1"/>
  <c r="U489" i="1"/>
  <c r="V489" i="1" s="1"/>
  <c r="R490" i="1"/>
  <c r="I491" i="1" s="1"/>
  <c r="A491" i="1"/>
  <c r="D490" i="1"/>
  <c r="E490" i="1" s="1"/>
  <c r="F491" i="1" s="1"/>
  <c r="C479" i="1" l="1"/>
  <c r="L422" i="1"/>
  <c r="M422" i="1" s="1"/>
  <c r="N422" i="1" s="1"/>
  <c r="K423" i="1"/>
  <c r="P421" i="1"/>
  <c r="S421" i="1" s="1"/>
  <c r="B421" i="1" s="1"/>
  <c r="G423" i="1"/>
  <c r="H422" i="1"/>
  <c r="D491" i="1"/>
  <c r="E491" i="1" s="1"/>
  <c r="F492" i="1" s="1"/>
  <c r="R491" i="1"/>
  <c r="I492" i="1" s="1"/>
  <c r="A492" i="1"/>
  <c r="U490" i="1"/>
  <c r="V490" i="1" s="1"/>
  <c r="W491" i="1"/>
  <c r="X491" i="1"/>
  <c r="C480" i="1" l="1"/>
  <c r="H423" i="1"/>
  <c r="G424" i="1"/>
  <c r="P422" i="1"/>
  <c r="S422" i="1" s="1"/>
  <c r="B422" i="1" s="1"/>
  <c r="K424" i="1"/>
  <c r="L423" i="1"/>
  <c r="M423" i="1" s="1"/>
  <c r="N423" i="1" s="1"/>
  <c r="A493" i="1"/>
  <c r="R492" i="1"/>
  <c r="I493" i="1" s="1"/>
  <c r="D492" i="1"/>
  <c r="E492" i="1" s="1"/>
  <c r="X492" i="1"/>
  <c r="W492" i="1"/>
  <c r="U491" i="1"/>
  <c r="V491" i="1" s="1"/>
  <c r="F493" i="1" l="1"/>
  <c r="C481" i="1"/>
  <c r="L424" i="1"/>
  <c r="M424" i="1" s="1"/>
  <c r="N424" i="1" s="1"/>
  <c r="K425" i="1"/>
  <c r="H424" i="1"/>
  <c r="G425" i="1"/>
  <c r="P423" i="1"/>
  <c r="S423" i="1" s="1"/>
  <c r="B423" i="1" s="1"/>
  <c r="D493" i="1"/>
  <c r="E493" i="1" s="1"/>
  <c r="R493" i="1"/>
  <c r="I494" i="1" s="1"/>
  <c r="A494" i="1"/>
  <c r="X493" i="1"/>
  <c r="W493" i="1"/>
  <c r="U492" i="1"/>
  <c r="V492" i="1" s="1"/>
  <c r="F494" i="1" l="1"/>
  <c r="C482" i="1"/>
  <c r="H425" i="1"/>
  <c r="G426" i="1"/>
  <c r="P424" i="1"/>
  <c r="S424" i="1" s="1"/>
  <c r="B424" i="1" s="1"/>
  <c r="K426" i="1"/>
  <c r="L425" i="1"/>
  <c r="M425" i="1" s="1"/>
  <c r="N425" i="1" s="1"/>
  <c r="R494" i="1"/>
  <c r="I495" i="1" s="1"/>
  <c r="A495" i="1"/>
  <c r="D494" i="1"/>
  <c r="E494" i="1" s="1"/>
  <c r="X494" i="1"/>
  <c r="W494" i="1"/>
  <c r="U493" i="1"/>
  <c r="V493" i="1" s="1"/>
  <c r="F495" i="1" l="1"/>
  <c r="C483" i="1"/>
  <c r="L426" i="1"/>
  <c r="M426" i="1" s="1"/>
  <c r="N426" i="1" s="1"/>
  <c r="K427" i="1"/>
  <c r="G427" i="1"/>
  <c r="H426" i="1"/>
  <c r="P425" i="1"/>
  <c r="S425" i="1" s="1"/>
  <c r="B425" i="1" s="1"/>
  <c r="R495" i="1"/>
  <c r="I496" i="1" s="1"/>
  <c r="A496" i="1"/>
  <c r="D495" i="1"/>
  <c r="E495" i="1" s="1"/>
  <c r="W495" i="1"/>
  <c r="U494" i="1"/>
  <c r="V494" i="1" s="1"/>
  <c r="X495" i="1"/>
  <c r="F496" i="1" l="1"/>
  <c r="C484" i="1"/>
  <c r="G428" i="1"/>
  <c r="H427" i="1"/>
  <c r="P426" i="1"/>
  <c r="S426" i="1" s="1"/>
  <c r="B426" i="1" s="1"/>
  <c r="K428" i="1"/>
  <c r="L427" i="1"/>
  <c r="M427" i="1" s="1"/>
  <c r="N427" i="1" s="1"/>
  <c r="R496" i="1"/>
  <c r="I497" i="1" s="1"/>
  <c r="A497" i="1"/>
  <c r="D496" i="1"/>
  <c r="E496" i="1" s="1"/>
  <c r="U495" i="1"/>
  <c r="V495" i="1" s="1"/>
  <c r="W496" i="1"/>
  <c r="X496" i="1"/>
  <c r="F497" i="1" l="1"/>
  <c r="C485" i="1"/>
  <c r="L428" i="1"/>
  <c r="M428" i="1" s="1"/>
  <c r="N428" i="1" s="1"/>
  <c r="K429" i="1"/>
  <c r="P427" i="1"/>
  <c r="S427" i="1" s="1"/>
  <c r="B427" i="1" s="1"/>
  <c r="H428" i="1"/>
  <c r="G429" i="1"/>
  <c r="D497" i="1"/>
  <c r="E497" i="1" s="1"/>
  <c r="R497" i="1"/>
  <c r="I498" i="1" s="1"/>
  <c r="A498" i="1"/>
  <c r="X497" i="1"/>
  <c r="U496" i="1"/>
  <c r="V496" i="1" s="1"/>
  <c r="W497" i="1"/>
  <c r="F498" i="1" l="1"/>
  <c r="C486" i="1"/>
  <c r="H429" i="1"/>
  <c r="G430" i="1"/>
  <c r="P428" i="1"/>
  <c r="S428" i="1" s="1"/>
  <c r="B428" i="1" s="1"/>
  <c r="K430" i="1"/>
  <c r="L429" i="1"/>
  <c r="M429" i="1" s="1"/>
  <c r="N429" i="1" s="1"/>
  <c r="A499" i="1"/>
  <c r="R498" i="1"/>
  <c r="I499" i="1" s="1"/>
  <c r="D498" i="1"/>
  <c r="E498" i="1" s="1"/>
  <c r="X498" i="1"/>
  <c r="W498" i="1"/>
  <c r="U497" i="1"/>
  <c r="V497" i="1" s="1"/>
  <c r="F499" i="1" l="1"/>
  <c r="C487" i="1"/>
  <c r="V487" i="1"/>
  <c r="K431" i="1"/>
  <c r="L430" i="1"/>
  <c r="M430" i="1" s="1"/>
  <c r="N430" i="1" s="1"/>
  <c r="G431" i="1"/>
  <c r="H430" i="1"/>
  <c r="P429" i="1"/>
  <c r="S429" i="1" s="1"/>
  <c r="B429" i="1" s="1"/>
  <c r="U498" i="1"/>
  <c r="V498" i="1" s="1"/>
  <c r="X499" i="1"/>
  <c r="W499" i="1"/>
  <c r="D499" i="1"/>
  <c r="E499" i="1" s="1"/>
  <c r="A500" i="1"/>
  <c r="R499" i="1"/>
  <c r="I500" i="1" s="1"/>
  <c r="F500" i="1" l="1"/>
  <c r="C488" i="1"/>
  <c r="C489" i="1" s="1"/>
  <c r="P430" i="1"/>
  <c r="S430" i="1" s="1"/>
  <c r="B430" i="1" s="1"/>
  <c r="H431" i="1"/>
  <c r="G432" i="1"/>
  <c r="L431" i="1"/>
  <c r="M431" i="1" s="1"/>
  <c r="N431" i="1" s="1"/>
  <c r="K432" i="1"/>
  <c r="R500" i="1"/>
  <c r="I501" i="1" s="1"/>
  <c r="D500" i="1"/>
  <c r="E500" i="1" s="1"/>
  <c r="F501" i="1" s="1"/>
  <c r="A501" i="1"/>
  <c r="X500" i="1"/>
  <c r="U499" i="1"/>
  <c r="V499" i="1" s="1"/>
  <c r="W500" i="1"/>
  <c r="C490" i="1" l="1"/>
  <c r="H432" i="1"/>
  <c r="G433" i="1"/>
  <c r="L432" i="1"/>
  <c r="M432" i="1" s="1"/>
  <c r="N432" i="1" s="1"/>
  <c r="K433" i="1"/>
  <c r="P431" i="1"/>
  <c r="S431" i="1" s="1"/>
  <c r="B431" i="1" s="1"/>
  <c r="D501" i="1"/>
  <c r="E501" i="1" s="1"/>
  <c r="F502" i="1" s="1"/>
  <c r="R501" i="1"/>
  <c r="I502" i="1" s="1"/>
  <c r="A502" i="1"/>
  <c r="W501" i="1"/>
  <c r="U500" i="1"/>
  <c r="V500" i="1" s="1"/>
  <c r="X501" i="1"/>
  <c r="C491" i="1" l="1"/>
  <c r="G434" i="1"/>
  <c r="H433" i="1"/>
  <c r="L433" i="1"/>
  <c r="M433" i="1" s="1"/>
  <c r="N433" i="1" s="1"/>
  <c r="K434" i="1"/>
  <c r="P432" i="1"/>
  <c r="S432" i="1" s="1"/>
  <c r="B432" i="1" s="1"/>
  <c r="R502" i="1"/>
  <c r="I503" i="1" s="1"/>
  <c r="A503" i="1"/>
  <c r="D502" i="1"/>
  <c r="E502" i="1" s="1"/>
  <c r="W502" i="1"/>
  <c r="X502" i="1"/>
  <c r="U501" i="1"/>
  <c r="V501" i="1" s="1"/>
  <c r="F503" i="1" l="1"/>
  <c r="C492" i="1"/>
  <c r="P433" i="1"/>
  <c r="S433" i="1" s="1"/>
  <c r="B433" i="1" s="1"/>
  <c r="K435" i="1"/>
  <c r="L434" i="1"/>
  <c r="M434" i="1" s="1"/>
  <c r="N434" i="1" s="1"/>
  <c r="G435" i="1"/>
  <c r="H434" i="1"/>
  <c r="D503" i="1"/>
  <c r="E503" i="1" s="1"/>
  <c r="F504" i="1" s="1"/>
  <c r="R503" i="1"/>
  <c r="I504" i="1" s="1"/>
  <c r="A504" i="1"/>
  <c r="U502" i="1"/>
  <c r="X503" i="1"/>
  <c r="W503" i="1"/>
  <c r="C493" i="1" l="1"/>
  <c r="P434" i="1"/>
  <c r="S434" i="1" s="1"/>
  <c r="B434" i="1" s="1"/>
  <c r="G436" i="1"/>
  <c r="H435" i="1"/>
  <c r="K436" i="1"/>
  <c r="L435" i="1"/>
  <c r="M435" i="1" s="1"/>
  <c r="N435" i="1" s="1"/>
  <c r="R504" i="1"/>
  <c r="I505" i="1" s="1"/>
  <c r="A505" i="1"/>
  <c r="D504" i="1"/>
  <c r="E504" i="1" s="1"/>
  <c r="F505" i="1" s="1"/>
  <c r="X504" i="1"/>
  <c r="W504" i="1"/>
  <c r="U503" i="1"/>
  <c r="V503" i="1" s="1"/>
  <c r="C494" i="1" l="1"/>
  <c r="K437" i="1"/>
  <c r="L436" i="1"/>
  <c r="M436" i="1" s="1"/>
  <c r="N436" i="1" s="1"/>
  <c r="P435" i="1"/>
  <c r="S435" i="1" s="1"/>
  <c r="B435" i="1" s="1"/>
  <c r="G437" i="1"/>
  <c r="H436" i="1"/>
  <c r="D505" i="1"/>
  <c r="E505" i="1" s="1"/>
  <c r="F506" i="1" s="1"/>
  <c r="R505" i="1"/>
  <c r="I506" i="1" s="1"/>
  <c r="A506" i="1"/>
  <c r="X505" i="1"/>
  <c r="U504" i="1"/>
  <c r="V504" i="1" s="1"/>
  <c r="W505" i="1"/>
  <c r="C495" i="1" l="1"/>
  <c r="P436" i="1"/>
  <c r="S436" i="1" s="1"/>
  <c r="B436" i="1" s="1"/>
  <c r="G438" i="1"/>
  <c r="H437" i="1"/>
  <c r="K438" i="1"/>
  <c r="L437" i="1"/>
  <c r="M437" i="1" s="1"/>
  <c r="N437" i="1" s="1"/>
  <c r="R506" i="1"/>
  <c r="I507" i="1" s="1"/>
  <c r="D506" i="1"/>
  <c r="E506" i="1" s="1"/>
  <c r="F507" i="1" s="1"/>
  <c r="A507" i="1"/>
  <c r="X506" i="1"/>
  <c r="W506" i="1"/>
  <c r="U505" i="1"/>
  <c r="V505" i="1" s="1"/>
  <c r="C496" i="1" l="1"/>
  <c r="K439" i="1"/>
  <c r="L438" i="1"/>
  <c r="M438" i="1" s="1"/>
  <c r="N438" i="1" s="1"/>
  <c r="P437" i="1"/>
  <c r="S437" i="1" s="1"/>
  <c r="B437" i="1" s="1"/>
  <c r="G439" i="1"/>
  <c r="H438" i="1"/>
  <c r="D507" i="1"/>
  <c r="E507" i="1" s="1"/>
  <c r="R507" i="1"/>
  <c r="I508" i="1" s="1"/>
  <c r="A508" i="1"/>
  <c r="W507" i="1"/>
  <c r="U506" i="1"/>
  <c r="V506" i="1" s="1"/>
  <c r="X507" i="1"/>
  <c r="F508" i="1" l="1"/>
  <c r="C497" i="1"/>
  <c r="P438" i="1"/>
  <c r="S438" i="1" s="1"/>
  <c r="B438" i="1" s="1"/>
  <c r="H439" i="1"/>
  <c r="G440" i="1"/>
  <c r="L439" i="1"/>
  <c r="M439" i="1" s="1"/>
  <c r="N439" i="1" s="1"/>
  <c r="K440" i="1"/>
  <c r="R508" i="1"/>
  <c r="I509" i="1" s="1"/>
  <c r="A509" i="1"/>
  <c r="D508" i="1"/>
  <c r="E508" i="1" s="1"/>
  <c r="F509" i="1" s="1"/>
  <c r="X508" i="1"/>
  <c r="W508" i="1"/>
  <c r="U507" i="1"/>
  <c r="V507" i="1" s="1"/>
  <c r="C498" i="1" l="1"/>
  <c r="H440" i="1"/>
  <c r="G441" i="1"/>
  <c r="P439" i="1"/>
  <c r="S439" i="1" s="1"/>
  <c r="B439" i="1" s="1"/>
  <c r="L440" i="1"/>
  <c r="M440" i="1" s="1"/>
  <c r="N440" i="1" s="1"/>
  <c r="K441" i="1"/>
  <c r="U508" i="1"/>
  <c r="V508" i="1" s="1"/>
  <c r="X509" i="1"/>
  <c r="W509" i="1"/>
  <c r="D509" i="1"/>
  <c r="E509" i="1" s="1"/>
  <c r="R509" i="1"/>
  <c r="I510" i="1" s="1"/>
  <c r="A510" i="1"/>
  <c r="F510" i="1" l="1"/>
  <c r="C499" i="1"/>
  <c r="K442" i="1"/>
  <c r="L441" i="1"/>
  <c r="M441" i="1" s="1"/>
  <c r="N441" i="1" s="1"/>
  <c r="G442" i="1"/>
  <c r="H441" i="1"/>
  <c r="P440" i="1"/>
  <c r="S440" i="1" s="1"/>
  <c r="B440" i="1" s="1"/>
  <c r="X510" i="1"/>
  <c r="W510" i="1"/>
  <c r="U509" i="1"/>
  <c r="V509" i="1" s="1"/>
  <c r="R510" i="1"/>
  <c r="I511" i="1" s="1"/>
  <c r="A511" i="1"/>
  <c r="D510" i="1"/>
  <c r="E510" i="1" s="1"/>
  <c r="F511" i="1" l="1"/>
  <c r="C500" i="1"/>
  <c r="P441" i="1"/>
  <c r="S441" i="1" s="1"/>
  <c r="B441" i="1" s="1"/>
  <c r="G443" i="1"/>
  <c r="H442" i="1"/>
  <c r="K443" i="1"/>
  <c r="L442" i="1"/>
  <c r="M442" i="1" s="1"/>
  <c r="N442" i="1" s="1"/>
  <c r="X511" i="1"/>
  <c r="W511" i="1"/>
  <c r="U510" i="1"/>
  <c r="V510" i="1" s="1"/>
  <c r="D511" i="1"/>
  <c r="E511" i="1" s="1"/>
  <c r="R511" i="1"/>
  <c r="I512" i="1" s="1"/>
  <c r="A512" i="1"/>
  <c r="F512" i="1" l="1"/>
  <c r="C501" i="1"/>
  <c r="P442" i="1"/>
  <c r="S442" i="1" s="1"/>
  <c r="B442" i="1" s="1"/>
  <c r="L443" i="1"/>
  <c r="M443" i="1" s="1"/>
  <c r="N443" i="1" s="1"/>
  <c r="K444" i="1"/>
  <c r="H443" i="1"/>
  <c r="G444" i="1"/>
  <c r="A513" i="1"/>
  <c r="R512" i="1"/>
  <c r="I513" i="1" s="1"/>
  <c r="D512" i="1"/>
  <c r="E512" i="1" s="1"/>
  <c r="X512" i="1"/>
  <c r="W512" i="1"/>
  <c r="U511" i="1"/>
  <c r="V511" i="1" s="1"/>
  <c r="F513" i="1" l="1"/>
  <c r="C502" i="1"/>
  <c r="V502" i="1"/>
  <c r="H444" i="1"/>
  <c r="G445" i="1"/>
  <c r="P443" i="1"/>
  <c r="S443" i="1" s="1"/>
  <c r="B443" i="1" s="1"/>
  <c r="K445" i="1"/>
  <c r="L444" i="1"/>
  <c r="M444" i="1" s="1"/>
  <c r="N444" i="1" s="1"/>
  <c r="W513" i="1"/>
  <c r="U512" i="1"/>
  <c r="V512" i="1" s="1"/>
  <c r="X513" i="1"/>
  <c r="A514" i="1"/>
  <c r="R513" i="1"/>
  <c r="I514" i="1" s="1"/>
  <c r="D513" i="1"/>
  <c r="E513" i="1" s="1"/>
  <c r="F514" i="1" s="1"/>
  <c r="C503" i="1" l="1"/>
  <c r="C504" i="1" s="1"/>
  <c r="K446" i="1"/>
  <c r="L445" i="1"/>
  <c r="M445" i="1" s="1"/>
  <c r="N445" i="1" s="1"/>
  <c r="G446" i="1"/>
  <c r="H445" i="1"/>
  <c r="P444" i="1"/>
  <c r="S444" i="1" s="1"/>
  <c r="B444" i="1" s="1"/>
  <c r="X514" i="1"/>
  <c r="U513" i="1"/>
  <c r="V513" i="1" s="1"/>
  <c r="W514" i="1"/>
  <c r="D514" i="1"/>
  <c r="E514" i="1" s="1"/>
  <c r="F515" i="1" s="1"/>
  <c r="R514" i="1"/>
  <c r="I515" i="1" s="1"/>
  <c r="A515" i="1"/>
  <c r="C505" i="1" l="1"/>
  <c r="G447" i="1"/>
  <c r="H446" i="1"/>
  <c r="P445" i="1"/>
  <c r="S445" i="1" s="1"/>
  <c r="B445" i="1" s="1"/>
  <c r="L446" i="1"/>
  <c r="M446" i="1" s="1"/>
  <c r="N446" i="1" s="1"/>
  <c r="K447" i="1"/>
  <c r="X515" i="1"/>
  <c r="U514" i="1"/>
  <c r="V514" i="1" s="1"/>
  <c r="W515" i="1"/>
  <c r="D515" i="1"/>
  <c r="E515" i="1" s="1"/>
  <c r="R515" i="1"/>
  <c r="I516" i="1" s="1"/>
  <c r="A516" i="1"/>
  <c r="F516" i="1" l="1"/>
  <c r="C506" i="1"/>
  <c r="L447" i="1"/>
  <c r="M447" i="1" s="1"/>
  <c r="N447" i="1" s="1"/>
  <c r="K448" i="1"/>
  <c r="P446" i="1"/>
  <c r="S446" i="1" s="1"/>
  <c r="B446" i="1" s="1"/>
  <c r="G448" i="1"/>
  <c r="H447" i="1"/>
  <c r="D516" i="1"/>
  <c r="E516" i="1" s="1"/>
  <c r="R516" i="1"/>
  <c r="I517" i="1" s="1"/>
  <c r="A517" i="1"/>
  <c r="U515" i="1"/>
  <c r="V515" i="1" s="1"/>
  <c r="X516" i="1"/>
  <c r="W516" i="1"/>
  <c r="F517" i="1" l="1"/>
  <c r="C507" i="1"/>
  <c r="P447" i="1"/>
  <c r="S447" i="1" s="1"/>
  <c r="B447" i="1" s="1"/>
  <c r="H448" i="1"/>
  <c r="G449" i="1"/>
  <c r="L448" i="1"/>
  <c r="M448" i="1" s="1"/>
  <c r="N448" i="1" s="1"/>
  <c r="K449" i="1"/>
  <c r="W517" i="1"/>
  <c r="X517" i="1"/>
  <c r="U516" i="1"/>
  <c r="D517" i="1"/>
  <c r="E517" i="1" s="1"/>
  <c r="F518" i="1" s="1"/>
  <c r="R517" i="1"/>
  <c r="I518" i="1" s="1"/>
  <c r="A518" i="1"/>
  <c r="C508" i="1" l="1"/>
  <c r="H449" i="1"/>
  <c r="G450" i="1"/>
  <c r="K450" i="1"/>
  <c r="L449" i="1"/>
  <c r="M449" i="1" s="1"/>
  <c r="N449" i="1" s="1"/>
  <c r="P448" i="1"/>
  <c r="S448" i="1" s="1"/>
  <c r="B448" i="1" s="1"/>
  <c r="R518" i="1"/>
  <c r="I519" i="1" s="1"/>
  <c r="A519" i="1"/>
  <c r="D518" i="1"/>
  <c r="E518" i="1" s="1"/>
  <c r="X518" i="1"/>
  <c r="W518" i="1"/>
  <c r="U517" i="1"/>
  <c r="V517" i="1" s="1"/>
  <c r="F519" i="1" l="1"/>
  <c r="C509" i="1"/>
  <c r="K451" i="1"/>
  <c r="L450" i="1"/>
  <c r="M450" i="1" s="1"/>
  <c r="N450" i="1" s="1"/>
  <c r="H450" i="1"/>
  <c r="G451" i="1"/>
  <c r="P449" i="1"/>
  <c r="S449" i="1" s="1"/>
  <c r="B449" i="1" s="1"/>
  <c r="D519" i="1"/>
  <c r="E519" i="1" s="1"/>
  <c r="R519" i="1"/>
  <c r="I520" i="1" s="1"/>
  <c r="A520" i="1"/>
  <c r="X519" i="1"/>
  <c r="U518" i="1"/>
  <c r="V518" i="1" s="1"/>
  <c r="W519" i="1"/>
  <c r="F520" i="1" l="1"/>
  <c r="C510" i="1"/>
  <c r="H451" i="1"/>
  <c r="G452" i="1"/>
  <c r="P450" i="1"/>
  <c r="S450" i="1" s="1"/>
  <c r="B450" i="1" s="1"/>
  <c r="K452" i="1"/>
  <c r="L451" i="1"/>
  <c r="M451" i="1" s="1"/>
  <c r="N451" i="1" s="1"/>
  <c r="R520" i="1"/>
  <c r="I521" i="1" s="1"/>
  <c r="A521" i="1"/>
  <c r="D520" i="1"/>
  <c r="E520" i="1" s="1"/>
  <c r="U519" i="1"/>
  <c r="V519" i="1" s="1"/>
  <c r="X520" i="1"/>
  <c r="W520" i="1"/>
  <c r="F521" i="1" l="1"/>
  <c r="C511" i="1"/>
  <c r="L452" i="1"/>
  <c r="M452" i="1" s="1"/>
  <c r="N452" i="1" s="1"/>
  <c r="K453" i="1"/>
  <c r="G453" i="1"/>
  <c r="H452" i="1"/>
  <c r="P451" i="1"/>
  <c r="S451" i="1" s="1"/>
  <c r="B451" i="1" s="1"/>
  <c r="D521" i="1"/>
  <c r="E521" i="1" s="1"/>
  <c r="F522" i="1" s="1"/>
  <c r="R521" i="1"/>
  <c r="I522" i="1" s="1"/>
  <c r="A522" i="1"/>
  <c r="W521" i="1"/>
  <c r="U520" i="1"/>
  <c r="V520" i="1" s="1"/>
  <c r="X521" i="1"/>
  <c r="C512" i="1" l="1"/>
  <c r="G454" i="1"/>
  <c r="H453" i="1"/>
  <c r="P452" i="1"/>
  <c r="S452" i="1" s="1"/>
  <c r="B452" i="1" s="1"/>
  <c r="L453" i="1"/>
  <c r="M453" i="1" s="1"/>
  <c r="N453" i="1" s="1"/>
  <c r="K454" i="1"/>
  <c r="W522" i="1"/>
  <c r="X522" i="1"/>
  <c r="U521" i="1"/>
  <c r="V521" i="1" s="1"/>
  <c r="R522" i="1"/>
  <c r="I523" i="1" s="1"/>
  <c r="A523" i="1"/>
  <c r="D522" i="1"/>
  <c r="E522" i="1" s="1"/>
  <c r="F523" i="1" s="1"/>
  <c r="C513" i="1" l="1"/>
  <c r="L454" i="1"/>
  <c r="M454" i="1" s="1"/>
  <c r="N454" i="1" s="1"/>
  <c r="K455" i="1"/>
  <c r="P453" i="1"/>
  <c r="S453" i="1" s="1"/>
  <c r="B453" i="1" s="1"/>
  <c r="G455" i="1"/>
  <c r="H454" i="1"/>
  <c r="D523" i="1"/>
  <c r="E523" i="1" s="1"/>
  <c r="F524" i="1" s="1"/>
  <c r="R523" i="1"/>
  <c r="I524" i="1" s="1"/>
  <c r="A524" i="1"/>
  <c r="X523" i="1"/>
  <c r="U522" i="1"/>
  <c r="V522" i="1" s="1"/>
  <c r="W523" i="1"/>
  <c r="C514" i="1" l="1"/>
  <c r="P454" i="1"/>
  <c r="S454" i="1" s="1"/>
  <c r="B454" i="1" s="1"/>
  <c r="H455" i="1"/>
  <c r="G456" i="1"/>
  <c r="K456" i="1"/>
  <c r="L455" i="1"/>
  <c r="M455" i="1" s="1"/>
  <c r="N455" i="1" s="1"/>
  <c r="D524" i="1"/>
  <c r="E524" i="1" s="1"/>
  <c r="F525" i="1" s="1"/>
  <c r="R524" i="1"/>
  <c r="I525" i="1" s="1"/>
  <c r="A525" i="1"/>
  <c r="X524" i="1"/>
  <c r="W524" i="1"/>
  <c r="U523" i="1"/>
  <c r="V523" i="1" s="1"/>
  <c r="C515" i="1" l="1"/>
  <c r="L456" i="1"/>
  <c r="M456" i="1" s="1"/>
  <c r="N456" i="1" s="1"/>
  <c r="K457" i="1"/>
  <c r="H456" i="1"/>
  <c r="G457" i="1"/>
  <c r="P455" i="1"/>
  <c r="S455" i="1" s="1"/>
  <c r="B455" i="1" s="1"/>
  <c r="A526" i="1"/>
  <c r="D525" i="1"/>
  <c r="E525" i="1" s="1"/>
  <c r="F526" i="1" s="1"/>
  <c r="R525" i="1"/>
  <c r="I526" i="1" s="1"/>
  <c r="X525" i="1"/>
  <c r="U524" i="1"/>
  <c r="V524" i="1" s="1"/>
  <c r="W525" i="1"/>
  <c r="C516" i="1" l="1"/>
  <c r="H457" i="1"/>
  <c r="G458" i="1"/>
  <c r="P456" i="1"/>
  <c r="S456" i="1" s="1"/>
  <c r="B456" i="1" s="1"/>
  <c r="L457" i="1"/>
  <c r="M457" i="1" s="1"/>
  <c r="N457" i="1" s="1"/>
  <c r="K458" i="1"/>
  <c r="U525" i="1"/>
  <c r="V525" i="1" s="1"/>
  <c r="X526" i="1"/>
  <c r="W526" i="1"/>
  <c r="D526" i="1"/>
  <c r="E526" i="1" s="1"/>
  <c r="R526" i="1"/>
  <c r="I527" i="1" s="1"/>
  <c r="A527" i="1"/>
  <c r="F527" i="1" l="1"/>
  <c r="V516" i="1"/>
  <c r="C517" i="1" s="1"/>
  <c r="L458" i="1"/>
  <c r="M458" i="1" s="1"/>
  <c r="N458" i="1" s="1"/>
  <c r="K459" i="1"/>
  <c r="H458" i="1"/>
  <c r="G459" i="1"/>
  <c r="P457" i="1"/>
  <c r="S457" i="1" s="1"/>
  <c r="B457" i="1" s="1"/>
  <c r="D527" i="1"/>
  <c r="E527" i="1" s="1"/>
  <c r="F528" i="1" s="1"/>
  <c r="R527" i="1"/>
  <c r="I528" i="1" s="1"/>
  <c r="A528" i="1"/>
  <c r="U526" i="1"/>
  <c r="V526" i="1" s="1"/>
  <c r="X527" i="1"/>
  <c r="W527" i="1"/>
  <c r="C518" i="1" l="1"/>
  <c r="H459" i="1"/>
  <c r="G460" i="1"/>
  <c r="P458" i="1"/>
  <c r="S458" i="1" s="1"/>
  <c r="B458" i="1" s="1"/>
  <c r="K460" i="1"/>
  <c r="L459" i="1"/>
  <c r="M459" i="1" s="1"/>
  <c r="N459" i="1" s="1"/>
  <c r="W528" i="1"/>
  <c r="X528" i="1"/>
  <c r="U527" i="1"/>
  <c r="V527" i="1" s="1"/>
  <c r="R528" i="1"/>
  <c r="I529" i="1" s="1"/>
  <c r="A529" i="1"/>
  <c r="D528" i="1"/>
  <c r="E528" i="1" s="1"/>
  <c r="F529" i="1" l="1"/>
  <c r="C519" i="1"/>
  <c r="K461" i="1"/>
  <c r="L460" i="1"/>
  <c r="M460" i="1" s="1"/>
  <c r="N460" i="1" s="1"/>
  <c r="H460" i="1"/>
  <c r="G461" i="1"/>
  <c r="P459" i="1"/>
  <c r="S459" i="1" s="1"/>
  <c r="B459" i="1" s="1"/>
  <c r="W529" i="1"/>
  <c r="U528" i="1"/>
  <c r="V528" i="1" s="1"/>
  <c r="X529" i="1"/>
  <c r="D529" i="1"/>
  <c r="E529" i="1" s="1"/>
  <c r="R529" i="1"/>
  <c r="I530" i="1" s="1"/>
  <c r="A530" i="1"/>
  <c r="F530" i="1" l="1"/>
  <c r="C520" i="1"/>
  <c r="H461" i="1"/>
  <c r="G462" i="1"/>
  <c r="P460" i="1"/>
  <c r="S460" i="1" s="1"/>
  <c r="B460" i="1" s="1"/>
  <c r="L461" i="1"/>
  <c r="M461" i="1" s="1"/>
  <c r="N461" i="1" s="1"/>
  <c r="K462" i="1"/>
  <c r="X530" i="1"/>
  <c r="W530" i="1"/>
  <c r="U529" i="1"/>
  <c r="V529" i="1" s="1"/>
  <c r="R530" i="1"/>
  <c r="I531" i="1" s="1"/>
  <c r="D530" i="1"/>
  <c r="E530" i="1" s="1"/>
  <c r="A531" i="1"/>
  <c r="F531" i="1" l="1"/>
  <c r="C521" i="1"/>
  <c r="L462" i="1"/>
  <c r="M462" i="1" s="1"/>
  <c r="N462" i="1" s="1"/>
  <c r="K463" i="1"/>
  <c r="G463" i="1"/>
  <c r="H462" i="1"/>
  <c r="P461" i="1"/>
  <c r="S461" i="1" s="1"/>
  <c r="B461" i="1" s="1"/>
  <c r="D531" i="1"/>
  <c r="E531" i="1" s="1"/>
  <c r="F532" i="1" s="1"/>
  <c r="R531" i="1"/>
  <c r="I532" i="1" s="1"/>
  <c r="A532" i="1"/>
  <c r="W531" i="1"/>
  <c r="U530" i="1"/>
  <c r="V530" i="1" s="1"/>
  <c r="X531" i="1"/>
  <c r="C522" i="1" l="1"/>
  <c r="P462" i="1"/>
  <c r="S462" i="1" s="1"/>
  <c r="B462" i="1" s="1"/>
  <c r="G464" i="1"/>
  <c r="H463" i="1"/>
  <c r="L463" i="1"/>
  <c r="M463" i="1" s="1"/>
  <c r="N463" i="1" s="1"/>
  <c r="K464" i="1"/>
  <c r="R532" i="1"/>
  <c r="I533" i="1" s="1"/>
  <c r="A533" i="1"/>
  <c r="D532" i="1"/>
  <c r="E532" i="1" s="1"/>
  <c r="W532" i="1"/>
  <c r="X532" i="1"/>
  <c r="U531" i="1"/>
  <c r="V531" i="1" s="1"/>
  <c r="F533" i="1" l="1"/>
  <c r="C523" i="1"/>
  <c r="L464" i="1"/>
  <c r="M464" i="1" s="1"/>
  <c r="N464" i="1" s="1"/>
  <c r="K465" i="1"/>
  <c r="P463" i="1"/>
  <c r="S463" i="1" s="1"/>
  <c r="B463" i="1" s="1"/>
  <c r="H464" i="1"/>
  <c r="G465" i="1"/>
  <c r="U532" i="1"/>
  <c r="V532" i="1" s="1"/>
  <c r="W533" i="1"/>
  <c r="X533" i="1"/>
  <c r="D533" i="1"/>
  <c r="E533" i="1" s="1"/>
  <c r="R533" i="1"/>
  <c r="I534" i="1" s="1"/>
  <c r="A534" i="1"/>
  <c r="F534" i="1" l="1"/>
  <c r="C524" i="1"/>
  <c r="H465" i="1"/>
  <c r="G466" i="1"/>
  <c r="P464" i="1"/>
  <c r="S464" i="1" s="1"/>
  <c r="B464" i="1" s="1"/>
  <c r="K466" i="1"/>
  <c r="L465" i="1"/>
  <c r="M465" i="1" s="1"/>
  <c r="N465" i="1" s="1"/>
  <c r="R534" i="1"/>
  <c r="I535" i="1" s="1"/>
  <c r="A535" i="1"/>
  <c r="D534" i="1"/>
  <c r="E534" i="1" s="1"/>
  <c r="W534" i="1"/>
  <c r="X534" i="1"/>
  <c r="U533" i="1"/>
  <c r="V533" i="1" s="1"/>
  <c r="F535" i="1" l="1"/>
  <c r="C525" i="1"/>
  <c r="G467" i="1"/>
  <c r="H466" i="1"/>
  <c r="L466" i="1"/>
  <c r="M466" i="1" s="1"/>
  <c r="N466" i="1" s="1"/>
  <c r="K467" i="1"/>
  <c r="P465" i="1"/>
  <c r="S465" i="1" s="1"/>
  <c r="B465" i="1" s="1"/>
  <c r="R535" i="1"/>
  <c r="I536" i="1" s="1"/>
  <c r="D535" i="1"/>
  <c r="E535" i="1" s="1"/>
  <c r="A536" i="1"/>
  <c r="W535" i="1"/>
  <c r="X535" i="1"/>
  <c r="U534" i="1"/>
  <c r="F536" i="1" l="1"/>
  <c r="C526" i="1"/>
  <c r="L467" i="1"/>
  <c r="M467" i="1" s="1"/>
  <c r="N467" i="1" s="1"/>
  <c r="K468" i="1"/>
  <c r="P466" i="1"/>
  <c r="S466" i="1" s="1"/>
  <c r="B466" i="1" s="1"/>
  <c r="G468" i="1"/>
  <c r="H467" i="1"/>
  <c r="W536" i="1"/>
  <c r="X536" i="1"/>
  <c r="U535" i="1"/>
  <c r="V535" i="1" s="1"/>
  <c r="R536" i="1"/>
  <c r="I537" i="1" s="1"/>
  <c r="A537" i="1"/>
  <c r="D536" i="1"/>
  <c r="E536" i="1" s="1"/>
  <c r="F537" i="1" l="1"/>
  <c r="C527" i="1"/>
  <c r="P467" i="1"/>
  <c r="S467" i="1" s="1"/>
  <c r="B467" i="1" s="1"/>
  <c r="G469" i="1"/>
  <c r="H468" i="1"/>
  <c r="K469" i="1"/>
  <c r="L468" i="1"/>
  <c r="M468" i="1" s="1"/>
  <c r="N468" i="1" s="1"/>
  <c r="X537" i="1"/>
  <c r="W537" i="1"/>
  <c r="U536" i="1"/>
  <c r="V536" i="1" s="1"/>
  <c r="D537" i="1"/>
  <c r="E537" i="1" s="1"/>
  <c r="F538" i="1" s="1"/>
  <c r="R537" i="1"/>
  <c r="I538" i="1" s="1"/>
  <c r="A538" i="1"/>
  <c r="C528" i="1" l="1"/>
  <c r="P468" i="1"/>
  <c r="S468" i="1" s="1"/>
  <c r="B468" i="1" s="1"/>
  <c r="G470" i="1"/>
  <c r="H469" i="1"/>
  <c r="K470" i="1"/>
  <c r="L469" i="1"/>
  <c r="M469" i="1" s="1"/>
  <c r="N469" i="1" s="1"/>
  <c r="D538" i="1"/>
  <c r="E538" i="1" s="1"/>
  <c r="F539" i="1" s="1"/>
  <c r="R538" i="1"/>
  <c r="I539" i="1" s="1"/>
  <c r="A539" i="1"/>
  <c r="U537" i="1"/>
  <c r="V537" i="1" s="1"/>
  <c r="X538" i="1"/>
  <c r="W538" i="1"/>
  <c r="C529" i="1" l="1"/>
  <c r="K471" i="1"/>
  <c r="L470" i="1"/>
  <c r="M470" i="1" s="1"/>
  <c r="N470" i="1" s="1"/>
  <c r="P469" i="1"/>
  <c r="S469" i="1" s="1"/>
  <c r="B469" i="1" s="1"/>
  <c r="G471" i="1"/>
  <c r="H470" i="1"/>
  <c r="D539" i="1"/>
  <c r="E539" i="1" s="1"/>
  <c r="F540" i="1" s="1"/>
  <c r="R539" i="1"/>
  <c r="I540" i="1" s="1"/>
  <c r="A540" i="1"/>
  <c r="U538" i="1"/>
  <c r="V538" i="1" s="1"/>
  <c r="W539" i="1"/>
  <c r="X539" i="1"/>
  <c r="C530" i="1" l="1"/>
  <c r="P470" i="1"/>
  <c r="S470" i="1" s="1"/>
  <c r="B470" i="1" s="1"/>
  <c r="H471" i="1"/>
  <c r="G472" i="1"/>
  <c r="K472" i="1"/>
  <c r="L471" i="1"/>
  <c r="M471" i="1" s="1"/>
  <c r="N471" i="1" s="1"/>
  <c r="U539" i="1"/>
  <c r="V539" i="1" s="1"/>
  <c r="X540" i="1"/>
  <c r="W540" i="1"/>
  <c r="D540" i="1"/>
  <c r="E540" i="1" s="1"/>
  <c r="F541" i="1" s="1"/>
  <c r="R540" i="1"/>
  <c r="I541" i="1" s="1"/>
  <c r="A541" i="1"/>
  <c r="C531" i="1" l="1"/>
  <c r="K473" i="1"/>
  <c r="L472" i="1"/>
  <c r="M472" i="1" s="1"/>
  <c r="N472" i="1" s="1"/>
  <c r="H472" i="1"/>
  <c r="G473" i="1"/>
  <c r="P471" i="1"/>
  <c r="S471" i="1" s="1"/>
  <c r="B471" i="1" s="1"/>
  <c r="U540" i="1"/>
  <c r="V540" i="1" s="1"/>
  <c r="X541" i="1"/>
  <c r="W541" i="1"/>
  <c r="D541" i="1"/>
  <c r="E541" i="1" s="1"/>
  <c r="F542" i="1" s="1"/>
  <c r="R541" i="1"/>
  <c r="I542" i="1" s="1"/>
  <c r="A542" i="1"/>
  <c r="C532" i="1" l="1"/>
  <c r="H473" i="1"/>
  <c r="G474" i="1"/>
  <c r="P472" i="1"/>
  <c r="S472" i="1" s="1"/>
  <c r="B472" i="1" s="1"/>
  <c r="L473" i="1"/>
  <c r="M473" i="1" s="1"/>
  <c r="N473" i="1" s="1"/>
  <c r="K474" i="1"/>
  <c r="R542" i="1"/>
  <c r="I543" i="1" s="1"/>
  <c r="A543" i="1"/>
  <c r="D542" i="1"/>
  <c r="E542" i="1" s="1"/>
  <c r="F543" i="1" s="1"/>
  <c r="W542" i="1"/>
  <c r="X542" i="1"/>
  <c r="U541" i="1"/>
  <c r="V541" i="1" s="1"/>
  <c r="C533" i="1" l="1"/>
  <c r="K475" i="1"/>
  <c r="L474" i="1"/>
  <c r="M474" i="1" s="1"/>
  <c r="N474" i="1" s="1"/>
  <c r="G475" i="1"/>
  <c r="H474" i="1"/>
  <c r="P473" i="1"/>
  <c r="S473" i="1" s="1"/>
  <c r="B473" i="1" s="1"/>
  <c r="D543" i="1"/>
  <c r="E543" i="1" s="1"/>
  <c r="F544" i="1" s="1"/>
  <c r="R543" i="1"/>
  <c r="I544" i="1" s="1"/>
  <c r="A544" i="1"/>
  <c r="U542" i="1"/>
  <c r="V542" i="1" s="1"/>
  <c r="W543" i="1"/>
  <c r="X543" i="1"/>
  <c r="C534" i="1" l="1"/>
  <c r="P474" i="1"/>
  <c r="S474" i="1" s="1"/>
  <c r="B474" i="1" s="1"/>
  <c r="G476" i="1"/>
  <c r="H475" i="1"/>
  <c r="K476" i="1"/>
  <c r="L475" i="1"/>
  <c r="M475" i="1" s="1"/>
  <c r="N475" i="1" s="1"/>
  <c r="R544" i="1"/>
  <c r="I545" i="1" s="1"/>
  <c r="A545" i="1"/>
  <c r="D544" i="1"/>
  <c r="E544" i="1" s="1"/>
  <c r="F545" i="1" s="1"/>
  <c r="W544" i="1"/>
  <c r="U543" i="1"/>
  <c r="V543" i="1" s="1"/>
  <c r="X544" i="1"/>
  <c r="V534" i="1" l="1"/>
  <c r="C535" i="1" s="1"/>
  <c r="K477" i="1"/>
  <c r="L476" i="1"/>
  <c r="M476" i="1" s="1"/>
  <c r="N476" i="1" s="1"/>
  <c r="P475" i="1"/>
  <c r="S475" i="1" s="1"/>
  <c r="B475" i="1" s="1"/>
  <c r="H476" i="1"/>
  <c r="G477" i="1"/>
  <c r="D545" i="1"/>
  <c r="E545" i="1" s="1"/>
  <c r="F546" i="1" s="1"/>
  <c r="R545" i="1"/>
  <c r="I546" i="1" s="1"/>
  <c r="A546" i="1"/>
  <c r="U544" i="1"/>
  <c r="V544" i="1" s="1"/>
  <c r="X545" i="1"/>
  <c r="W545" i="1"/>
  <c r="C536" i="1" l="1"/>
  <c r="H477" i="1"/>
  <c r="G478" i="1"/>
  <c r="P476" i="1"/>
  <c r="S476" i="1" s="1"/>
  <c r="B476" i="1" s="1"/>
  <c r="L477" i="1"/>
  <c r="M477" i="1" s="1"/>
  <c r="N477" i="1" s="1"/>
  <c r="K478" i="1"/>
  <c r="R546" i="1"/>
  <c r="I547" i="1" s="1"/>
  <c r="A547" i="1"/>
  <c r="D546" i="1"/>
  <c r="E546" i="1" s="1"/>
  <c r="F547" i="1" s="1"/>
  <c r="W546" i="1"/>
  <c r="U545" i="1"/>
  <c r="V545" i="1" s="1"/>
  <c r="X546" i="1"/>
  <c r="C537" i="1" l="1"/>
  <c r="L478" i="1"/>
  <c r="M478" i="1" s="1"/>
  <c r="N478" i="1" s="1"/>
  <c r="K479" i="1"/>
  <c r="H478" i="1"/>
  <c r="G479" i="1"/>
  <c r="P477" i="1"/>
  <c r="S477" i="1" s="1"/>
  <c r="B477" i="1" s="1"/>
  <c r="D547" i="1"/>
  <c r="E547" i="1" s="1"/>
  <c r="F548" i="1" s="1"/>
  <c r="R547" i="1"/>
  <c r="I548" i="1" s="1"/>
  <c r="A548" i="1"/>
  <c r="U546" i="1"/>
  <c r="V546" i="1" s="1"/>
  <c r="X547" i="1"/>
  <c r="W547" i="1"/>
  <c r="C538" i="1" l="1"/>
  <c r="G480" i="1"/>
  <c r="H479" i="1"/>
  <c r="P478" i="1"/>
  <c r="S478" i="1" s="1"/>
  <c r="B478" i="1" s="1"/>
  <c r="K480" i="1"/>
  <c r="L479" i="1"/>
  <c r="M479" i="1" s="1"/>
  <c r="N479" i="1" s="1"/>
  <c r="R548" i="1"/>
  <c r="I549" i="1" s="1"/>
  <c r="D548" i="1"/>
  <c r="E548" i="1" s="1"/>
  <c r="F549" i="1" s="1"/>
  <c r="A549" i="1"/>
  <c r="X548" i="1"/>
  <c r="W548" i="1"/>
  <c r="U547" i="1"/>
  <c r="V547" i="1" s="1"/>
  <c r="C539" i="1" l="1"/>
  <c r="K481" i="1"/>
  <c r="L480" i="1"/>
  <c r="M480" i="1" s="1"/>
  <c r="N480" i="1" s="1"/>
  <c r="P479" i="1"/>
  <c r="S479" i="1" s="1"/>
  <c r="B479" i="1" s="1"/>
  <c r="H480" i="1"/>
  <c r="G481" i="1"/>
  <c r="D549" i="1"/>
  <c r="E549" i="1" s="1"/>
  <c r="F550" i="1" s="1"/>
  <c r="R549" i="1"/>
  <c r="I550" i="1" s="1"/>
  <c r="A550" i="1"/>
  <c r="U548" i="1"/>
  <c r="X549" i="1"/>
  <c r="W549" i="1"/>
  <c r="C540" i="1" l="1"/>
  <c r="H481" i="1"/>
  <c r="G482" i="1"/>
  <c r="P480" i="1"/>
  <c r="S480" i="1" s="1"/>
  <c r="B480" i="1" s="1"/>
  <c r="L481" i="1"/>
  <c r="M481" i="1" s="1"/>
  <c r="N481" i="1" s="1"/>
  <c r="K482" i="1"/>
  <c r="R550" i="1"/>
  <c r="I551" i="1" s="1"/>
  <c r="A551" i="1"/>
  <c r="D550" i="1"/>
  <c r="E550" i="1" s="1"/>
  <c r="F551" i="1" s="1"/>
  <c r="X550" i="1"/>
  <c r="W550" i="1"/>
  <c r="U549" i="1"/>
  <c r="V549" i="1" s="1"/>
  <c r="C541" i="1" l="1"/>
  <c r="L482" i="1"/>
  <c r="M482" i="1" s="1"/>
  <c r="N482" i="1" s="1"/>
  <c r="K483" i="1"/>
  <c r="H482" i="1"/>
  <c r="G483" i="1"/>
  <c r="P481" i="1"/>
  <c r="S481" i="1" s="1"/>
  <c r="B481" i="1" s="1"/>
  <c r="U550" i="1"/>
  <c r="V550" i="1" s="1"/>
  <c r="X551" i="1"/>
  <c r="W551" i="1"/>
  <c r="D551" i="1"/>
  <c r="E551" i="1" s="1"/>
  <c r="F552" i="1" s="1"/>
  <c r="R551" i="1"/>
  <c r="I552" i="1" s="1"/>
  <c r="A552" i="1"/>
  <c r="C542" i="1" l="1"/>
  <c r="G484" i="1"/>
  <c r="H483" i="1"/>
  <c r="P482" i="1"/>
  <c r="S482" i="1" s="1"/>
  <c r="B482" i="1" s="1"/>
  <c r="K484" i="1"/>
  <c r="L483" i="1"/>
  <c r="M483" i="1" s="1"/>
  <c r="N483" i="1" s="1"/>
  <c r="A553" i="1"/>
  <c r="R552" i="1"/>
  <c r="I553" i="1" s="1"/>
  <c r="D552" i="1"/>
  <c r="E552" i="1" s="1"/>
  <c r="F553" i="1" s="1"/>
  <c r="U551" i="1"/>
  <c r="V551" i="1" s="1"/>
  <c r="W552" i="1"/>
  <c r="X552" i="1"/>
  <c r="C543" i="1" l="1"/>
  <c r="L484" i="1"/>
  <c r="M484" i="1" s="1"/>
  <c r="N484" i="1" s="1"/>
  <c r="K485" i="1"/>
  <c r="P483" i="1"/>
  <c r="S483" i="1" s="1"/>
  <c r="B483" i="1" s="1"/>
  <c r="G485" i="1"/>
  <c r="H484" i="1"/>
  <c r="W553" i="1"/>
  <c r="U552" i="1"/>
  <c r="V552" i="1" s="1"/>
  <c r="X553" i="1"/>
  <c r="R553" i="1"/>
  <c r="I554" i="1" s="1"/>
  <c r="A554" i="1"/>
  <c r="D553" i="1"/>
  <c r="E553" i="1" s="1"/>
  <c r="F554" i="1" s="1"/>
  <c r="C544" i="1" l="1"/>
  <c r="P484" i="1"/>
  <c r="S484" i="1" s="1"/>
  <c r="B484" i="1" s="1"/>
  <c r="G486" i="1"/>
  <c r="H485" i="1"/>
  <c r="L485" i="1"/>
  <c r="M485" i="1" s="1"/>
  <c r="N485" i="1" s="1"/>
  <c r="K486" i="1"/>
  <c r="R554" i="1"/>
  <c r="I555" i="1" s="1"/>
  <c r="D554" i="1"/>
  <c r="E554" i="1" s="1"/>
  <c r="F555" i="1" s="1"/>
  <c r="A555" i="1"/>
  <c r="U553" i="1"/>
  <c r="V553" i="1" s="1"/>
  <c r="X554" i="1"/>
  <c r="W554" i="1"/>
  <c r="C545" i="1" l="1"/>
  <c r="L486" i="1"/>
  <c r="M486" i="1" s="1"/>
  <c r="N486" i="1" s="1"/>
  <c r="K487" i="1"/>
  <c r="P485" i="1"/>
  <c r="S485" i="1" s="1"/>
  <c r="B485" i="1" s="1"/>
  <c r="H486" i="1"/>
  <c r="G487" i="1"/>
  <c r="U554" i="1"/>
  <c r="V554" i="1" s="1"/>
  <c r="X555" i="1"/>
  <c r="W555" i="1"/>
  <c r="D555" i="1"/>
  <c r="E555" i="1" s="1"/>
  <c r="F556" i="1" s="1"/>
  <c r="R555" i="1"/>
  <c r="I556" i="1" s="1"/>
  <c r="A556" i="1"/>
  <c r="C546" i="1" l="1"/>
  <c r="G488" i="1"/>
  <c r="H487" i="1"/>
  <c r="P486" i="1"/>
  <c r="S486" i="1" s="1"/>
  <c r="B486" i="1" s="1"/>
  <c r="L487" i="1"/>
  <c r="M487" i="1" s="1"/>
  <c r="N487" i="1" s="1"/>
  <c r="K488" i="1"/>
  <c r="R556" i="1"/>
  <c r="I557" i="1" s="1"/>
  <c r="A557" i="1"/>
  <c r="D556" i="1"/>
  <c r="E556" i="1" s="1"/>
  <c r="F557" i="1" s="1"/>
  <c r="U555" i="1"/>
  <c r="V555" i="1" s="1"/>
  <c r="W556" i="1"/>
  <c r="X556" i="1"/>
  <c r="C547" i="1" l="1"/>
  <c r="L488" i="1"/>
  <c r="M488" i="1" s="1"/>
  <c r="N488" i="1" s="1"/>
  <c r="K489" i="1"/>
  <c r="P487" i="1"/>
  <c r="S487" i="1" s="1"/>
  <c r="B487" i="1" s="1"/>
  <c r="H488" i="1"/>
  <c r="G489" i="1"/>
  <c r="U556" i="1"/>
  <c r="V556" i="1" s="1"/>
  <c r="X557" i="1"/>
  <c r="W557" i="1"/>
  <c r="D557" i="1"/>
  <c r="E557" i="1" s="1"/>
  <c r="F558" i="1" s="1"/>
  <c r="R557" i="1"/>
  <c r="I558" i="1" s="1"/>
  <c r="A558" i="1"/>
  <c r="C548" i="1" l="1"/>
  <c r="P488" i="1"/>
  <c r="S488" i="1" s="1"/>
  <c r="B488" i="1" s="1"/>
  <c r="G490" i="1"/>
  <c r="H489" i="1"/>
  <c r="L489" i="1"/>
  <c r="M489" i="1" s="1"/>
  <c r="N489" i="1" s="1"/>
  <c r="K490" i="1"/>
  <c r="A559" i="1"/>
  <c r="R558" i="1"/>
  <c r="I559" i="1" s="1"/>
  <c r="D558" i="1"/>
  <c r="E558" i="1" s="1"/>
  <c r="F559" i="1" s="1"/>
  <c r="W558" i="1"/>
  <c r="X558" i="1"/>
  <c r="U557" i="1"/>
  <c r="V557" i="1" s="1"/>
  <c r="V548" i="1" l="1"/>
  <c r="C549" i="1" s="1"/>
  <c r="P489" i="1"/>
  <c r="S489" i="1" s="1"/>
  <c r="B489" i="1" s="1"/>
  <c r="K491" i="1"/>
  <c r="L490" i="1"/>
  <c r="M490" i="1" s="1"/>
  <c r="N490" i="1" s="1"/>
  <c r="H490" i="1"/>
  <c r="G491" i="1"/>
  <c r="W559" i="1"/>
  <c r="U558" i="1"/>
  <c r="V558" i="1" s="1"/>
  <c r="X559" i="1"/>
  <c r="R559" i="1"/>
  <c r="I560" i="1" s="1"/>
  <c r="A560" i="1"/>
  <c r="D559" i="1"/>
  <c r="E559" i="1" s="1"/>
  <c r="F560" i="1" s="1"/>
  <c r="C550" i="1" l="1"/>
  <c r="G492" i="1"/>
  <c r="H491" i="1"/>
  <c r="P490" i="1"/>
  <c r="S490" i="1" s="1"/>
  <c r="B490" i="1" s="1"/>
  <c r="K492" i="1"/>
  <c r="L491" i="1"/>
  <c r="M491" i="1" s="1"/>
  <c r="N491" i="1" s="1"/>
  <c r="W560" i="1"/>
  <c r="X560" i="1"/>
  <c r="U559" i="1"/>
  <c r="V559" i="1" s="1"/>
  <c r="R560" i="1"/>
  <c r="I561" i="1" s="1"/>
  <c r="A561" i="1"/>
  <c r="D560" i="1"/>
  <c r="E560" i="1" s="1"/>
  <c r="F561" i="1" s="1"/>
  <c r="C551" i="1" l="1"/>
  <c r="K493" i="1"/>
  <c r="L492" i="1"/>
  <c r="M492" i="1" s="1"/>
  <c r="N492" i="1" s="1"/>
  <c r="P491" i="1"/>
  <c r="S491" i="1" s="1"/>
  <c r="B491" i="1" s="1"/>
  <c r="H492" i="1"/>
  <c r="G493" i="1"/>
  <c r="D561" i="1"/>
  <c r="E561" i="1" s="1"/>
  <c r="F562" i="1" s="1"/>
  <c r="R561" i="1"/>
  <c r="I562" i="1" s="1"/>
  <c r="A562" i="1"/>
  <c r="X561" i="1"/>
  <c r="U560" i="1"/>
  <c r="V560" i="1" s="1"/>
  <c r="W561" i="1"/>
  <c r="C552" i="1" l="1"/>
  <c r="H493" i="1"/>
  <c r="G494" i="1"/>
  <c r="P492" i="1"/>
  <c r="S492" i="1" s="1"/>
  <c r="B492" i="1" s="1"/>
  <c r="K494" i="1"/>
  <c r="L493" i="1"/>
  <c r="M493" i="1" s="1"/>
  <c r="N493" i="1" s="1"/>
  <c r="R562" i="1"/>
  <c r="I563" i="1" s="1"/>
  <c r="A563" i="1"/>
  <c r="D562" i="1"/>
  <c r="E562" i="1" s="1"/>
  <c r="F563" i="1" s="1"/>
  <c r="W562" i="1"/>
  <c r="X562" i="1"/>
  <c r="U561" i="1"/>
  <c r="V561" i="1" s="1"/>
  <c r="C553" i="1" l="1"/>
  <c r="K495" i="1"/>
  <c r="L494" i="1"/>
  <c r="M494" i="1" s="1"/>
  <c r="N494" i="1" s="1"/>
  <c r="G495" i="1"/>
  <c r="H494" i="1"/>
  <c r="P493" i="1"/>
  <c r="S493" i="1" s="1"/>
  <c r="B493" i="1" s="1"/>
  <c r="D563" i="1"/>
  <c r="E563" i="1" s="1"/>
  <c r="F564" i="1" s="1"/>
  <c r="R563" i="1"/>
  <c r="I564" i="1" s="1"/>
  <c r="A564" i="1"/>
  <c r="W563" i="1"/>
  <c r="U562" i="1"/>
  <c r="V562" i="1" s="1"/>
  <c r="X563" i="1"/>
  <c r="C554" i="1" l="1"/>
  <c r="P494" i="1"/>
  <c r="S494" i="1" s="1"/>
  <c r="B494" i="1" s="1"/>
  <c r="G496" i="1"/>
  <c r="H495" i="1"/>
  <c r="K496" i="1"/>
  <c r="L495" i="1"/>
  <c r="M495" i="1" s="1"/>
  <c r="N495" i="1" s="1"/>
  <c r="A565" i="1"/>
  <c r="R564" i="1"/>
  <c r="I565" i="1" s="1"/>
  <c r="D564" i="1"/>
  <c r="E564" i="1" s="1"/>
  <c r="F565" i="1" s="1"/>
  <c r="W564" i="1"/>
  <c r="X564" i="1"/>
  <c r="U563" i="1"/>
  <c r="V563" i="1" s="1"/>
  <c r="C555" i="1" l="1"/>
  <c r="K497" i="1"/>
  <c r="L496" i="1"/>
  <c r="M496" i="1" s="1"/>
  <c r="N496" i="1" s="1"/>
  <c r="P495" i="1"/>
  <c r="S495" i="1" s="1"/>
  <c r="B495" i="1" s="1"/>
  <c r="G497" i="1"/>
  <c r="H496" i="1"/>
  <c r="R565" i="1"/>
  <c r="I566" i="1" s="1"/>
  <c r="D565" i="1"/>
  <c r="E565" i="1" s="1"/>
  <c r="F566" i="1" s="1"/>
  <c r="A566" i="1"/>
  <c r="U564" i="1"/>
  <c r="X565" i="1"/>
  <c r="W565" i="1"/>
  <c r="C556" i="1" l="1"/>
  <c r="P496" i="1"/>
  <c r="S496" i="1" s="1"/>
  <c r="B496" i="1" s="1"/>
  <c r="G498" i="1"/>
  <c r="H497" i="1"/>
  <c r="K498" i="1"/>
  <c r="L497" i="1"/>
  <c r="M497" i="1" s="1"/>
  <c r="N497" i="1" s="1"/>
  <c r="R566" i="1"/>
  <c r="I567" i="1" s="1"/>
  <c r="A567" i="1"/>
  <c r="D566" i="1"/>
  <c r="E566" i="1" s="1"/>
  <c r="F567" i="1" s="1"/>
  <c r="W566" i="1"/>
  <c r="X566" i="1"/>
  <c r="U565" i="1"/>
  <c r="V565" i="1" s="1"/>
  <c r="C557" i="1" l="1"/>
  <c r="L498" i="1"/>
  <c r="M498" i="1" s="1"/>
  <c r="N498" i="1" s="1"/>
  <c r="K499" i="1"/>
  <c r="P497" i="1"/>
  <c r="S497" i="1" s="1"/>
  <c r="B497" i="1" s="1"/>
  <c r="H498" i="1"/>
  <c r="G499" i="1"/>
  <c r="D567" i="1"/>
  <c r="E567" i="1" s="1"/>
  <c r="F568" i="1" s="1"/>
  <c r="R567" i="1"/>
  <c r="I568" i="1" s="1"/>
  <c r="A568" i="1"/>
  <c r="W567" i="1"/>
  <c r="U566" i="1"/>
  <c r="V566" i="1" s="1"/>
  <c r="X567" i="1"/>
  <c r="C558" i="1" l="1"/>
  <c r="H499" i="1"/>
  <c r="G500" i="1"/>
  <c r="P498" i="1"/>
  <c r="S498" i="1" s="1"/>
  <c r="B498" i="1" s="1"/>
  <c r="K500" i="1"/>
  <c r="L499" i="1"/>
  <c r="M499" i="1" s="1"/>
  <c r="N499" i="1" s="1"/>
  <c r="R568" i="1"/>
  <c r="I569" i="1" s="1"/>
  <c r="A569" i="1"/>
  <c r="D568" i="1"/>
  <c r="E568" i="1" s="1"/>
  <c r="F569" i="1" s="1"/>
  <c r="X568" i="1"/>
  <c r="W568" i="1"/>
  <c r="U567" i="1"/>
  <c r="V567" i="1" s="1"/>
  <c r="C559" i="1" l="1"/>
  <c r="K501" i="1"/>
  <c r="L500" i="1"/>
  <c r="M500" i="1" s="1"/>
  <c r="N500" i="1" s="1"/>
  <c r="H500" i="1"/>
  <c r="G501" i="1"/>
  <c r="P499" i="1"/>
  <c r="S499" i="1" s="1"/>
  <c r="B499" i="1" s="1"/>
  <c r="D569" i="1"/>
  <c r="E569" i="1" s="1"/>
  <c r="F570" i="1" s="1"/>
  <c r="R569" i="1"/>
  <c r="I570" i="1" s="1"/>
  <c r="A570" i="1"/>
  <c r="U568" i="1"/>
  <c r="V568" i="1" s="1"/>
  <c r="X569" i="1"/>
  <c r="W569" i="1"/>
  <c r="C560" i="1" l="1"/>
  <c r="G502" i="1"/>
  <c r="H501" i="1"/>
  <c r="P500" i="1"/>
  <c r="S500" i="1" s="1"/>
  <c r="B500" i="1" s="1"/>
  <c r="L501" i="1"/>
  <c r="M501" i="1" s="1"/>
  <c r="N501" i="1" s="1"/>
  <c r="K502" i="1"/>
  <c r="R570" i="1"/>
  <c r="I571" i="1" s="1"/>
  <c r="A571" i="1"/>
  <c r="D570" i="1"/>
  <c r="E570" i="1" s="1"/>
  <c r="F571" i="1" s="1"/>
  <c r="W570" i="1"/>
  <c r="X570" i="1"/>
  <c r="U569" i="1"/>
  <c r="V569" i="1" s="1"/>
  <c r="C561" i="1" l="1"/>
  <c r="L502" i="1"/>
  <c r="M502" i="1" s="1"/>
  <c r="N502" i="1" s="1"/>
  <c r="K503" i="1"/>
  <c r="P501" i="1"/>
  <c r="S501" i="1" s="1"/>
  <c r="B501" i="1" s="1"/>
  <c r="H502" i="1"/>
  <c r="G503" i="1"/>
  <c r="D571" i="1"/>
  <c r="E571" i="1" s="1"/>
  <c r="F572" i="1" s="1"/>
  <c r="R571" i="1"/>
  <c r="I572" i="1" s="1"/>
  <c r="A572" i="1"/>
  <c r="U570" i="1"/>
  <c r="V570" i="1" s="1"/>
  <c r="X571" i="1"/>
  <c r="W571" i="1"/>
  <c r="C562" i="1" l="1"/>
  <c r="H503" i="1"/>
  <c r="G504" i="1"/>
  <c r="P502" i="1"/>
  <c r="S502" i="1" s="1"/>
  <c r="B502" i="1" s="1"/>
  <c r="L503" i="1"/>
  <c r="M503" i="1" s="1"/>
  <c r="N503" i="1" s="1"/>
  <c r="K504" i="1"/>
  <c r="U571" i="1"/>
  <c r="V571" i="1" s="1"/>
  <c r="X572" i="1"/>
  <c r="W572" i="1"/>
  <c r="D572" i="1"/>
  <c r="E572" i="1" s="1"/>
  <c r="F573" i="1" s="1"/>
  <c r="A573" i="1"/>
  <c r="R572" i="1"/>
  <c r="I573" i="1" s="1"/>
  <c r="C563" i="1" l="1"/>
  <c r="L504" i="1"/>
  <c r="M504" i="1" s="1"/>
  <c r="N504" i="1" s="1"/>
  <c r="K505" i="1"/>
  <c r="H504" i="1"/>
  <c r="G505" i="1"/>
  <c r="P503" i="1"/>
  <c r="S503" i="1" s="1"/>
  <c r="B503" i="1" s="1"/>
  <c r="U572" i="1"/>
  <c r="V572" i="1" s="1"/>
  <c r="W573" i="1"/>
  <c r="X573" i="1"/>
  <c r="D573" i="1"/>
  <c r="E573" i="1" s="1"/>
  <c r="F574" i="1" s="1"/>
  <c r="R573" i="1"/>
  <c r="I574" i="1" s="1"/>
  <c r="A574" i="1"/>
  <c r="C564" i="1" l="1"/>
  <c r="P504" i="1"/>
  <c r="S504" i="1" s="1"/>
  <c r="B504" i="1" s="1"/>
  <c r="G506" i="1"/>
  <c r="H505" i="1"/>
  <c r="L505" i="1"/>
  <c r="M505" i="1" s="1"/>
  <c r="N505" i="1" s="1"/>
  <c r="K506" i="1"/>
  <c r="R574" i="1"/>
  <c r="I575" i="1" s="1"/>
  <c r="A575" i="1"/>
  <c r="D574" i="1"/>
  <c r="E574" i="1" s="1"/>
  <c r="F575" i="1" s="1"/>
  <c r="X574" i="1"/>
  <c r="W574" i="1"/>
  <c r="U573" i="1"/>
  <c r="V573" i="1" s="1"/>
  <c r="V564" i="1" l="1"/>
  <c r="C565" i="1" s="1"/>
  <c r="P505" i="1"/>
  <c r="S505" i="1" s="1"/>
  <c r="B505" i="1" s="1"/>
  <c r="G507" i="1"/>
  <c r="H506" i="1"/>
  <c r="L506" i="1"/>
  <c r="M506" i="1" s="1"/>
  <c r="N506" i="1" s="1"/>
  <c r="K507" i="1"/>
  <c r="D575" i="1"/>
  <c r="E575" i="1" s="1"/>
  <c r="F576" i="1" s="1"/>
  <c r="R575" i="1"/>
  <c r="I576" i="1" s="1"/>
  <c r="A576" i="1"/>
  <c r="X575" i="1"/>
  <c r="U574" i="1"/>
  <c r="V574" i="1" s="1"/>
  <c r="W575" i="1"/>
  <c r="C566" i="1" l="1"/>
  <c r="K508" i="1"/>
  <c r="L507" i="1"/>
  <c r="M507" i="1" s="1"/>
  <c r="N507" i="1" s="1"/>
  <c r="P506" i="1"/>
  <c r="S506" i="1" s="1"/>
  <c r="B506" i="1" s="1"/>
  <c r="G508" i="1"/>
  <c r="H507" i="1"/>
  <c r="R576" i="1"/>
  <c r="I577" i="1" s="1"/>
  <c r="A577" i="1"/>
  <c r="D576" i="1"/>
  <c r="E576" i="1" s="1"/>
  <c r="F577" i="1" s="1"/>
  <c r="X576" i="1"/>
  <c r="W576" i="1"/>
  <c r="U575" i="1"/>
  <c r="V575" i="1" s="1"/>
  <c r="C567" i="1" l="1"/>
  <c r="P507" i="1"/>
  <c r="S507" i="1" s="1"/>
  <c r="B507" i="1" s="1"/>
  <c r="H508" i="1"/>
  <c r="G509" i="1"/>
  <c r="L508" i="1"/>
  <c r="M508" i="1" s="1"/>
  <c r="N508" i="1" s="1"/>
  <c r="K509" i="1"/>
  <c r="D577" i="1"/>
  <c r="E577" i="1" s="1"/>
  <c r="F578" i="1" s="1"/>
  <c r="R577" i="1"/>
  <c r="I578" i="1" s="1"/>
  <c r="A578" i="1"/>
  <c r="X577" i="1"/>
  <c r="W577" i="1"/>
  <c r="U576" i="1"/>
  <c r="V576" i="1" s="1"/>
  <c r="C568" i="1" l="1"/>
  <c r="H509" i="1"/>
  <c r="G510" i="1"/>
  <c r="K510" i="1"/>
  <c r="L509" i="1"/>
  <c r="M509" i="1" s="1"/>
  <c r="N509" i="1" s="1"/>
  <c r="P508" i="1"/>
  <c r="S508" i="1" s="1"/>
  <c r="B508" i="1" s="1"/>
  <c r="R578" i="1"/>
  <c r="I579" i="1" s="1"/>
  <c r="A579" i="1"/>
  <c r="D578" i="1"/>
  <c r="E578" i="1" s="1"/>
  <c r="F579" i="1" s="1"/>
  <c r="W578" i="1"/>
  <c r="U577" i="1"/>
  <c r="V577" i="1" s="1"/>
  <c r="X578" i="1"/>
  <c r="C569" i="1" l="1"/>
  <c r="K511" i="1"/>
  <c r="L510" i="1"/>
  <c r="M510" i="1" s="1"/>
  <c r="N510" i="1" s="1"/>
  <c r="G511" i="1"/>
  <c r="H510" i="1"/>
  <c r="P509" i="1"/>
  <c r="S509" i="1" s="1"/>
  <c r="B509" i="1" s="1"/>
  <c r="D579" i="1"/>
  <c r="E579" i="1" s="1"/>
  <c r="F580" i="1" s="1"/>
  <c r="R579" i="1"/>
  <c r="I580" i="1" s="1"/>
  <c r="A580" i="1"/>
  <c r="U578" i="1"/>
  <c r="X579" i="1"/>
  <c r="W579" i="1"/>
  <c r="C570" i="1" l="1"/>
  <c r="P510" i="1"/>
  <c r="S510" i="1" s="1"/>
  <c r="B510" i="1" s="1"/>
  <c r="H511" i="1"/>
  <c r="G512" i="1"/>
  <c r="L511" i="1"/>
  <c r="M511" i="1" s="1"/>
  <c r="N511" i="1" s="1"/>
  <c r="K512" i="1"/>
  <c r="R580" i="1"/>
  <c r="I581" i="1" s="1"/>
  <c r="A581" i="1"/>
  <c r="D580" i="1"/>
  <c r="E580" i="1" s="1"/>
  <c r="F581" i="1" s="1"/>
  <c r="X580" i="1"/>
  <c r="W580" i="1"/>
  <c r="U579" i="1"/>
  <c r="V579" i="1" s="1"/>
  <c r="C571" i="1" l="1"/>
  <c r="K513" i="1"/>
  <c r="L512" i="1"/>
  <c r="M512" i="1" s="1"/>
  <c r="N512" i="1" s="1"/>
  <c r="G513" i="1"/>
  <c r="H512" i="1"/>
  <c r="P511" i="1"/>
  <c r="S511" i="1" s="1"/>
  <c r="B511" i="1" s="1"/>
  <c r="D581" i="1"/>
  <c r="E581" i="1" s="1"/>
  <c r="F582" i="1" s="1"/>
  <c r="R581" i="1"/>
  <c r="I582" i="1" s="1"/>
  <c r="A582" i="1"/>
  <c r="U580" i="1"/>
  <c r="V580" i="1" s="1"/>
  <c r="X581" i="1"/>
  <c r="W581" i="1"/>
  <c r="C572" i="1" l="1"/>
  <c r="P512" i="1"/>
  <c r="S512" i="1" s="1"/>
  <c r="B512" i="1" s="1"/>
  <c r="G514" i="1"/>
  <c r="H513" i="1"/>
  <c r="L513" i="1"/>
  <c r="M513" i="1" s="1"/>
  <c r="N513" i="1" s="1"/>
  <c r="K514" i="1"/>
  <c r="R582" i="1"/>
  <c r="I583" i="1" s="1"/>
  <c r="A583" i="1"/>
  <c r="D582" i="1"/>
  <c r="E582" i="1" s="1"/>
  <c r="F583" i="1" s="1"/>
  <c r="X582" i="1"/>
  <c r="W582" i="1"/>
  <c r="U581" i="1"/>
  <c r="V581" i="1" s="1"/>
  <c r="C573" i="1" l="1"/>
  <c r="P513" i="1"/>
  <c r="S513" i="1" s="1"/>
  <c r="B513" i="1" s="1"/>
  <c r="H514" i="1"/>
  <c r="G515" i="1"/>
  <c r="K515" i="1"/>
  <c r="L514" i="1"/>
  <c r="M514" i="1" s="1"/>
  <c r="N514" i="1" s="1"/>
  <c r="R583" i="1"/>
  <c r="I584" i="1" s="1"/>
  <c r="A584" i="1"/>
  <c r="D583" i="1"/>
  <c r="E583" i="1" s="1"/>
  <c r="F584" i="1" s="1"/>
  <c r="W583" i="1"/>
  <c r="U582" i="1"/>
  <c r="V582" i="1" s="1"/>
  <c r="X583" i="1"/>
  <c r="C574" i="1" l="1"/>
  <c r="K516" i="1"/>
  <c r="L515" i="1"/>
  <c r="M515" i="1" s="1"/>
  <c r="N515" i="1" s="1"/>
  <c r="H515" i="1"/>
  <c r="G516" i="1"/>
  <c r="P514" i="1"/>
  <c r="S514" i="1" s="1"/>
  <c r="B514" i="1" s="1"/>
  <c r="D584" i="1"/>
  <c r="E584" i="1" s="1"/>
  <c r="F585" i="1" s="1"/>
  <c r="R584" i="1"/>
  <c r="I585" i="1" s="1"/>
  <c r="A585" i="1"/>
  <c r="W584" i="1"/>
  <c r="U583" i="1"/>
  <c r="V583" i="1" s="1"/>
  <c r="X584" i="1"/>
  <c r="C575" i="1" l="1"/>
  <c r="H516" i="1"/>
  <c r="G517" i="1"/>
  <c r="P515" i="1"/>
  <c r="S515" i="1" s="1"/>
  <c r="B515" i="1" s="1"/>
  <c r="L516" i="1"/>
  <c r="M516" i="1" s="1"/>
  <c r="N516" i="1" s="1"/>
  <c r="K517" i="1"/>
  <c r="A586" i="1"/>
  <c r="D585" i="1"/>
  <c r="E585" i="1" s="1"/>
  <c r="F586" i="1" s="1"/>
  <c r="R585" i="1"/>
  <c r="I586" i="1" s="1"/>
  <c r="W585" i="1"/>
  <c r="U584" i="1"/>
  <c r="V584" i="1" s="1"/>
  <c r="X585" i="1"/>
  <c r="C576" i="1" l="1"/>
  <c r="L517" i="1"/>
  <c r="M517" i="1" s="1"/>
  <c r="N517" i="1" s="1"/>
  <c r="K518" i="1"/>
  <c r="H517" i="1"/>
  <c r="G518" i="1"/>
  <c r="P516" i="1"/>
  <c r="S516" i="1" s="1"/>
  <c r="B516" i="1" s="1"/>
  <c r="X586" i="1"/>
  <c r="W586" i="1"/>
  <c r="U585" i="1"/>
  <c r="V585" i="1" s="1"/>
  <c r="R586" i="1"/>
  <c r="I587" i="1" s="1"/>
  <c r="A587" i="1"/>
  <c r="D586" i="1"/>
  <c r="E586" i="1" s="1"/>
  <c r="F587" i="1" s="1"/>
  <c r="C577" i="1" l="1"/>
  <c r="H518" i="1"/>
  <c r="G519" i="1"/>
  <c r="P517" i="1"/>
  <c r="S517" i="1" s="1"/>
  <c r="B517" i="1" s="1"/>
  <c r="L518" i="1"/>
  <c r="M518" i="1" s="1"/>
  <c r="N518" i="1" s="1"/>
  <c r="K519" i="1"/>
  <c r="D587" i="1"/>
  <c r="E587" i="1" s="1"/>
  <c r="F588" i="1" s="1"/>
  <c r="R587" i="1"/>
  <c r="I588" i="1" s="1"/>
  <c r="A588" i="1"/>
  <c r="X587" i="1"/>
  <c r="U586" i="1"/>
  <c r="V586" i="1" s="1"/>
  <c r="W587" i="1"/>
  <c r="C578" i="1" l="1"/>
  <c r="K520" i="1"/>
  <c r="L519" i="1"/>
  <c r="M519" i="1" s="1"/>
  <c r="N519" i="1" s="1"/>
  <c r="H519" i="1"/>
  <c r="G520" i="1"/>
  <c r="P518" i="1"/>
  <c r="S518" i="1" s="1"/>
  <c r="B518" i="1" s="1"/>
  <c r="D588" i="1"/>
  <c r="E588" i="1" s="1"/>
  <c r="F589" i="1" s="1"/>
  <c r="A589" i="1"/>
  <c r="R588" i="1"/>
  <c r="I589" i="1" s="1"/>
  <c r="U587" i="1"/>
  <c r="V587" i="1" s="1"/>
  <c r="X588" i="1"/>
  <c r="W588" i="1"/>
  <c r="V578" i="1" l="1"/>
  <c r="C579" i="1" s="1"/>
  <c r="G521" i="1"/>
  <c r="H520" i="1"/>
  <c r="P519" i="1"/>
  <c r="S519" i="1" s="1"/>
  <c r="B519" i="1" s="1"/>
  <c r="L520" i="1"/>
  <c r="M520" i="1" s="1"/>
  <c r="N520" i="1" s="1"/>
  <c r="K521" i="1"/>
  <c r="W589" i="1"/>
  <c r="U588" i="1"/>
  <c r="V588" i="1" s="1"/>
  <c r="X589" i="1"/>
  <c r="A590" i="1"/>
  <c r="D589" i="1"/>
  <c r="E589" i="1" s="1"/>
  <c r="F590" i="1" s="1"/>
  <c r="R589" i="1"/>
  <c r="I590" i="1" s="1"/>
  <c r="C580" i="1" l="1"/>
  <c r="K522" i="1"/>
  <c r="L521" i="1"/>
  <c r="M521" i="1" s="1"/>
  <c r="N521" i="1" s="1"/>
  <c r="P520" i="1"/>
  <c r="S520" i="1" s="1"/>
  <c r="B520" i="1" s="1"/>
  <c r="H521" i="1"/>
  <c r="G522" i="1"/>
  <c r="R590" i="1"/>
  <c r="I591" i="1" s="1"/>
  <c r="A591" i="1"/>
  <c r="D590" i="1"/>
  <c r="E590" i="1" s="1"/>
  <c r="F591" i="1" s="1"/>
  <c r="X590" i="1"/>
  <c r="W590" i="1"/>
  <c r="U589" i="1"/>
  <c r="V589" i="1" s="1"/>
  <c r="C581" i="1" l="1"/>
  <c r="G523" i="1"/>
  <c r="H522" i="1"/>
  <c r="P521" i="1"/>
  <c r="S521" i="1" s="1"/>
  <c r="B521" i="1" s="1"/>
  <c r="K523" i="1"/>
  <c r="L522" i="1"/>
  <c r="M522" i="1" s="1"/>
  <c r="N522" i="1" s="1"/>
  <c r="R591" i="1"/>
  <c r="I592" i="1" s="1"/>
  <c r="A592" i="1"/>
  <c r="D591" i="1"/>
  <c r="E591" i="1" s="1"/>
  <c r="F592" i="1" s="1"/>
  <c r="X591" i="1"/>
  <c r="U590" i="1"/>
  <c r="V590" i="1" s="1"/>
  <c r="W591" i="1"/>
  <c r="C582" i="1" l="1"/>
  <c r="L523" i="1"/>
  <c r="M523" i="1" s="1"/>
  <c r="N523" i="1" s="1"/>
  <c r="K524" i="1"/>
  <c r="P522" i="1"/>
  <c r="S522" i="1" s="1"/>
  <c r="B522" i="1" s="1"/>
  <c r="G524" i="1"/>
  <c r="H523" i="1"/>
  <c r="D592" i="1"/>
  <c r="E592" i="1" s="1"/>
  <c r="F593" i="1" s="1"/>
  <c r="R592" i="1"/>
  <c r="I593" i="1" s="1"/>
  <c r="A593" i="1"/>
  <c r="U591" i="1"/>
  <c r="V591" i="1" s="1"/>
  <c r="W592" i="1"/>
  <c r="X592" i="1"/>
  <c r="C583" i="1" l="1"/>
  <c r="P523" i="1"/>
  <c r="S523" i="1" s="1"/>
  <c r="B523" i="1" s="1"/>
  <c r="H524" i="1"/>
  <c r="G525" i="1"/>
  <c r="L524" i="1"/>
  <c r="M524" i="1" s="1"/>
  <c r="N524" i="1" s="1"/>
  <c r="K525" i="1"/>
  <c r="R593" i="1"/>
  <c r="I594" i="1" s="1"/>
  <c r="A594" i="1"/>
  <c r="D593" i="1"/>
  <c r="E593" i="1" s="1"/>
  <c r="F594" i="1" s="1"/>
  <c r="U592" i="1"/>
  <c r="X593" i="1"/>
  <c r="W593" i="1"/>
  <c r="C584" i="1" l="1"/>
  <c r="G526" i="1"/>
  <c r="H525" i="1"/>
  <c r="P524" i="1"/>
  <c r="S524" i="1" s="1"/>
  <c r="B524" i="1" s="1"/>
  <c r="L525" i="1"/>
  <c r="M525" i="1" s="1"/>
  <c r="N525" i="1" s="1"/>
  <c r="K526" i="1"/>
  <c r="U593" i="1"/>
  <c r="V593" i="1" s="1"/>
  <c r="X594" i="1"/>
  <c r="W594" i="1"/>
  <c r="A595" i="1"/>
  <c r="D594" i="1"/>
  <c r="E594" i="1" s="1"/>
  <c r="F595" i="1" s="1"/>
  <c r="R594" i="1"/>
  <c r="I595" i="1" s="1"/>
  <c r="C585" i="1" l="1"/>
  <c r="L526" i="1"/>
  <c r="M526" i="1" s="1"/>
  <c r="N526" i="1" s="1"/>
  <c r="K527" i="1"/>
  <c r="P525" i="1"/>
  <c r="S525" i="1" s="1"/>
  <c r="B525" i="1" s="1"/>
  <c r="H526" i="1"/>
  <c r="G527" i="1"/>
  <c r="W595" i="1"/>
  <c r="U594" i="1"/>
  <c r="V594" i="1" s="1"/>
  <c r="X595" i="1"/>
  <c r="R595" i="1"/>
  <c r="I596" i="1" s="1"/>
  <c r="A596" i="1"/>
  <c r="D595" i="1"/>
  <c r="E595" i="1" s="1"/>
  <c r="F596" i="1" s="1"/>
  <c r="C586" i="1" l="1"/>
  <c r="G528" i="1"/>
  <c r="H527" i="1"/>
  <c r="P526" i="1"/>
  <c r="S526" i="1" s="1"/>
  <c r="B526" i="1" s="1"/>
  <c r="L527" i="1"/>
  <c r="M527" i="1" s="1"/>
  <c r="N527" i="1" s="1"/>
  <c r="K528" i="1"/>
  <c r="D596" i="1"/>
  <c r="E596" i="1" s="1"/>
  <c r="F597" i="1" s="1"/>
  <c r="A597" i="1"/>
  <c r="R596" i="1"/>
  <c r="I597" i="1" s="1"/>
  <c r="U595" i="1"/>
  <c r="V595" i="1" s="1"/>
  <c r="X596" i="1"/>
  <c r="W596" i="1"/>
  <c r="C587" i="1" l="1"/>
  <c r="L528" i="1"/>
  <c r="M528" i="1" s="1"/>
  <c r="N528" i="1" s="1"/>
  <c r="K529" i="1"/>
  <c r="P527" i="1"/>
  <c r="S527" i="1" s="1"/>
  <c r="B527" i="1" s="1"/>
  <c r="G529" i="1"/>
  <c r="H528" i="1"/>
  <c r="W597" i="1"/>
  <c r="U596" i="1"/>
  <c r="V596" i="1" s="1"/>
  <c r="X597" i="1"/>
  <c r="R597" i="1"/>
  <c r="I598" i="1" s="1"/>
  <c r="A598" i="1"/>
  <c r="D597" i="1"/>
  <c r="E597" i="1" s="1"/>
  <c r="F598" i="1" s="1"/>
  <c r="C588" i="1" l="1"/>
  <c r="P528" i="1"/>
  <c r="S528" i="1" s="1"/>
  <c r="B528" i="1" s="1"/>
  <c r="H529" i="1"/>
  <c r="G530" i="1"/>
  <c r="K530" i="1"/>
  <c r="L529" i="1"/>
  <c r="M529" i="1" s="1"/>
  <c r="N529" i="1" s="1"/>
  <c r="R598" i="1"/>
  <c r="I599" i="1" s="1"/>
  <c r="D598" i="1"/>
  <c r="E598" i="1" s="1"/>
  <c r="F599" i="1" s="1"/>
  <c r="A599" i="1"/>
  <c r="U597" i="1"/>
  <c r="V597" i="1" s="1"/>
  <c r="W598" i="1"/>
  <c r="X598" i="1"/>
  <c r="C589" i="1" l="1"/>
  <c r="L530" i="1"/>
  <c r="M530" i="1" s="1"/>
  <c r="N530" i="1" s="1"/>
  <c r="K531" i="1"/>
  <c r="G531" i="1"/>
  <c r="H530" i="1"/>
  <c r="P529" i="1"/>
  <c r="S529" i="1" s="1"/>
  <c r="B529" i="1" s="1"/>
  <c r="R599" i="1"/>
  <c r="I600" i="1" s="1"/>
  <c r="A600" i="1"/>
  <c r="D599" i="1"/>
  <c r="E599" i="1" s="1"/>
  <c r="F600" i="1" s="1"/>
  <c r="X599" i="1"/>
  <c r="U598" i="1"/>
  <c r="V598" i="1" s="1"/>
  <c r="W599" i="1"/>
  <c r="C590" i="1" l="1"/>
  <c r="P530" i="1"/>
  <c r="S530" i="1" s="1"/>
  <c r="B530" i="1" s="1"/>
  <c r="G532" i="1"/>
  <c r="H531" i="1"/>
  <c r="K532" i="1"/>
  <c r="L531" i="1"/>
  <c r="M531" i="1" s="1"/>
  <c r="N531" i="1" s="1"/>
  <c r="D600" i="1"/>
  <c r="E600" i="1" s="1"/>
  <c r="F601" i="1" s="1"/>
  <c r="R600" i="1"/>
  <c r="I601" i="1" s="1"/>
  <c r="A601" i="1"/>
  <c r="U599" i="1"/>
  <c r="V599" i="1" s="1"/>
  <c r="X600" i="1"/>
  <c r="W600" i="1"/>
  <c r="C591" i="1" l="1"/>
  <c r="L532" i="1"/>
  <c r="M532" i="1" s="1"/>
  <c r="N532" i="1" s="1"/>
  <c r="K533" i="1"/>
  <c r="P531" i="1"/>
  <c r="S531" i="1" s="1"/>
  <c r="B531" i="1" s="1"/>
  <c r="G533" i="1"/>
  <c r="H532" i="1"/>
  <c r="R601" i="1"/>
  <c r="I602" i="1" s="1"/>
  <c r="A602" i="1"/>
  <c r="D601" i="1"/>
  <c r="E601" i="1" s="1"/>
  <c r="F602" i="1" s="1"/>
  <c r="W601" i="1"/>
  <c r="U600" i="1"/>
  <c r="V600" i="1" s="1"/>
  <c r="X601" i="1"/>
  <c r="C592" i="1" l="1"/>
  <c r="P532" i="1"/>
  <c r="S532" i="1" s="1"/>
  <c r="B532" i="1" s="1"/>
  <c r="H533" i="1"/>
  <c r="G534" i="1"/>
  <c r="K534" i="1"/>
  <c r="L533" i="1"/>
  <c r="M533" i="1" s="1"/>
  <c r="N533" i="1" s="1"/>
  <c r="U601" i="1"/>
  <c r="V601" i="1" s="1"/>
  <c r="X602" i="1"/>
  <c r="W602" i="1"/>
  <c r="D602" i="1"/>
  <c r="E602" i="1" s="1"/>
  <c r="F603" i="1" s="1"/>
  <c r="R602" i="1"/>
  <c r="I603" i="1" s="1"/>
  <c r="A603" i="1"/>
  <c r="V592" i="1" l="1"/>
  <c r="C593" i="1" s="1"/>
  <c r="L534" i="1"/>
  <c r="M534" i="1" s="1"/>
  <c r="N534" i="1" s="1"/>
  <c r="K535" i="1"/>
  <c r="G535" i="1"/>
  <c r="H534" i="1"/>
  <c r="P533" i="1"/>
  <c r="S533" i="1" s="1"/>
  <c r="B533" i="1" s="1"/>
  <c r="W603" i="1"/>
  <c r="U602" i="1"/>
  <c r="V602" i="1" s="1"/>
  <c r="X603" i="1"/>
  <c r="R603" i="1"/>
  <c r="I604" i="1" s="1"/>
  <c r="A604" i="1"/>
  <c r="D603" i="1"/>
  <c r="E603" i="1" s="1"/>
  <c r="F604" i="1" s="1"/>
  <c r="C594" i="1" l="1"/>
  <c r="P534" i="1"/>
  <c r="S534" i="1" s="1"/>
  <c r="B534" i="1" s="1"/>
  <c r="G536" i="1"/>
  <c r="H535" i="1"/>
  <c r="L535" i="1"/>
  <c r="M535" i="1" s="1"/>
  <c r="N535" i="1" s="1"/>
  <c r="K536" i="1"/>
  <c r="X604" i="1"/>
  <c r="U603" i="1"/>
  <c r="V603" i="1" s="1"/>
  <c r="W604" i="1"/>
  <c r="D604" i="1"/>
  <c r="E604" i="1" s="1"/>
  <c r="F605" i="1" s="1"/>
  <c r="R604" i="1"/>
  <c r="I605" i="1" s="1"/>
  <c r="A605" i="1"/>
  <c r="C595" i="1" l="1"/>
  <c r="P535" i="1"/>
  <c r="S535" i="1" s="1"/>
  <c r="B535" i="1" s="1"/>
  <c r="K537" i="1"/>
  <c r="L536" i="1"/>
  <c r="M536" i="1" s="1"/>
  <c r="N536" i="1" s="1"/>
  <c r="G537" i="1"/>
  <c r="H536" i="1"/>
  <c r="A606" i="1"/>
  <c r="R605" i="1"/>
  <c r="I606" i="1" s="1"/>
  <c r="D605" i="1"/>
  <c r="E605" i="1" s="1"/>
  <c r="F606" i="1" s="1"/>
  <c r="U604" i="1"/>
  <c r="V604" i="1" s="1"/>
  <c r="X605" i="1"/>
  <c r="W605" i="1"/>
  <c r="C596" i="1" l="1"/>
  <c r="H537" i="1"/>
  <c r="G538" i="1"/>
  <c r="K538" i="1"/>
  <c r="L537" i="1"/>
  <c r="M537" i="1" s="1"/>
  <c r="N537" i="1" s="1"/>
  <c r="P536" i="1"/>
  <c r="S536" i="1" s="1"/>
  <c r="B536" i="1" s="1"/>
  <c r="A607" i="1"/>
  <c r="D606" i="1"/>
  <c r="E606" i="1" s="1"/>
  <c r="F607" i="1" s="1"/>
  <c r="R606" i="1"/>
  <c r="I607" i="1" s="1"/>
  <c r="U605" i="1"/>
  <c r="V605" i="1" s="1"/>
  <c r="X606" i="1"/>
  <c r="W606" i="1"/>
  <c r="C597" i="1" l="1"/>
  <c r="L538" i="1"/>
  <c r="M538" i="1" s="1"/>
  <c r="N538" i="1" s="1"/>
  <c r="K539" i="1"/>
  <c r="G539" i="1"/>
  <c r="H538" i="1"/>
  <c r="P537" i="1"/>
  <c r="S537" i="1" s="1"/>
  <c r="B537" i="1" s="1"/>
  <c r="R607" i="1"/>
  <c r="I608" i="1" s="1"/>
  <c r="A608" i="1"/>
  <c r="D607" i="1"/>
  <c r="E607" i="1" s="1"/>
  <c r="F608" i="1" s="1"/>
  <c r="W607" i="1"/>
  <c r="U606" i="1"/>
  <c r="X607" i="1"/>
  <c r="C598" i="1" l="1"/>
  <c r="H539" i="1"/>
  <c r="G540" i="1"/>
  <c r="P538" i="1"/>
  <c r="S538" i="1" s="1"/>
  <c r="B538" i="1" s="1"/>
  <c r="L539" i="1"/>
  <c r="M539" i="1" s="1"/>
  <c r="N539" i="1" s="1"/>
  <c r="K540" i="1"/>
  <c r="D608" i="1"/>
  <c r="E608" i="1" s="1"/>
  <c r="F609" i="1" s="1"/>
  <c r="R608" i="1"/>
  <c r="I609" i="1" s="1"/>
  <c r="A609" i="1"/>
  <c r="U607" i="1"/>
  <c r="V607" i="1" s="1"/>
  <c r="X608" i="1"/>
  <c r="W608" i="1"/>
  <c r="C599" i="1" l="1"/>
  <c r="K541" i="1"/>
  <c r="L540" i="1"/>
  <c r="M540" i="1" s="1"/>
  <c r="N540" i="1" s="1"/>
  <c r="H540" i="1"/>
  <c r="G541" i="1"/>
  <c r="P539" i="1"/>
  <c r="S539" i="1" s="1"/>
  <c r="B539" i="1" s="1"/>
  <c r="R609" i="1"/>
  <c r="I610" i="1" s="1"/>
  <c r="A610" i="1"/>
  <c r="D609" i="1"/>
  <c r="E609" i="1" s="1"/>
  <c r="F610" i="1" s="1"/>
  <c r="W609" i="1"/>
  <c r="U608" i="1"/>
  <c r="V608" i="1" s="1"/>
  <c r="X609" i="1"/>
  <c r="C600" i="1" l="1"/>
  <c r="G542" i="1"/>
  <c r="H541" i="1"/>
  <c r="P540" i="1"/>
  <c r="S540" i="1" s="1"/>
  <c r="B540" i="1" s="1"/>
  <c r="K542" i="1"/>
  <c r="L541" i="1"/>
  <c r="M541" i="1" s="1"/>
  <c r="N541" i="1" s="1"/>
  <c r="D610" i="1"/>
  <c r="E610" i="1" s="1"/>
  <c r="F611" i="1" s="1"/>
  <c r="R610" i="1"/>
  <c r="I611" i="1" s="1"/>
  <c r="A611" i="1"/>
  <c r="U609" i="1"/>
  <c r="V609" i="1" s="1"/>
  <c r="X610" i="1"/>
  <c r="W610" i="1"/>
  <c r="C601" i="1" l="1"/>
  <c r="L542" i="1"/>
  <c r="M542" i="1" s="1"/>
  <c r="N542" i="1" s="1"/>
  <c r="K543" i="1"/>
  <c r="P541" i="1"/>
  <c r="S541" i="1" s="1"/>
  <c r="B541" i="1" s="1"/>
  <c r="G543" i="1"/>
  <c r="H542" i="1"/>
  <c r="R611" i="1"/>
  <c r="I612" i="1" s="1"/>
  <c r="A612" i="1"/>
  <c r="D611" i="1"/>
  <c r="E611" i="1" s="1"/>
  <c r="F612" i="1" s="1"/>
  <c r="U610" i="1"/>
  <c r="V610" i="1" s="1"/>
  <c r="X611" i="1"/>
  <c r="W611" i="1"/>
  <c r="C602" i="1" l="1"/>
  <c r="P542" i="1"/>
  <c r="S542" i="1" s="1"/>
  <c r="B542" i="1" s="1"/>
  <c r="G544" i="1"/>
  <c r="H543" i="1"/>
  <c r="K544" i="1"/>
  <c r="L543" i="1"/>
  <c r="M543" i="1" s="1"/>
  <c r="N543" i="1" s="1"/>
  <c r="D612" i="1"/>
  <c r="E612" i="1" s="1"/>
  <c r="F613" i="1" s="1"/>
  <c r="A613" i="1"/>
  <c r="R612" i="1"/>
  <c r="I613" i="1" s="1"/>
  <c r="U611" i="1"/>
  <c r="V611" i="1" s="1"/>
  <c r="X612" i="1"/>
  <c r="W612" i="1"/>
  <c r="C603" i="1" l="1"/>
  <c r="K545" i="1"/>
  <c r="L544" i="1"/>
  <c r="M544" i="1" s="1"/>
  <c r="N544" i="1" s="1"/>
  <c r="P543" i="1"/>
  <c r="S543" i="1" s="1"/>
  <c r="B543" i="1" s="1"/>
  <c r="H544" i="1"/>
  <c r="G545" i="1"/>
  <c r="U612" i="1"/>
  <c r="V612" i="1" s="1"/>
  <c r="X613" i="1"/>
  <c r="W613" i="1"/>
  <c r="R613" i="1"/>
  <c r="I614" i="1" s="1"/>
  <c r="A614" i="1"/>
  <c r="D613" i="1"/>
  <c r="E613" i="1" s="1"/>
  <c r="F614" i="1" s="1"/>
  <c r="C604" i="1" l="1"/>
  <c r="G546" i="1"/>
  <c r="H545" i="1"/>
  <c r="P544" i="1"/>
  <c r="S544" i="1" s="1"/>
  <c r="B544" i="1" s="1"/>
  <c r="K546" i="1"/>
  <c r="L545" i="1"/>
  <c r="M545" i="1" s="1"/>
  <c r="N545" i="1" s="1"/>
  <c r="U613" i="1"/>
  <c r="V613" i="1" s="1"/>
  <c r="W614" i="1"/>
  <c r="X614" i="1"/>
  <c r="D614" i="1"/>
  <c r="E614" i="1" s="1"/>
  <c r="F615" i="1" s="1"/>
  <c r="R614" i="1"/>
  <c r="I615" i="1" s="1"/>
  <c r="A615" i="1"/>
  <c r="C605" i="1" l="1"/>
  <c r="P545" i="1"/>
  <c r="S545" i="1" s="1"/>
  <c r="B545" i="1" s="1"/>
  <c r="K547" i="1"/>
  <c r="L546" i="1"/>
  <c r="M546" i="1" s="1"/>
  <c r="N546" i="1" s="1"/>
  <c r="H546" i="1"/>
  <c r="G547" i="1"/>
  <c r="U614" i="1"/>
  <c r="V614" i="1" s="1"/>
  <c r="X615" i="1"/>
  <c r="W615" i="1"/>
  <c r="D615" i="1"/>
  <c r="E615" i="1" s="1"/>
  <c r="F616" i="1" s="1"/>
  <c r="R615" i="1"/>
  <c r="I616" i="1" s="1"/>
  <c r="A616" i="1"/>
  <c r="C606" i="1" l="1"/>
  <c r="P546" i="1"/>
  <c r="S546" i="1" s="1"/>
  <c r="B546" i="1" s="1"/>
  <c r="G548" i="1"/>
  <c r="H547" i="1"/>
  <c r="L547" i="1"/>
  <c r="M547" i="1" s="1"/>
  <c r="N547" i="1" s="1"/>
  <c r="K548" i="1"/>
  <c r="W616" i="1"/>
  <c r="U615" i="1"/>
  <c r="V615" i="1" s="1"/>
  <c r="X616" i="1"/>
  <c r="A617" i="1"/>
  <c r="D616" i="1"/>
  <c r="E616" i="1" s="1"/>
  <c r="F617" i="1" s="1"/>
  <c r="R616" i="1"/>
  <c r="I617" i="1" s="1"/>
  <c r="V606" i="1" l="1"/>
  <c r="C607" i="1" s="1"/>
  <c r="K549" i="1"/>
  <c r="L548" i="1"/>
  <c r="M548" i="1" s="1"/>
  <c r="N548" i="1" s="1"/>
  <c r="P547" i="1"/>
  <c r="S547" i="1" s="1"/>
  <c r="B547" i="1" s="1"/>
  <c r="G549" i="1"/>
  <c r="H548" i="1"/>
  <c r="R617" i="1"/>
  <c r="I618" i="1" s="1"/>
  <c r="A618" i="1"/>
  <c r="D617" i="1"/>
  <c r="E617" i="1" s="1"/>
  <c r="F618" i="1" s="1"/>
  <c r="U616" i="1"/>
  <c r="V616" i="1" s="1"/>
  <c r="X617" i="1"/>
  <c r="W617" i="1"/>
  <c r="C608" i="1" l="1"/>
  <c r="P548" i="1"/>
  <c r="S548" i="1" s="1"/>
  <c r="B548" i="1" s="1"/>
  <c r="H549" i="1"/>
  <c r="G550" i="1"/>
  <c r="K550" i="1"/>
  <c r="L549" i="1"/>
  <c r="M549" i="1" s="1"/>
  <c r="N549" i="1" s="1"/>
  <c r="D618" i="1"/>
  <c r="E618" i="1" s="1"/>
  <c r="F619" i="1" s="1"/>
  <c r="R618" i="1"/>
  <c r="I619" i="1" s="1"/>
  <c r="A619" i="1"/>
  <c r="U617" i="1"/>
  <c r="V617" i="1" s="1"/>
  <c r="X618" i="1"/>
  <c r="W618" i="1"/>
  <c r="C609" i="1" l="1"/>
  <c r="K551" i="1"/>
  <c r="L550" i="1"/>
  <c r="M550" i="1" s="1"/>
  <c r="N550" i="1" s="1"/>
  <c r="G551" i="1"/>
  <c r="H550" i="1"/>
  <c r="P549" i="1"/>
  <c r="S549" i="1" s="1"/>
  <c r="B549" i="1" s="1"/>
  <c r="R619" i="1"/>
  <c r="I620" i="1" s="1"/>
  <c r="A620" i="1"/>
  <c r="D619" i="1"/>
  <c r="E619" i="1" s="1"/>
  <c r="F620" i="1" s="1"/>
  <c r="W619" i="1"/>
  <c r="U618" i="1"/>
  <c r="V618" i="1" s="1"/>
  <c r="X619" i="1"/>
  <c r="C610" i="1" l="1"/>
  <c r="P550" i="1"/>
  <c r="S550" i="1" s="1"/>
  <c r="B550" i="1" s="1"/>
  <c r="H551" i="1"/>
  <c r="G552" i="1"/>
  <c r="K552" i="1"/>
  <c r="L551" i="1"/>
  <c r="M551" i="1" s="1"/>
  <c r="N551" i="1" s="1"/>
  <c r="U619" i="1"/>
  <c r="V619" i="1" s="1"/>
  <c r="X620" i="1"/>
  <c r="W620" i="1"/>
  <c r="D620" i="1"/>
  <c r="E620" i="1" s="1"/>
  <c r="F621" i="1" s="1"/>
  <c r="A621" i="1"/>
  <c r="R620" i="1"/>
  <c r="I621" i="1" s="1"/>
  <c r="C611" i="1" l="1"/>
  <c r="K553" i="1"/>
  <c r="L552" i="1"/>
  <c r="M552" i="1" s="1"/>
  <c r="N552" i="1" s="1"/>
  <c r="H552" i="1"/>
  <c r="G553" i="1"/>
  <c r="P551" i="1"/>
  <c r="S551" i="1" s="1"/>
  <c r="B551" i="1" s="1"/>
  <c r="U620" i="1"/>
  <c r="V620" i="1" s="1"/>
  <c r="X621" i="1"/>
  <c r="W621" i="1"/>
  <c r="A622" i="1"/>
  <c r="R621" i="1"/>
  <c r="I622" i="1" s="1"/>
  <c r="D621" i="1"/>
  <c r="E621" i="1" s="1"/>
  <c r="F622" i="1" s="1"/>
  <c r="C612" i="1" l="1"/>
  <c r="G554" i="1"/>
  <c r="H553" i="1"/>
  <c r="P552" i="1"/>
  <c r="S552" i="1" s="1"/>
  <c r="B552" i="1" s="1"/>
  <c r="K554" i="1"/>
  <c r="L553" i="1"/>
  <c r="M553" i="1" s="1"/>
  <c r="N553" i="1" s="1"/>
  <c r="U621" i="1"/>
  <c r="V621" i="1" s="1"/>
  <c r="X622" i="1"/>
  <c r="W622" i="1"/>
  <c r="A623" i="1"/>
  <c r="D622" i="1"/>
  <c r="E622" i="1" s="1"/>
  <c r="F623" i="1" s="1"/>
  <c r="R622" i="1"/>
  <c r="I623" i="1" s="1"/>
  <c r="C613" i="1" l="1"/>
  <c r="K555" i="1"/>
  <c r="L554" i="1"/>
  <c r="M554" i="1" s="1"/>
  <c r="N554" i="1" s="1"/>
  <c r="P553" i="1"/>
  <c r="S553" i="1" s="1"/>
  <c r="B553" i="1" s="1"/>
  <c r="H554" i="1"/>
  <c r="G555" i="1"/>
  <c r="U622" i="1"/>
  <c r="V622" i="1" s="1"/>
  <c r="X623" i="1"/>
  <c r="W623" i="1"/>
  <c r="R623" i="1"/>
  <c r="I624" i="1" s="1"/>
  <c r="A624" i="1"/>
  <c r="D623" i="1"/>
  <c r="E623" i="1" s="1"/>
  <c r="F624" i="1" s="1"/>
  <c r="C614" i="1" l="1"/>
  <c r="H555" i="1"/>
  <c r="G556" i="1"/>
  <c r="P554" i="1"/>
  <c r="S554" i="1" s="1"/>
  <c r="B554" i="1" s="1"/>
  <c r="L555" i="1"/>
  <c r="M555" i="1" s="1"/>
  <c r="N555" i="1" s="1"/>
  <c r="K556" i="1"/>
  <c r="X624" i="1"/>
  <c r="W624" i="1"/>
  <c r="U623" i="1"/>
  <c r="V623" i="1" s="1"/>
  <c r="R624" i="1"/>
  <c r="I625" i="1" s="1"/>
  <c r="D624" i="1"/>
  <c r="E624" i="1" s="1"/>
  <c r="F625" i="1" s="1"/>
  <c r="A625" i="1"/>
  <c r="C615" i="1" l="1"/>
  <c r="L556" i="1"/>
  <c r="M556" i="1" s="1"/>
  <c r="N556" i="1" s="1"/>
  <c r="K557" i="1"/>
  <c r="G557" i="1"/>
  <c r="H556" i="1"/>
  <c r="P555" i="1"/>
  <c r="S555" i="1" s="1"/>
  <c r="B555" i="1" s="1"/>
  <c r="U624" i="1"/>
  <c r="V624" i="1" s="1"/>
  <c r="X625" i="1"/>
  <c r="W625" i="1"/>
  <c r="R625" i="1"/>
  <c r="I626" i="1" s="1"/>
  <c r="A626" i="1"/>
  <c r="D625" i="1"/>
  <c r="E625" i="1" s="1"/>
  <c r="F626" i="1" s="1"/>
  <c r="C616" i="1" l="1"/>
  <c r="P556" i="1"/>
  <c r="S556" i="1" s="1"/>
  <c r="B556" i="1" s="1"/>
  <c r="H557" i="1"/>
  <c r="G558" i="1"/>
  <c r="L557" i="1"/>
  <c r="M557" i="1" s="1"/>
  <c r="N557" i="1" s="1"/>
  <c r="K558" i="1"/>
  <c r="D626" i="1"/>
  <c r="E626" i="1" s="1"/>
  <c r="F627" i="1" s="1"/>
  <c r="A627" i="1"/>
  <c r="R626" i="1"/>
  <c r="I627" i="1" s="1"/>
  <c r="U625" i="1"/>
  <c r="X626" i="1"/>
  <c r="W626" i="1"/>
  <c r="C617" i="1" l="1"/>
  <c r="L558" i="1"/>
  <c r="M558" i="1" s="1"/>
  <c r="N558" i="1" s="1"/>
  <c r="K559" i="1"/>
  <c r="H558" i="1"/>
  <c r="G559" i="1"/>
  <c r="P557" i="1"/>
  <c r="S557" i="1" s="1"/>
  <c r="B557" i="1" s="1"/>
  <c r="U626" i="1"/>
  <c r="V626" i="1" s="1"/>
  <c r="X627" i="1"/>
  <c r="W627" i="1"/>
  <c r="R627" i="1"/>
  <c r="I628" i="1" s="1"/>
  <c r="A628" i="1"/>
  <c r="D627" i="1"/>
  <c r="E627" i="1" s="1"/>
  <c r="F628" i="1" s="1"/>
  <c r="C618" i="1" l="1"/>
  <c r="G560" i="1"/>
  <c r="H559" i="1"/>
  <c r="P558" i="1"/>
  <c r="S558" i="1" s="1"/>
  <c r="B558" i="1" s="1"/>
  <c r="L559" i="1"/>
  <c r="M559" i="1" s="1"/>
  <c r="N559" i="1" s="1"/>
  <c r="K560" i="1"/>
  <c r="U627" i="1"/>
  <c r="V627" i="1" s="1"/>
  <c r="X628" i="1"/>
  <c r="W628" i="1"/>
  <c r="D628" i="1"/>
  <c r="E628" i="1" s="1"/>
  <c r="F629" i="1" s="1"/>
  <c r="A629" i="1"/>
  <c r="R628" i="1"/>
  <c r="I629" i="1" s="1"/>
  <c r="C619" i="1" l="1"/>
  <c r="K561" i="1"/>
  <c r="L560" i="1"/>
  <c r="M560" i="1" s="1"/>
  <c r="N560" i="1" s="1"/>
  <c r="P559" i="1"/>
  <c r="S559" i="1" s="1"/>
  <c r="B559" i="1" s="1"/>
  <c r="H560" i="1"/>
  <c r="G561" i="1"/>
  <c r="U628" i="1"/>
  <c r="V628" i="1" s="1"/>
  <c r="X629" i="1"/>
  <c r="W629" i="1"/>
  <c r="A630" i="1"/>
  <c r="R629" i="1"/>
  <c r="I630" i="1" s="1"/>
  <c r="D629" i="1"/>
  <c r="E629" i="1" s="1"/>
  <c r="F630" i="1" s="1"/>
  <c r="C620" i="1" l="1"/>
  <c r="G562" i="1"/>
  <c r="H561" i="1"/>
  <c r="P560" i="1"/>
  <c r="S560" i="1" s="1"/>
  <c r="B560" i="1" s="1"/>
  <c r="L561" i="1"/>
  <c r="M561" i="1" s="1"/>
  <c r="N561" i="1" s="1"/>
  <c r="K562" i="1"/>
  <c r="U629" i="1"/>
  <c r="V629" i="1" s="1"/>
  <c r="X630" i="1"/>
  <c r="W630" i="1"/>
  <c r="D630" i="1"/>
  <c r="E630" i="1" s="1"/>
  <c r="F631" i="1" s="1"/>
  <c r="R630" i="1"/>
  <c r="I631" i="1" s="1"/>
  <c r="A631" i="1"/>
  <c r="C621" i="1" l="1"/>
  <c r="K563" i="1"/>
  <c r="L562" i="1"/>
  <c r="M562" i="1" s="1"/>
  <c r="N562" i="1" s="1"/>
  <c r="P561" i="1"/>
  <c r="S561" i="1" s="1"/>
  <c r="B561" i="1" s="1"/>
  <c r="H562" i="1"/>
  <c r="G563" i="1"/>
  <c r="U630" i="1"/>
  <c r="V630" i="1" s="1"/>
  <c r="X631" i="1"/>
  <c r="W631" i="1"/>
  <c r="R631" i="1"/>
  <c r="I632" i="1" s="1"/>
  <c r="A632" i="1"/>
  <c r="D631" i="1"/>
  <c r="E631" i="1" s="1"/>
  <c r="F632" i="1" s="1"/>
  <c r="C622" i="1" l="1"/>
  <c r="G564" i="1"/>
  <c r="H563" i="1"/>
  <c r="P562" i="1"/>
  <c r="S562" i="1" s="1"/>
  <c r="B562" i="1" s="1"/>
  <c r="L563" i="1"/>
  <c r="M563" i="1" s="1"/>
  <c r="N563" i="1" s="1"/>
  <c r="K564" i="1"/>
  <c r="A633" i="1"/>
  <c r="R632" i="1"/>
  <c r="I633" i="1" s="1"/>
  <c r="D632" i="1"/>
  <c r="E632" i="1" s="1"/>
  <c r="F633" i="1" s="1"/>
  <c r="X632" i="1"/>
  <c r="U631" i="1"/>
  <c r="V631" i="1" s="1"/>
  <c r="W632" i="1"/>
  <c r="C623" i="1" l="1"/>
  <c r="P563" i="1"/>
  <c r="S563" i="1" s="1"/>
  <c r="B563" i="1" s="1"/>
  <c r="L564" i="1"/>
  <c r="M564" i="1" s="1"/>
  <c r="N564" i="1" s="1"/>
  <c r="K565" i="1"/>
  <c r="H564" i="1"/>
  <c r="G565" i="1"/>
  <c r="U632" i="1"/>
  <c r="V632" i="1" s="1"/>
  <c r="X633" i="1"/>
  <c r="W633" i="1"/>
  <c r="R633" i="1"/>
  <c r="I634" i="1" s="1"/>
  <c r="A634" i="1"/>
  <c r="D633" i="1"/>
  <c r="E633" i="1" s="1"/>
  <c r="F634" i="1" s="1"/>
  <c r="C624" i="1" l="1"/>
  <c r="P564" i="1"/>
  <c r="S564" i="1" s="1"/>
  <c r="B564" i="1" s="1"/>
  <c r="H565" i="1"/>
  <c r="G566" i="1"/>
  <c r="L565" i="1"/>
  <c r="M565" i="1" s="1"/>
  <c r="N565" i="1" s="1"/>
  <c r="K566" i="1"/>
  <c r="A635" i="1"/>
  <c r="D634" i="1"/>
  <c r="E634" i="1" s="1"/>
  <c r="F635" i="1" s="1"/>
  <c r="R634" i="1"/>
  <c r="I635" i="1" s="1"/>
  <c r="X634" i="1"/>
  <c r="W634" i="1"/>
  <c r="U633" i="1"/>
  <c r="V633" i="1" s="1"/>
  <c r="C625" i="1" l="1"/>
  <c r="K567" i="1"/>
  <c r="L566" i="1"/>
  <c r="M566" i="1" s="1"/>
  <c r="N566" i="1" s="1"/>
  <c r="H566" i="1"/>
  <c r="G567" i="1"/>
  <c r="P565" i="1"/>
  <c r="S565" i="1" s="1"/>
  <c r="B565" i="1" s="1"/>
  <c r="R635" i="1"/>
  <c r="I636" i="1" s="1"/>
  <c r="A636" i="1"/>
  <c r="D635" i="1"/>
  <c r="E635" i="1" s="1"/>
  <c r="F636" i="1" s="1"/>
  <c r="W635" i="1"/>
  <c r="U634" i="1"/>
  <c r="V634" i="1" s="1"/>
  <c r="X635" i="1"/>
  <c r="V625" i="1" l="1"/>
  <c r="C626" i="1" s="1"/>
  <c r="G568" i="1"/>
  <c r="H567" i="1"/>
  <c r="P566" i="1"/>
  <c r="S566" i="1" s="1"/>
  <c r="B566" i="1" s="1"/>
  <c r="K568" i="1"/>
  <c r="L567" i="1"/>
  <c r="M567" i="1" s="1"/>
  <c r="N567" i="1" s="1"/>
  <c r="D636" i="1"/>
  <c r="E636" i="1" s="1"/>
  <c r="F637" i="1" s="1"/>
  <c r="A637" i="1"/>
  <c r="R636" i="1"/>
  <c r="I637" i="1" s="1"/>
  <c r="U635" i="1"/>
  <c r="V635" i="1" s="1"/>
  <c r="X636" i="1"/>
  <c r="W636" i="1"/>
  <c r="C627" i="1" l="1"/>
  <c r="L568" i="1"/>
  <c r="M568" i="1" s="1"/>
  <c r="N568" i="1" s="1"/>
  <c r="K569" i="1"/>
  <c r="P567" i="1"/>
  <c r="S567" i="1" s="1"/>
  <c r="B567" i="1" s="1"/>
  <c r="H568" i="1"/>
  <c r="G569" i="1"/>
  <c r="A638" i="1"/>
  <c r="R637" i="1"/>
  <c r="I638" i="1" s="1"/>
  <c r="D637" i="1"/>
  <c r="E637" i="1" s="1"/>
  <c r="F638" i="1" s="1"/>
  <c r="U636" i="1"/>
  <c r="V636" i="1" s="1"/>
  <c r="X637" i="1"/>
  <c r="W637" i="1"/>
  <c r="C628" i="1" l="1"/>
  <c r="G570" i="1"/>
  <c r="H569" i="1"/>
  <c r="P568" i="1"/>
  <c r="S568" i="1" s="1"/>
  <c r="B568" i="1" s="1"/>
  <c r="L569" i="1"/>
  <c r="M569" i="1" s="1"/>
  <c r="N569" i="1" s="1"/>
  <c r="K570" i="1"/>
  <c r="U637" i="1"/>
  <c r="V637" i="1" s="1"/>
  <c r="X638" i="1"/>
  <c r="W638" i="1"/>
  <c r="D638" i="1"/>
  <c r="E638" i="1" s="1"/>
  <c r="F639" i="1" s="1"/>
  <c r="R638" i="1"/>
  <c r="I639" i="1" s="1"/>
  <c r="A639" i="1"/>
  <c r="C629" i="1" l="1"/>
  <c r="K571" i="1"/>
  <c r="L570" i="1"/>
  <c r="M570" i="1" s="1"/>
  <c r="N570" i="1" s="1"/>
  <c r="P569" i="1"/>
  <c r="S569" i="1" s="1"/>
  <c r="B569" i="1" s="1"/>
  <c r="H570" i="1"/>
  <c r="G571" i="1"/>
  <c r="R639" i="1"/>
  <c r="I640" i="1" s="1"/>
  <c r="A640" i="1"/>
  <c r="D639" i="1"/>
  <c r="E639" i="1" s="1"/>
  <c r="F640" i="1" s="1"/>
  <c r="W639" i="1"/>
  <c r="U638" i="1"/>
  <c r="V638" i="1" s="1"/>
  <c r="X639" i="1"/>
  <c r="C630" i="1" l="1"/>
  <c r="H571" i="1"/>
  <c r="G572" i="1"/>
  <c r="P570" i="1"/>
  <c r="S570" i="1" s="1"/>
  <c r="B570" i="1" s="1"/>
  <c r="K572" i="1"/>
  <c r="L571" i="1"/>
  <c r="M571" i="1" s="1"/>
  <c r="N571" i="1" s="1"/>
  <c r="U639" i="1"/>
  <c r="X640" i="1"/>
  <c r="W640" i="1"/>
  <c r="D640" i="1"/>
  <c r="E640" i="1" s="1"/>
  <c r="F641" i="1" s="1"/>
  <c r="A641" i="1"/>
  <c r="R640" i="1"/>
  <c r="I641" i="1" s="1"/>
  <c r="C631" i="1" l="1"/>
  <c r="L572" i="1"/>
  <c r="M572" i="1" s="1"/>
  <c r="N572" i="1" s="1"/>
  <c r="K573" i="1"/>
  <c r="G573" i="1"/>
  <c r="H572" i="1"/>
  <c r="P571" i="1"/>
  <c r="S571" i="1" s="1"/>
  <c r="B571" i="1" s="1"/>
  <c r="U640" i="1"/>
  <c r="V640" i="1" s="1"/>
  <c r="X641" i="1"/>
  <c r="W641" i="1"/>
  <c r="R641" i="1"/>
  <c r="I642" i="1" s="1"/>
  <c r="A642" i="1"/>
  <c r="D641" i="1"/>
  <c r="E641" i="1" s="1"/>
  <c r="F642" i="1" s="1"/>
  <c r="C632" i="1" l="1"/>
  <c r="P572" i="1"/>
  <c r="S572" i="1" s="1"/>
  <c r="B572" i="1" s="1"/>
  <c r="H573" i="1"/>
  <c r="G574" i="1"/>
  <c r="L573" i="1"/>
  <c r="M573" i="1" s="1"/>
  <c r="N573" i="1" s="1"/>
  <c r="K574" i="1"/>
  <c r="R642" i="1"/>
  <c r="I643" i="1" s="1"/>
  <c r="D642" i="1"/>
  <c r="E642" i="1" s="1"/>
  <c r="F643" i="1" s="1"/>
  <c r="A643" i="1"/>
  <c r="U641" i="1"/>
  <c r="V641" i="1" s="1"/>
  <c r="X642" i="1"/>
  <c r="W642" i="1"/>
  <c r="C633" i="1" l="1"/>
  <c r="H574" i="1"/>
  <c r="G575" i="1"/>
  <c r="P573" i="1"/>
  <c r="S573" i="1" s="1"/>
  <c r="B573" i="1" s="1"/>
  <c r="L574" i="1"/>
  <c r="M574" i="1" s="1"/>
  <c r="N574" i="1" s="1"/>
  <c r="K575" i="1"/>
  <c r="U642" i="1"/>
  <c r="V642" i="1" s="1"/>
  <c r="X643" i="1"/>
  <c r="W643" i="1"/>
  <c r="A644" i="1"/>
  <c r="R643" i="1"/>
  <c r="I644" i="1" s="1"/>
  <c r="D643" i="1"/>
  <c r="E643" i="1" s="1"/>
  <c r="F644" i="1" s="1"/>
  <c r="C634" i="1" l="1"/>
  <c r="K576" i="1"/>
  <c r="L575" i="1"/>
  <c r="M575" i="1" s="1"/>
  <c r="N575" i="1" s="1"/>
  <c r="H575" i="1"/>
  <c r="G576" i="1"/>
  <c r="P574" i="1"/>
  <c r="S574" i="1" s="1"/>
  <c r="B574" i="1" s="1"/>
  <c r="D644" i="1"/>
  <c r="E644" i="1" s="1"/>
  <c r="F645" i="1" s="1"/>
  <c r="A645" i="1"/>
  <c r="R644" i="1"/>
  <c r="I645" i="1" s="1"/>
  <c r="X644" i="1"/>
  <c r="U643" i="1"/>
  <c r="V643" i="1" s="1"/>
  <c r="W644" i="1"/>
  <c r="C635" i="1" l="1"/>
  <c r="H576" i="1"/>
  <c r="G577" i="1"/>
  <c r="P575" i="1"/>
  <c r="S575" i="1" s="1"/>
  <c r="B575" i="1" s="1"/>
  <c r="K577" i="1"/>
  <c r="L576" i="1"/>
  <c r="M576" i="1" s="1"/>
  <c r="N576" i="1" s="1"/>
  <c r="U644" i="1"/>
  <c r="V644" i="1" s="1"/>
  <c r="X645" i="1"/>
  <c r="W645" i="1"/>
  <c r="R645" i="1"/>
  <c r="I646" i="1" s="1"/>
  <c r="A646" i="1"/>
  <c r="D645" i="1"/>
  <c r="E645" i="1" s="1"/>
  <c r="F646" i="1" s="1"/>
  <c r="C636" i="1" l="1"/>
  <c r="K578" i="1"/>
  <c r="L577" i="1"/>
  <c r="M577" i="1" s="1"/>
  <c r="N577" i="1" s="1"/>
  <c r="G578" i="1"/>
  <c r="H577" i="1"/>
  <c r="P576" i="1"/>
  <c r="S576" i="1" s="1"/>
  <c r="B576" i="1" s="1"/>
  <c r="D646" i="1"/>
  <c r="E646" i="1" s="1"/>
  <c r="F647" i="1" s="1"/>
  <c r="R646" i="1"/>
  <c r="I647" i="1" s="1"/>
  <c r="A647" i="1"/>
  <c r="U645" i="1"/>
  <c r="V645" i="1" s="1"/>
  <c r="W646" i="1"/>
  <c r="X646" i="1"/>
  <c r="C637" i="1" l="1"/>
  <c r="P577" i="1"/>
  <c r="S577" i="1" s="1"/>
  <c r="B577" i="1" s="1"/>
  <c r="G579" i="1"/>
  <c r="H578" i="1"/>
  <c r="L578" i="1"/>
  <c r="M578" i="1" s="1"/>
  <c r="N578" i="1" s="1"/>
  <c r="K579" i="1"/>
  <c r="R647" i="1"/>
  <c r="I648" i="1" s="1"/>
  <c r="A648" i="1"/>
  <c r="D647" i="1"/>
  <c r="E647" i="1" s="1"/>
  <c r="F648" i="1" s="1"/>
  <c r="W647" i="1"/>
  <c r="U646" i="1"/>
  <c r="V646" i="1" s="1"/>
  <c r="X647" i="1"/>
  <c r="C638" i="1" l="1"/>
  <c r="K580" i="1"/>
  <c r="L579" i="1"/>
  <c r="M579" i="1" s="1"/>
  <c r="N579" i="1" s="1"/>
  <c r="P578" i="1"/>
  <c r="S578" i="1" s="1"/>
  <c r="B578" i="1" s="1"/>
  <c r="G580" i="1"/>
  <c r="H579" i="1"/>
  <c r="D648" i="1"/>
  <c r="E648" i="1" s="1"/>
  <c r="F649" i="1" s="1"/>
  <c r="A649" i="1"/>
  <c r="R648" i="1"/>
  <c r="I649" i="1" s="1"/>
  <c r="U647" i="1"/>
  <c r="V647" i="1" s="1"/>
  <c r="X648" i="1"/>
  <c r="W648" i="1"/>
  <c r="C639" i="1" l="1"/>
  <c r="P579" i="1"/>
  <c r="S579" i="1" s="1"/>
  <c r="B579" i="1" s="1"/>
  <c r="G581" i="1"/>
  <c r="H580" i="1"/>
  <c r="L580" i="1"/>
  <c r="M580" i="1" s="1"/>
  <c r="N580" i="1" s="1"/>
  <c r="K581" i="1"/>
  <c r="U648" i="1"/>
  <c r="V648" i="1" s="1"/>
  <c r="X649" i="1"/>
  <c r="W649" i="1"/>
  <c r="R649" i="1"/>
  <c r="I650" i="1" s="1"/>
  <c r="A650" i="1"/>
  <c r="D649" i="1"/>
  <c r="E649" i="1" s="1"/>
  <c r="F650" i="1" s="1"/>
  <c r="V639" i="1" l="1"/>
  <c r="C640" i="1" s="1"/>
  <c r="L581" i="1"/>
  <c r="M581" i="1" s="1"/>
  <c r="N581" i="1" s="1"/>
  <c r="K582" i="1"/>
  <c r="P580" i="1"/>
  <c r="S580" i="1" s="1"/>
  <c r="B580" i="1" s="1"/>
  <c r="H581" i="1"/>
  <c r="G582" i="1"/>
  <c r="A651" i="1"/>
  <c r="D650" i="1"/>
  <c r="E650" i="1" s="1"/>
  <c r="F651" i="1" s="1"/>
  <c r="R650" i="1"/>
  <c r="I651" i="1" s="1"/>
  <c r="X650" i="1"/>
  <c r="W650" i="1"/>
  <c r="U649" i="1"/>
  <c r="V649" i="1" s="1"/>
  <c r="C641" i="1" l="1"/>
  <c r="G583" i="1"/>
  <c r="H582" i="1"/>
  <c r="P581" i="1"/>
  <c r="S581" i="1" s="1"/>
  <c r="B581" i="1" s="1"/>
  <c r="K583" i="1"/>
  <c r="L582" i="1"/>
  <c r="M582" i="1" s="1"/>
  <c r="N582" i="1" s="1"/>
  <c r="W651" i="1"/>
  <c r="U650" i="1"/>
  <c r="V650" i="1" s="1"/>
  <c r="X651" i="1"/>
  <c r="R651" i="1"/>
  <c r="I652" i="1" s="1"/>
  <c r="A652" i="1"/>
  <c r="D651" i="1"/>
  <c r="E651" i="1" s="1"/>
  <c r="F652" i="1" s="1"/>
  <c r="C642" i="1" l="1"/>
  <c r="K584" i="1"/>
  <c r="L583" i="1"/>
  <c r="M583" i="1" s="1"/>
  <c r="N583" i="1" s="1"/>
  <c r="P582" i="1"/>
  <c r="S582" i="1" s="1"/>
  <c r="B582" i="1" s="1"/>
  <c r="H583" i="1"/>
  <c r="G584" i="1"/>
  <c r="U651" i="1"/>
  <c r="V651" i="1" s="1"/>
  <c r="X652" i="1"/>
  <c r="W652" i="1"/>
  <c r="D652" i="1"/>
  <c r="E652" i="1" s="1"/>
  <c r="F653" i="1" s="1"/>
  <c r="A653" i="1"/>
  <c r="R652" i="1"/>
  <c r="I653" i="1" s="1"/>
  <c r="C643" i="1" l="1"/>
  <c r="H584" i="1"/>
  <c r="G585" i="1"/>
  <c r="P583" i="1"/>
  <c r="S583" i="1" s="1"/>
  <c r="B583" i="1" s="1"/>
  <c r="K585" i="1"/>
  <c r="L584" i="1"/>
  <c r="M584" i="1" s="1"/>
  <c r="N584" i="1" s="1"/>
  <c r="R653" i="1"/>
  <c r="I654" i="1" s="1"/>
  <c r="A654" i="1"/>
  <c r="D653" i="1"/>
  <c r="E653" i="1" s="1"/>
  <c r="F654" i="1" s="1"/>
  <c r="X653" i="1"/>
  <c r="U652" i="1"/>
  <c r="V652" i="1" s="1"/>
  <c r="W653" i="1"/>
  <c r="C644" i="1" l="1"/>
  <c r="L585" i="1"/>
  <c r="M585" i="1" s="1"/>
  <c r="N585" i="1" s="1"/>
  <c r="K586" i="1"/>
  <c r="H585" i="1"/>
  <c r="G586" i="1"/>
  <c r="P584" i="1"/>
  <c r="S584" i="1" s="1"/>
  <c r="B584" i="1" s="1"/>
  <c r="U653" i="1"/>
  <c r="V653" i="1" s="1"/>
  <c r="X654" i="1"/>
  <c r="W654" i="1"/>
  <c r="D654" i="1"/>
  <c r="E654" i="1" s="1"/>
  <c r="F655" i="1" s="1"/>
  <c r="R654" i="1"/>
  <c r="I655" i="1" s="1"/>
  <c r="A655" i="1"/>
  <c r="C645" i="1" l="1"/>
  <c r="H586" i="1"/>
  <c r="G587" i="1"/>
  <c r="P585" i="1"/>
  <c r="S585" i="1" s="1"/>
  <c r="B585" i="1" s="1"/>
  <c r="L586" i="1"/>
  <c r="M586" i="1" s="1"/>
  <c r="N586" i="1" s="1"/>
  <c r="K587" i="1"/>
  <c r="R655" i="1"/>
  <c r="I656" i="1" s="1"/>
  <c r="A656" i="1"/>
  <c r="D655" i="1"/>
  <c r="E655" i="1" s="1"/>
  <c r="F656" i="1" s="1"/>
  <c r="W655" i="1"/>
  <c r="U654" i="1"/>
  <c r="X655" i="1"/>
  <c r="C646" i="1" l="1"/>
  <c r="H587" i="1"/>
  <c r="G588" i="1"/>
  <c r="L587" i="1"/>
  <c r="M587" i="1" s="1"/>
  <c r="N587" i="1" s="1"/>
  <c r="K588" i="1"/>
  <c r="P586" i="1"/>
  <c r="S586" i="1" s="1"/>
  <c r="B586" i="1" s="1"/>
  <c r="D656" i="1"/>
  <c r="E656" i="1" s="1"/>
  <c r="F657" i="1" s="1"/>
  <c r="A657" i="1"/>
  <c r="R656" i="1"/>
  <c r="I657" i="1" s="1"/>
  <c r="U655" i="1"/>
  <c r="V655" i="1" s="1"/>
  <c r="W656" i="1"/>
  <c r="X656" i="1"/>
  <c r="C647" i="1" l="1"/>
  <c r="L588" i="1"/>
  <c r="M588" i="1" s="1"/>
  <c r="N588" i="1" s="1"/>
  <c r="K589" i="1"/>
  <c r="G589" i="1"/>
  <c r="H588" i="1"/>
  <c r="P587" i="1"/>
  <c r="S587" i="1" s="1"/>
  <c r="B587" i="1" s="1"/>
  <c r="W657" i="1"/>
  <c r="U656" i="1"/>
  <c r="V656" i="1" s="1"/>
  <c r="X657" i="1"/>
  <c r="R657" i="1"/>
  <c r="I658" i="1" s="1"/>
  <c r="A658" i="1"/>
  <c r="D657" i="1"/>
  <c r="E657" i="1" s="1"/>
  <c r="F658" i="1" s="1"/>
  <c r="C648" i="1" l="1"/>
  <c r="P588" i="1"/>
  <c r="S588" i="1" s="1"/>
  <c r="B588" i="1" s="1"/>
  <c r="H589" i="1"/>
  <c r="G590" i="1"/>
  <c r="K590" i="1"/>
  <c r="L589" i="1"/>
  <c r="M589" i="1" s="1"/>
  <c r="N589" i="1" s="1"/>
  <c r="D658" i="1"/>
  <c r="E658" i="1" s="1"/>
  <c r="F659" i="1" s="1"/>
  <c r="R658" i="1"/>
  <c r="I659" i="1" s="1"/>
  <c r="A659" i="1"/>
  <c r="U657" i="1"/>
  <c r="V657" i="1" s="1"/>
  <c r="W658" i="1"/>
  <c r="X658" i="1"/>
  <c r="C649" i="1" l="1"/>
  <c r="K591" i="1"/>
  <c r="L590" i="1"/>
  <c r="M590" i="1" s="1"/>
  <c r="N590" i="1" s="1"/>
  <c r="G591" i="1"/>
  <c r="H590" i="1"/>
  <c r="P589" i="1"/>
  <c r="S589" i="1" s="1"/>
  <c r="B589" i="1" s="1"/>
  <c r="R659" i="1"/>
  <c r="I660" i="1" s="1"/>
  <c r="A660" i="1"/>
  <c r="D659" i="1"/>
  <c r="E659" i="1" s="1"/>
  <c r="F660" i="1" s="1"/>
  <c r="W659" i="1"/>
  <c r="U658" i="1"/>
  <c r="V658" i="1" s="1"/>
  <c r="X659" i="1"/>
  <c r="C650" i="1" l="1"/>
  <c r="P590" i="1"/>
  <c r="S590" i="1" s="1"/>
  <c r="B590" i="1" s="1"/>
  <c r="G592" i="1"/>
  <c r="H591" i="1"/>
  <c r="K592" i="1"/>
  <c r="L591" i="1"/>
  <c r="M591" i="1" s="1"/>
  <c r="N591" i="1" s="1"/>
  <c r="U659" i="1"/>
  <c r="V659" i="1" s="1"/>
  <c r="W660" i="1"/>
  <c r="X660" i="1"/>
  <c r="D660" i="1"/>
  <c r="E660" i="1" s="1"/>
  <c r="F661" i="1" s="1"/>
  <c r="A661" i="1"/>
  <c r="R660" i="1"/>
  <c r="I661" i="1" s="1"/>
  <c r="C651" i="1" l="1"/>
  <c r="L592" i="1"/>
  <c r="M592" i="1" s="1"/>
  <c r="N592" i="1" s="1"/>
  <c r="K593" i="1"/>
  <c r="P591" i="1"/>
  <c r="S591" i="1" s="1"/>
  <c r="B591" i="1" s="1"/>
  <c r="H592" i="1"/>
  <c r="G593" i="1"/>
  <c r="U660" i="1"/>
  <c r="V660" i="1" s="1"/>
  <c r="X661" i="1"/>
  <c r="W661" i="1"/>
  <c r="A662" i="1"/>
  <c r="R661" i="1"/>
  <c r="I662" i="1" s="1"/>
  <c r="D661" i="1"/>
  <c r="E661" i="1" s="1"/>
  <c r="F662" i="1" s="1"/>
  <c r="C652" i="1" l="1"/>
  <c r="G594" i="1"/>
  <c r="H593" i="1"/>
  <c r="P592" i="1"/>
  <c r="S592" i="1" s="1"/>
  <c r="B592" i="1" s="1"/>
  <c r="K594" i="1"/>
  <c r="L593" i="1"/>
  <c r="M593" i="1" s="1"/>
  <c r="N593" i="1" s="1"/>
  <c r="U661" i="1"/>
  <c r="V661" i="1" s="1"/>
  <c r="X662" i="1"/>
  <c r="W662" i="1"/>
  <c r="D662" i="1"/>
  <c r="E662" i="1" s="1"/>
  <c r="F663" i="1" s="1"/>
  <c r="A663" i="1"/>
  <c r="R662" i="1"/>
  <c r="I663" i="1" s="1"/>
  <c r="C653" i="1" l="1"/>
  <c r="L594" i="1"/>
  <c r="M594" i="1" s="1"/>
  <c r="N594" i="1" s="1"/>
  <c r="K595" i="1"/>
  <c r="P593" i="1"/>
  <c r="S593" i="1" s="1"/>
  <c r="B593" i="1" s="1"/>
  <c r="H594" i="1"/>
  <c r="G595" i="1"/>
  <c r="U662" i="1"/>
  <c r="V662" i="1" s="1"/>
  <c r="X663" i="1"/>
  <c r="W663" i="1"/>
  <c r="R663" i="1"/>
  <c r="I664" i="1" s="1"/>
  <c r="D663" i="1"/>
  <c r="E663" i="1" s="1"/>
  <c r="F664" i="1" s="1"/>
  <c r="A664" i="1"/>
  <c r="C654" i="1" l="1"/>
  <c r="H595" i="1"/>
  <c r="G596" i="1"/>
  <c r="P594" i="1"/>
  <c r="S594" i="1" s="1"/>
  <c r="B594" i="1" s="1"/>
  <c r="K596" i="1"/>
  <c r="L595" i="1"/>
  <c r="M595" i="1" s="1"/>
  <c r="N595" i="1" s="1"/>
  <c r="D664" i="1"/>
  <c r="E664" i="1" s="1"/>
  <c r="F665" i="1" s="1"/>
  <c r="A665" i="1"/>
  <c r="R664" i="1"/>
  <c r="I665" i="1" s="1"/>
  <c r="U663" i="1"/>
  <c r="V663" i="1" s="1"/>
  <c r="W664" i="1"/>
  <c r="X664" i="1"/>
  <c r="V654" i="1" l="1"/>
  <c r="C655" i="1" s="1"/>
  <c r="K597" i="1"/>
  <c r="L596" i="1"/>
  <c r="M596" i="1" s="1"/>
  <c r="N596" i="1" s="1"/>
  <c r="H596" i="1"/>
  <c r="G597" i="1"/>
  <c r="P595" i="1"/>
  <c r="S595" i="1" s="1"/>
  <c r="B595" i="1" s="1"/>
  <c r="U664" i="1"/>
  <c r="V664" i="1" s="1"/>
  <c r="X665" i="1"/>
  <c r="W665" i="1"/>
  <c r="D665" i="1"/>
  <c r="E665" i="1" s="1"/>
  <c r="F666" i="1" s="1"/>
  <c r="R665" i="1"/>
  <c r="I666" i="1" s="1"/>
  <c r="A666" i="1"/>
  <c r="C656" i="1" l="1"/>
  <c r="G598" i="1"/>
  <c r="H597" i="1"/>
  <c r="P596" i="1"/>
  <c r="S596" i="1" s="1"/>
  <c r="B596" i="1" s="1"/>
  <c r="K598" i="1"/>
  <c r="L597" i="1"/>
  <c r="M597" i="1" s="1"/>
  <c r="N597" i="1" s="1"/>
  <c r="R666" i="1"/>
  <c r="I667" i="1" s="1"/>
  <c r="D666" i="1"/>
  <c r="E666" i="1" s="1"/>
  <c r="F667" i="1" s="1"/>
  <c r="A667" i="1"/>
  <c r="U665" i="1"/>
  <c r="V665" i="1" s="1"/>
  <c r="X666" i="1"/>
  <c r="W666" i="1"/>
  <c r="C657" i="1" l="1"/>
  <c r="L598" i="1"/>
  <c r="M598" i="1" s="1"/>
  <c r="N598" i="1" s="1"/>
  <c r="K599" i="1"/>
  <c r="P597" i="1"/>
  <c r="S597" i="1" s="1"/>
  <c r="B597" i="1" s="1"/>
  <c r="G599" i="1"/>
  <c r="H598" i="1"/>
  <c r="A668" i="1"/>
  <c r="D667" i="1"/>
  <c r="E667" i="1" s="1"/>
  <c r="F668" i="1" s="1"/>
  <c r="R667" i="1"/>
  <c r="I668" i="1" s="1"/>
  <c r="U666" i="1"/>
  <c r="V666" i="1" s="1"/>
  <c r="X667" i="1"/>
  <c r="W667" i="1"/>
  <c r="C658" i="1" l="1"/>
  <c r="P598" i="1"/>
  <c r="S598" i="1" s="1"/>
  <c r="B598" i="1" s="1"/>
  <c r="H599" i="1"/>
  <c r="G600" i="1"/>
  <c r="K600" i="1"/>
  <c r="L599" i="1"/>
  <c r="M599" i="1" s="1"/>
  <c r="N599" i="1" s="1"/>
  <c r="D668" i="1"/>
  <c r="E668" i="1" s="1"/>
  <c r="F669" i="1" s="1"/>
  <c r="R668" i="1"/>
  <c r="I669" i="1" s="1"/>
  <c r="A669" i="1"/>
  <c r="U667" i="1"/>
  <c r="X668" i="1"/>
  <c r="W668" i="1"/>
  <c r="C659" i="1" l="1"/>
  <c r="K601" i="1"/>
  <c r="L600" i="1"/>
  <c r="M600" i="1" s="1"/>
  <c r="N600" i="1" s="1"/>
  <c r="G601" i="1"/>
  <c r="H600" i="1"/>
  <c r="P599" i="1"/>
  <c r="S599" i="1" s="1"/>
  <c r="B599" i="1" s="1"/>
  <c r="R669" i="1"/>
  <c r="I670" i="1" s="1"/>
  <c r="A670" i="1"/>
  <c r="D669" i="1"/>
  <c r="E669" i="1" s="1"/>
  <c r="F670" i="1" s="1"/>
  <c r="U668" i="1"/>
  <c r="V668" i="1" s="1"/>
  <c r="X669" i="1"/>
  <c r="W669" i="1"/>
  <c r="C660" i="1" l="1"/>
  <c r="P600" i="1"/>
  <c r="S600" i="1" s="1"/>
  <c r="B600" i="1" s="1"/>
  <c r="G602" i="1"/>
  <c r="H601" i="1"/>
  <c r="K602" i="1"/>
  <c r="L601" i="1"/>
  <c r="M601" i="1" s="1"/>
  <c r="N601" i="1" s="1"/>
  <c r="X670" i="1"/>
  <c r="W670" i="1"/>
  <c r="U669" i="1"/>
  <c r="V669" i="1" s="1"/>
  <c r="A671" i="1"/>
  <c r="D670" i="1"/>
  <c r="E670" i="1" s="1"/>
  <c r="F671" i="1" s="1"/>
  <c r="R670" i="1"/>
  <c r="I671" i="1" s="1"/>
  <c r="C661" i="1" l="1"/>
  <c r="K603" i="1"/>
  <c r="L602" i="1"/>
  <c r="M602" i="1" s="1"/>
  <c r="N602" i="1" s="1"/>
  <c r="P601" i="1"/>
  <c r="S601" i="1" s="1"/>
  <c r="B601" i="1" s="1"/>
  <c r="G603" i="1"/>
  <c r="H602" i="1"/>
  <c r="W671" i="1"/>
  <c r="U670" i="1"/>
  <c r="V670" i="1" s="1"/>
  <c r="X671" i="1"/>
  <c r="A672" i="1"/>
  <c r="D671" i="1"/>
  <c r="E671" i="1" s="1"/>
  <c r="F672" i="1" s="1"/>
  <c r="R671" i="1"/>
  <c r="I672" i="1" s="1"/>
  <c r="C662" i="1" l="1"/>
  <c r="P602" i="1"/>
  <c r="S602" i="1" s="1"/>
  <c r="B602" i="1" s="1"/>
  <c r="G604" i="1"/>
  <c r="H603" i="1"/>
  <c r="L603" i="1"/>
  <c r="M603" i="1" s="1"/>
  <c r="N603" i="1" s="1"/>
  <c r="K604" i="1"/>
  <c r="U671" i="1"/>
  <c r="V671" i="1" s="1"/>
  <c r="W672" i="1"/>
  <c r="X672" i="1"/>
  <c r="D672" i="1"/>
  <c r="E672" i="1" s="1"/>
  <c r="F673" i="1" s="1"/>
  <c r="A673" i="1"/>
  <c r="R672" i="1"/>
  <c r="I673" i="1" s="1"/>
  <c r="C663" i="1" l="1"/>
  <c r="K605" i="1"/>
  <c r="L604" i="1"/>
  <c r="M604" i="1" s="1"/>
  <c r="N604" i="1" s="1"/>
  <c r="P603" i="1"/>
  <c r="S603" i="1" s="1"/>
  <c r="B603" i="1" s="1"/>
  <c r="H604" i="1"/>
  <c r="G605" i="1"/>
  <c r="U672" i="1"/>
  <c r="V672" i="1" s="1"/>
  <c r="X673" i="1"/>
  <c r="W673" i="1"/>
  <c r="R673" i="1"/>
  <c r="I674" i="1" s="1"/>
  <c r="A674" i="1"/>
  <c r="D673" i="1"/>
  <c r="E673" i="1" s="1"/>
  <c r="F674" i="1" s="1"/>
  <c r="C664" i="1" l="1"/>
  <c r="G606" i="1"/>
  <c r="H605" i="1"/>
  <c r="P604" i="1"/>
  <c r="S604" i="1" s="1"/>
  <c r="B604" i="1" s="1"/>
  <c r="K606" i="1"/>
  <c r="L605" i="1"/>
  <c r="M605" i="1" s="1"/>
  <c r="N605" i="1" s="1"/>
  <c r="R674" i="1"/>
  <c r="I675" i="1" s="1"/>
  <c r="D674" i="1"/>
  <c r="E674" i="1" s="1"/>
  <c r="F675" i="1" s="1"/>
  <c r="A675" i="1"/>
  <c r="U673" i="1"/>
  <c r="V673" i="1" s="1"/>
  <c r="W674" i="1"/>
  <c r="X674" i="1"/>
  <c r="C665" i="1" l="1"/>
  <c r="L606" i="1"/>
  <c r="M606" i="1" s="1"/>
  <c r="N606" i="1" s="1"/>
  <c r="K607" i="1"/>
  <c r="P605" i="1"/>
  <c r="S605" i="1" s="1"/>
  <c r="B605" i="1" s="1"/>
  <c r="H606" i="1"/>
  <c r="G607" i="1"/>
  <c r="R675" i="1"/>
  <c r="I676" i="1" s="1"/>
  <c r="A676" i="1"/>
  <c r="D675" i="1"/>
  <c r="E675" i="1" s="1"/>
  <c r="F676" i="1" s="1"/>
  <c r="X675" i="1"/>
  <c r="U674" i="1"/>
  <c r="V674" i="1" s="1"/>
  <c r="W675" i="1"/>
  <c r="C666" i="1" l="1"/>
  <c r="H607" i="1"/>
  <c r="G608" i="1"/>
  <c r="P606" i="1"/>
  <c r="S606" i="1" s="1"/>
  <c r="B606" i="1" s="1"/>
  <c r="L607" i="1"/>
  <c r="M607" i="1" s="1"/>
  <c r="N607" i="1" s="1"/>
  <c r="K608" i="1"/>
  <c r="D676" i="1"/>
  <c r="E676" i="1" s="1"/>
  <c r="F677" i="1" s="1"/>
  <c r="A677" i="1"/>
  <c r="R676" i="1"/>
  <c r="I677" i="1" s="1"/>
  <c r="U675" i="1"/>
  <c r="V675" i="1" s="1"/>
  <c r="X676" i="1"/>
  <c r="W676" i="1"/>
  <c r="C667" i="1" l="1"/>
  <c r="G609" i="1"/>
  <c r="H608" i="1"/>
  <c r="L608" i="1"/>
  <c r="M608" i="1" s="1"/>
  <c r="N608" i="1" s="1"/>
  <c r="K609" i="1"/>
  <c r="P607" i="1"/>
  <c r="S607" i="1" s="1"/>
  <c r="B607" i="1" s="1"/>
  <c r="R677" i="1"/>
  <c r="I678" i="1" s="1"/>
  <c r="A678" i="1"/>
  <c r="D677" i="1"/>
  <c r="E677" i="1" s="1"/>
  <c r="F678" i="1" s="1"/>
  <c r="U676" i="1"/>
  <c r="V676" i="1" s="1"/>
  <c r="X677" i="1"/>
  <c r="W677" i="1"/>
  <c r="V667" i="1" l="1"/>
  <c r="C668" i="1" s="1"/>
  <c r="L609" i="1"/>
  <c r="M609" i="1" s="1"/>
  <c r="N609" i="1" s="1"/>
  <c r="K610" i="1"/>
  <c r="P608" i="1"/>
  <c r="S608" i="1" s="1"/>
  <c r="B608" i="1" s="1"/>
  <c r="G610" i="1"/>
  <c r="H609" i="1"/>
  <c r="D678" i="1"/>
  <c r="E678" i="1" s="1"/>
  <c r="F679" i="1" s="1"/>
  <c r="R678" i="1"/>
  <c r="I679" i="1" s="1"/>
  <c r="A679" i="1"/>
  <c r="U677" i="1"/>
  <c r="V677" i="1" s="1"/>
  <c r="X678" i="1"/>
  <c r="W678" i="1"/>
  <c r="C669" i="1" l="1"/>
  <c r="P609" i="1"/>
  <c r="S609" i="1" s="1"/>
  <c r="B609" i="1" s="1"/>
  <c r="H610" i="1"/>
  <c r="G611" i="1"/>
  <c r="L610" i="1"/>
  <c r="M610" i="1" s="1"/>
  <c r="N610" i="1" s="1"/>
  <c r="K611" i="1"/>
  <c r="U678" i="1"/>
  <c r="V678" i="1" s="1"/>
  <c r="X679" i="1"/>
  <c r="W679" i="1"/>
  <c r="R679" i="1"/>
  <c r="I680" i="1" s="1"/>
  <c r="A680" i="1"/>
  <c r="D679" i="1"/>
  <c r="E679" i="1" s="1"/>
  <c r="F680" i="1" s="1"/>
  <c r="C670" i="1" l="1"/>
  <c r="K612" i="1"/>
  <c r="L611" i="1"/>
  <c r="M611" i="1" s="1"/>
  <c r="N611" i="1" s="1"/>
  <c r="G612" i="1"/>
  <c r="H611" i="1"/>
  <c r="P610" i="1"/>
  <c r="S610" i="1" s="1"/>
  <c r="B610" i="1" s="1"/>
  <c r="D680" i="1"/>
  <c r="E680" i="1" s="1"/>
  <c r="F681" i="1" s="1"/>
  <c r="A681" i="1"/>
  <c r="R680" i="1"/>
  <c r="I681" i="1" s="1"/>
  <c r="X680" i="1"/>
  <c r="U679" i="1"/>
  <c r="V679" i="1" s="1"/>
  <c r="W680" i="1"/>
  <c r="C671" i="1" l="1"/>
  <c r="P611" i="1"/>
  <c r="S611" i="1" s="1"/>
  <c r="B611" i="1" s="1"/>
  <c r="H612" i="1"/>
  <c r="G613" i="1"/>
  <c r="K613" i="1"/>
  <c r="L612" i="1"/>
  <c r="M612" i="1" s="1"/>
  <c r="N612" i="1" s="1"/>
  <c r="U680" i="1"/>
  <c r="V680" i="1" s="1"/>
  <c r="X681" i="1"/>
  <c r="W681" i="1"/>
  <c r="R681" i="1"/>
  <c r="I682" i="1" s="1"/>
  <c r="A682" i="1"/>
  <c r="D681" i="1"/>
  <c r="E681" i="1" s="1"/>
  <c r="F682" i="1" s="1"/>
  <c r="C672" i="1" l="1"/>
  <c r="L613" i="1"/>
  <c r="M613" i="1" s="1"/>
  <c r="N613" i="1" s="1"/>
  <c r="K614" i="1"/>
  <c r="H613" i="1"/>
  <c r="G614" i="1"/>
  <c r="P612" i="1"/>
  <c r="S612" i="1" s="1"/>
  <c r="B612" i="1" s="1"/>
  <c r="U681" i="1"/>
  <c r="V681" i="1" s="1"/>
  <c r="W682" i="1"/>
  <c r="X682" i="1"/>
  <c r="R682" i="1"/>
  <c r="I683" i="1" s="1"/>
  <c r="D682" i="1"/>
  <c r="E682" i="1" s="1"/>
  <c r="F683" i="1" s="1"/>
  <c r="A683" i="1"/>
  <c r="C673" i="1" l="1"/>
  <c r="H614" i="1"/>
  <c r="G615" i="1"/>
  <c r="P613" i="1"/>
  <c r="S613" i="1" s="1"/>
  <c r="B613" i="1" s="1"/>
  <c r="K615" i="1"/>
  <c r="L614" i="1"/>
  <c r="M614" i="1" s="1"/>
  <c r="N614" i="1" s="1"/>
  <c r="R683" i="1"/>
  <c r="I684" i="1" s="1"/>
  <c r="A684" i="1"/>
  <c r="D683" i="1"/>
  <c r="E683" i="1" s="1"/>
  <c r="F684" i="1" s="1"/>
  <c r="U682" i="1"/>
  <c r="V682" i="1" s="1"/>
  <c r="X683" i="1"/>
  <c r="W683" i="1"/>
  <c r="C674" i="1" l="1"/>
  <c r="L615" i="1"/>
  <c r="M615" i="1" s="1"/>
  <c r="N615" i="1" s="1"/>
  <c r="K616" i="1"/>
  <c r="G616" i="1"/>
  <c r="H615" i="1"/>
  <c r="P614" i="1"/>
  <c r="S614" i="1" s="1"/>
  <c r="B614" i="1" s="1"/>
  <c r="U683" i="1"/>
  <c r="V683" i="1" s="1"/>
  <c r="W684" i="1"/>
  <c r="X684" i="1"/>
  <c r="A685" i="1"/>
  <c r="D684" i="1"/>
  <c r="E684" i="1" s="1"/>
  <c r="F685" i="1" s="1"/>
  <c r="R684" i="1"/>
  <c r="I685" i="1" s="1"/>
  <c r="C675" i="1" l="1"/>
  <c r="P615" i="1"/>
  <c r="S615" i="1" s="1"/>
  <c r="B615" i="1" s="1"/>
  <c r="H616" i="1"/>
  <c r="G617" i="1"/>
  <c r="K617" i="1"/>
  <c r="L616" i="1"/>
  <c r="M616" i="1" s="1"/>
  <c r="N616" i="1" s="1"/>
  <c r="R685" i="1"/>
  <c r="I686" i="1" s="1"/>
  <c r="A686" i="1"/>
  <c r="D685" i="1"/>
  <c r="E685" i="1" s="1"/>
  <c r="F686" i="1" s="1"/>
  <c r="U684" i="1"/>
  <c r="X685" i="1"/>
  <c r="W685" i="1"/>
  <c r="C676" i="1" l="1"/>
  <c r="L617" i="1"/>
  <c r="M617" i="1" s="1"/>
  <c r="N617" i="1" s="1"/>
  <c r="K618" i="1"/>
  <c r="G618" i="1"/>
  <c r="H617" i="1"/>
  <c r="P616" i="1"/>
  <c r="S616" i="1" s="1"/>
  <c r="B616" i="1" s="1"/>
  <c r="D686" i="1"/>
  <c r="E686" i="1" s="1"/>
  <c r="F687" i="1" s="1"/>
  <c r="A687" i="1"/>
  <c r="R686" i="1"/>
  <c r="I687" i="1" s="1"/>
  <c r="U685" i="1"/>
  <c r="V685" i="1" s="1"/>
  <c r="X686" i="1"/>
  <c r="W686" i="1"/>
  <c r="C677" i="1" l="1"/>
  <c r="P617" i="1"/>
  <c r="S617" i="1" s="1"/>
  <c r="B617" i="1" s="1"/>
  <c r="G619" i="1"/>
  <c r="H618" i="1"/>
  <c r="K619" i="1"/>
  <c r="L618" i="1"/>
  <c r="M618" i="1" s="1"/>
  <c r="N618" i="1" s="1"/>
  <c r="U686" i="1"/>
  <c r="V686" i="1" s="1"/>
  <c r="X687" i="1"/>
  <c r="W687" i="1"/>
  <c r="R687" i="1"/>
  <c r="I688" i="1" s="1"/>
  <c r="A688" i="1"/>
  <c r="D687" i="1"/>
  <c r="E687" i="1" s="1"/>
  <c r="F688" i="1" s="1"/>
  <c r="C678" i="1" l="1"/>
  <c r="L619" i="1"/>
  <c r="M619" i="1" s="1"/>
  <c r="N619" i="1" s="1"/>
  <c r="K620" i="1"/>
  <c r="P618" i="1"/>
  <c r="S618" i="1" s="1"/>
  <c r="B618" i="1" s="1"/>
  <c r="H619" i="1"/>
  <c r="G620" i="1"/>
  <c r="D688" i="1"/>
  <c r="E688" i="1" s="1"/>
  <c r="F689" i="1" s="1"/>
  <c r="A689" i="1"/>
  <c r="R688" i="1"/>
  <c r="I689" i="1" s="1"/>
  <c r="X688" i="1"/>
  <c r="U687" i="1"/>
  <c r="V687" i="1" s="1"/>
  <c r="W688" i="1"/>
  <c r="C679" i="1" l="1"/>
  <c r="G621" i="1"/>
  <c r="H620" i="1"/>
  <c r="P619" i="1"/>
  <c r="S619" i="1" s="1"/>
  <c r="B619" i="1" s="1"/>
  <c r="L620" i="1"/>
  <c r="M620" i="1" s="1"/>
  <c r="N620" i="1" s="1"/>
  <c r="K621" i="1"/>
  <c r="D689" i="1"/>
  <c r="E689" i="1" s="1"/>
  <c r="F690" i="1" s="1"/>
  <c r="R689" i="1"/>
  <c r="I690" i="1" s="1"/>
  <c r="A690" i="1"/>
  <c r="U688" i="1"/>
  <c r="V688" i="1" s="1"/>
  <c r="X689" i="1"/>
  <c r="W689" i="1"/>
  <c r="C680" i="1" l="1"/>
  <c r="K622" i="1"/>
  <c r="L621" i="1"/>
  <c r="M621" i="1" s="1"/>
  <c r="N621" i="1" s="1"/>
  <c r="P620" i="1"/>
  <c r="S620" i="1" s="1"/>
  <c r="B620" i="1" s="1"/>
  <c r="H621" i="1"/>
  <c r="G622" i="1"/>
  <c r="D690" i="1"/>
  <c r="E690" i="1" s="1"/>
  <c r="F691" i="1" s="1"/>
  <c r="A691" i="1"/>
  <c r="R690" i="1"/>
  <c r="I691" i="1" s="1"/>
  <c r="U689" i="1"/>
  <c r="V689" i="1" s="1"/>
  <c r="X690" i="1"/>
  <c r="W690" i="1"/>
  <c r="C681" i="1" l="1"/>
  <c r="H622" i="1"/>
  <c r="G623" i="1"/>
  <c r="P621" i="1"/>
  <c r="S621" i="1" s="1"/>
  <c r="B621" i="1" s="1"/>
  <c r="K623" i="1"/>
  <c r="L622" i="1"/>
  <c r="M622" i="1" s="1"/>
  <c r="N622" i="1" s="1"/>
  <c r="U690" i="1"/>
  <c r="V690" i="1" s="1"/>
  <c r="X691" i="1"/>
  <c r="W691" i="1"/>
  <c r="A692" i="1"/>
  <c r="R691" i="1"/>
  <c r="I692" i="1" s="1"/>
  <c r="D691" i="1"/>
  <c r="E691" i="1" s="1"/>
  <c r="F692" i="1" s="1"/>
  <c r="C682" i="1" l="1"/>
  <c r="K624" i="1"/>
  <c r="L623" i="1"/>
  <c r="M623" i="1" s="1"/>
  <c r="N623" i="1" s="1"/>
  <c r="H623" i="1"/>
  <c r="G624" i="1"/>
  <c r="P622" i="1"/>
  <c r="S622" i="1" s="1"/>
  <c r="B622" i="1" s="1"/>
  <c r="A693" i="1"/>
  <c r="D692" i="1"/>
  <c r="E692" i="1" s="1"/>
  <c r="F693" i="1" s="1"/>
  <c r="R692" i="1"/>
  <c r="I693" i="1" s="1"/>
  <c r="X692" i="1"/>
  <c r="U691" i="1"/>
  <c r="V691" i="1" s="1"/>
  <c r="W692" i="1"/>
  <c r="C683" i="1" l="1"/>
  <c r="H624" i="1"/>
  <c r="G625" i="1"/>
  <c r="P623" i="1"/>
  <c r="S623" i="1" s="1"/>
  <c r="B623" i="1" s="1"/>
  <c r="K625" i="1"/>
  <c r="L624" i="1"/>
  <c r="M624" i="1" s="1"/>
  <c r="N624" i="1" s="1"/>
  <c r="R693" i="1"/>
  <c r="I694" i="1" s="1"/>
  <c r="A694" i="1"/>
  <c r="D693" i="1"/>
  <c r="E693" i="1" s="1"/>
  <c r="F694" i="1" s="1"/>
  <c r="X693" i="1"/>
  <c r="U692" i="1"/>
  <c r="V692" i="1" s="1"/>
  <c r="W693" i="1"/>
  <c r="C684" i="1" l="1"/>
  <c r="K626" i="1"/>
  <c r="L625" i="1"/>
  <c r="M625" i="1" s="1"/>
  <c r="N625" i="1" s="1"/>
  <c r="G626" i="1"/>
  <c r="H625" i="1"/>
  <c r="P624" i="1"/>
  <c r="S624" i="1" s="1"/>
  <c r="B624" i="1" s="1"/>
  <c r="D694" i="1"/>
  <c r="E694" i="1" s="1"/>
  <c r="F695" i="1" s="1"/>
  <c r="R694" i="1"/>
  <c r="I695" i="1" s="1"/>
  <c r="A695" i="1"/>
  <c r="U693" i="1"/>
  <c r="V693" i="1" s="1"/>
  <c r="X694" i="1"/>
  <c r="W694" i="1"/>
  <c r="V684" i="1" l="1"/>
  <c r="C685" i="1" s="1"/>
  <c r="P625" i="1"/>
  <c r="S625" i="1" s="1"/>
  <c r="B625" i="1" s="1"/>
  <c r="H626" i="1"/>
  <c r="G627" i="1"/>
  <c r="K627" i="1"/>
  <c r="L626" i="1"/>
  <c r="M626" i="1" s="1"/>
  <c r="N626" i="1" s="1"/>
  <c r="R695" i="1"/>
  <c r="I696" i="1" s="1"/>
  <c r="A696" i="1"/>
  <c r="D695" i="1"/>
  <c r="E695" i="1" s="1"/>
  <c r="F696" i="1" s="1"/>
  <c r="X695" i="1"/>
  <c r="U694" i="1"/>
  <c r="V694" i="1" s="1"/>
  <c r="W695" i="1"/>
  <c r="C686" i="1" l="1"/>
  <c r="K628" i="1"/>
  <c r="L627" i="1"/>
  <c r="M627" i="1" s="1"/>
  <c r="N627" i="1" s="1"/>
  <c r="H627" i="1"/>
  <c r="G628" i="1"/>
  <c r="P626" i="1"/>
  <c r="S626" i="1" s="1"/>
  <c r="B626" i="1" s="1"/>
  <c r="R696" i="1"/>
  <c r="I697" i="1" s="1"/>
  <c r="D696" i="1"/>
  <c r="E696" i="1" s="1"/>
  <c r="F697" i="1" s="1"/>
  <c r="A697" i="1"/>
  <c r="W696" i="1"/>
  <c r="X696" i="1"/>
  <c r="U695" i="1"/>
  <c r="V695" i="1" s="1"/>
  <c r="C687" i="1" l="1"/>
  <c r="P627" i="1"/>
  <c r="S627" i="1" s="1"/>
  <c r="B627" i="1" s="1"/>
  <c r="H628" i="1"/>
  <c r="G629" i="1"/>
  <c r="K629" i="1"/>
  <c r="L628" i="1"/>
  <c r="M628" i="1" s="1"/>
  <c r="N628" i="1" s="1"/>
  <c r="R697" i="1"/>
  <c r="I698" i="1" s="1"/>
  <c r="A698" i="1"/>
  <c r="D697" i="1"/>
  <c r="E697" i="1" s="1"/>
  <c r="F698" i="1" s="1"/>
  <c r="W697" i="1"/>
  <c r="U696" i="1"/>
  <c r="V696" i="1" s="1"/>
  <c r="X697" i="1"/>
  <c r="C688" i="1" l="1"/>
  <c r="L629" i="1"/>
  <c r="M629" i="1" s="1"/>
  <c r="N629" i="1" s="1"/>
  <c r="K630" i="1"/>
  <c r="G630" i="1"/>
  <c r="H629" i="1"/>
  <c r="P628" i="1"/>
  <c r="S628" i="1" s="1"/>
  <c r="B628" i="1" s="1"/>
  <c r="D698" i="1"/>
  <c r="E698" i="1" s="1"/>
  <c r="F699" i="1" s="1"/>
  <c r="A699" i="1"/>
  <c r="R698" i="1"/>
  <c r="I699" i="1" s="1"/>
  <c r="U697" i="1"/>
  <c r="V697" i="1" s="1"/>
  <c r="X698" i="1"/>
  <c r="W698" i="1"/>
  <c r="C689" i="1" l="1"/>
  <c r="P629" i="1"/>
  <c r="S629" i="1" s="1"/>
  <c r="B629" i="1" s="1"/>
  <c r="H630" i="1"/>
  <c r="G631" i="1"/>
  <c r="L630" i="1"/>
  <c r="M630" i="1" s="1"/>
  <c r="N630" i="1" s="1"/>
  <c r="K631" i="1"/>
  <c r="U698" i="1"/>
  <c r="X699" i="1"/>
  <c r="W699" i="1"/>
  <c r="R699" i="1"/>
  <c r="I700" i="1" s="1"/>
  <c r="A700" i="1"/>
  <c r="D699" i="1"/>
  <c r="E699" i="1" s="1"/>
  <c r="F700" i="1" s="1"/>
  <c r="C690" i="1" l="1"/>
  <c r="G632" i="1"/>
  <c r="H631" i="1"/>
  <c r="P630" i="1"/>
  <c r="S630" i="1" s="1"/>
  <c r="B630" i="1" s="1"/>
  <c r="L631" i="1"/>
  <c r="M631" i="1" s="1"/>
  <c r="N631" i="1" s="1"/>
  <c r="K632" i="1"/>
  <c r="R700" i="1"/>
  <c r="I701" i="1" s="1"/>
  <c r="D700" i="1"/>
  <c r="E700" i="1" s="1"/>
  <c r="F701" i="1" s="1"/>
  <c r="A701" i="1"/>
  <c r="X700" i="1"/>
  <c r="W700" i="1"/>
  <c r="U699" i="1"/>
  <c r="V699" i="1" s="1"/>
  <c r="C691" i="1" l="1"/>
  <c r="L632" i="1"/>
  <c r="M632" i="1" s="1"/>
  <c r="N632" i="1" s="1"/>
  <c r="K633" i="1"/>
  <c r="P631" i="1"/>
  <c r="S631" i="1" s="1"/>
  <c r="B631" i="1" s="1"/>
  <c r="G633" i="1"/>
  <c r="H632" i="1"/>
  <c r="A702" i="1"/>
  <c r="R701" i="1"/>
  <c r="I702" i="1" s="1"/>
  <c r="D701" i="1"/>
  <c r="E701" i="1" s="1"/>
  <c r="F702" i="1" s="1"/>
  <c r="U700" i="1"/>
  <c r="V700" i="1" s="1"/>
  <c r="X701" i="1"/>
  <c r="W701" i="1"/>
  <c r="C692" i="1" l="1"/>
  <c r="P632" i="1"/>
  <c r="S632" i="1" s="1"/>
  <c r="B632" i="1" s="1"/>
  <c r="G634" i="1"/>
  <c r="H633" i="1"/>
  <c r="K634" i="1"/>
  <c r="L633" i="1"/>
  <c r="M633" i="1" s="1"/>
  <c r="N633" i="1" s="1"/>
  <c r="U701" i="1"/>
  <c r="V701" i="1" s="1"/>
  <c r="X702" i="1"/>
  <c r="W702" i="1"/>
  <c r="D702" i="1"/>
  <c r="E702" i="1" s="1"/>
  <c r="F703" i="1" s="1"/>
  <c r="A703" i="1"/>
  <c r="R702" i="1"/>
  <c r="I703" i="1" s="1"/>
  <c r="C693" i="1" l="1"/>
  <c r="L634" i="1"/>
  <c r="M634" i="1" s="1"/>
  <c r="N634" i="1" s="1"/>
  <c r="K635" i="1"/>
  <c r="P633" i="1"/>
  <c r="S633" i="1" s="1"/>
  <c r="B633" i="1" s="1"/>
  <c r="H634" i="1"/>
  <c r="G635" i="1"/>
  <c r="R703" i="1"/>
  <c r="I704" i="1" s="1"/>
  <c r="A704" i="1"/>
  <c r="D703" i="1"/>
  <c r="E703" i="1" s="1"/>
  <c r="F704" i="1" s="1"/>
  <c r="W703" i="1"/>
  <c r="U702" i="1"/>
  <c r="V702" i="1" s="1"/>
  <c r="X703" i="1"/>
  <c r="C694" i="1" l="1"/>
  <c r="G636" i="1"/>
  <c r="H635" i="1"/>
  <c r="P634" i="1"/>
  <c r="S634" i="1" s="1"/>
  <c r="B634" i="1" s="1"/>
  <c r="K636" i="1"/>
  <c r="L635" i="1"/>
  <c r="M635" i="1" s="1"/>
  <c r="N635" i="1" s="1"/>
  <c r="D704" i="1"/>
  <c r="E704" i="1" s="1"/>
  <c r="F705" i="1" s="1"/>
  <c r="A705" i="1"/>
  <c r="R704" i="1"/>
  <c r="I705" i="1" s="1"/>
  <c r="X704" i="1"/>
  <c r="U703" i="1"/>
  <c r="V703" i="1" s="1"/>
  <c r="W704" i="1"/>
  <c r="C695" i="1" l="1"/>
  <c r="K637" i="1"/>
  <c r="L636" i="1"/>
  <c r="M636" i="1" s="1"/>
  <c r="N636" i="1" s="1"/>
  <c r="P635" i="1"/>
  <c r="S635" i="1" s="1"/>
  <c r="B635" i="1" s="1"/>
  <c r="H636" i="1"/>
  <c r="G637" i="1"/>
  <c r="R705" i="1"/>
  <c r="I706" i="1" s="1"/>
  <c r="A706" i="1"/>
  <c r="D705" i="1"/>
  <c r="E705" i="1" s="1"/>
  <c r="F706" i="1" s="1"/>
  <c r="U704" i="1"/>
  <c r="V704" i="1" s="1"/>
  <c r="X705" i="1"/>
  <c r="W705" i="1"/>
  <c r="C696" i="1" l="1"/>
  <c r="G638" i="1"/>
  <c r="H637" i="1"/>
  <c r="P636" i="1"/>
  <c r="S636" i="1" s="1"/>
  <c r="B636" i="1" s="1"/>
  <c r="L637" i="1"/>
  <c r="M637" i="1" s="1"/>
  <c r="N637" i="1" s="1"/>
  <c r="K638" i="1"/>
  <c r="D706" i="1"/>
  <c r="E706" i="1" s="1"/>
  <c r="F707" i="1" s="1"/>
  <c r="A707" i="1"/>
  <c r="R706" i="1"/>
  <c r="I707" i="1" s="1"/>
  <c r="U705" i="1"/>
  <c r="V705" i="1" s="1"/>
  <c r="X706" i="1"/>
  <c r="W706" i="1"/>
  <c r="C697" i="1" l="1"/>
  <c r="K639" i="1"/>
  <c r="L638" i="1"/>
  <c r="M638" i="1" s="1"/>
  <c r="N638" i="1" s="1"/>
  <c r="P637" i="1"/>
  <c r="S637" i="1" s="1"/>
  <c r="B637" i="1" s="1"/>
  <c r="G639" i="1"/>
  <c r="H638" i="1"/>
  <c r="U706" i="1"/>
  <c r="V706" i="1" s="1"/>
  <c r="X707" i="1"/>
  <c r="W707" i="1"/>
  <c r="R707" i="1"/>
  <c r="I708" i="1" s="1"/>
  <c r="A708" i="1"/>
  <c r="D707" i="1"/>
  <c r="E707" i="1" s="1"/>
  <c r="F708" i="1" s="1"/>
  <c r="C698" i="1" l="1"/>
  <c r="P638" i="1"/>
  <c r="S638" i="1" s="1"/>
  <c r="B638" i="1" s="1"/>
  <c r="H639" i="1"/>
  <c r="G640" i="1"/>
  <c r="L639" i="1"/>
  <c r="M639" i="1" s="1"/>
  <c r="N639" i="1" s="1"/>
  <c r="K640" i="1"/>
  <c r="D708" i="1"/>
  <c r="E708" i="1" s="1"/>
  <c r="F709" i="1" s="1"/>
  <c r="A709" i="1"/>
  <c r="R708" i="1"/>
  <c r="I709" i="1" s="1"/>
  <c r="U707" i="1"/>
  <c r="V707" i="1" s="1"/>
  <c r="W708" i="1"/>
  <c r="X708" i="1"/>
  <c r="V698" i="1" l="1"/>
  <c r="C699" i="1" s="1"/>
  <c r="K641" i="1"/>
  <c r="L640" i="1"/>
  <c r="M640" i="1" s="1"/>
  <c r="N640" i="1" s="1"/>
  <c r="G641" i="1"/>
  <c r="H640" i="1"/>
  <c r="P639" i="1"/>
  <c r="S639" i="1" s="1"/>
  <c r="B639" i="1" s="1"/>
  <c r="R709" i="1"/>
  <c r="I710" i="1" s="1"/>
  <c r="A710" i="1"/>
  <c r="D709" i="1"/>
  <c r="E709" i="1" s="1"/>
  <c r="F710" i="1" s="1"/>
  <c r="W709" i="1"/>
  <c r="U708" i="1"/>
  <c r="V708" i="1" s="1"/>
  <c r="X709" i="1"/>
  <c r="C700" i="1" l="1"/>
  <c r="P640" i="1"/>
  <c r="S640" i="1" s="1"/>
  <c r="B640" i="1" s="1"/>
  <c r="H641" i="1"/>
  <c r="G642" i="1"/>
  <c r="K642" i="1"/>
  <c r="L641" i="1"/>
  <c r="M641" i="1" s="1"/>
  <c r="N641" i="1" s="1"/>
  <c r="D710" i="1"/>
  <c r="E710" i="1" s="1"/>
  <c r="F711" i="1" s="1"/>
  <c r="R710" i="1"/>
  <c r="I711" i="1" s="1"/>
  <c r="A711" i="1"/>
  <c r="U709" i="1"/>
  <c r="V709" i="1" s="1"/>
  <c r="W710" i="1"/>
  <c r="X710" i="1"/>
  <c r="C701" i="1" l="1"/>
  <c r="K643" i="1"/>
  <c r="L642" i="1"/>
  <c r="M642" i="1" s="1"/>
  <c r="N642" i="1" s="1"/>
  <c r="G643" i="1"/>
  <c r="H642" i="1"/>
  <c r="P641" i="1"/>
  <c r="S641" i="1" s="1"/>
  <c r="B641" i="1" s="1"/>
  <c r="R711" i="1"/>
  <c r="I712" i="1" s="1"/>
  <c r="A712" i="1"/>
  <c r="D711" i="1"/>
  <c r="E711" i="1" s="1"/>
  <c r="F712" i="1" s="1"/>
  <c r="U710" i="1"/>
  <c r="V710" i="1" s="1"/>
  <c r="X711" i="1"/>
  <c r="W711" i="1"/>
  <c r="C702" i="1" l="1"/>
  <c r="P642" i="1"/>
  <c r="S642" i="1" s="1"/>
  <c r="B642" i="1" s="1"/>
  <c r="G644" i="1"/>
  <c r="H643" i="1"/>
  <c r="L643" i="1"/>
  <c r="M643" i="1" s="1"/>
  <c r="N643" i="1" s="1"/>
  <c r="K644" i="1"/>
  <c r="D712" i="1"/>
  <c r="E712" i="1" s="1"/>
  <c r="F713" i="1" s="1"/>
  <c r="A713" i="1"/>
  <c r="R712" i="1"/>
  <c r="I713" i="1" s="1"/>
  <c r="U711" i="1"/>
  <c r="V711" i="1" s="1"/>
  <c r="X712" i="1"/>
  <c r="W712" i="1"/>
  <c r="C703" i="1" l="1"/>
  <c r="K645" i="1"/>
  <c r="L644" i="1"/>
  <c r="M644" i="1" s="1"/>
  <c r="N644" i="1" s="1"/>
  <c r="P643" i="1"/>
  <c r="S643" i="1" s="1"/>
  <c r="B643" i="1" s="1"/>
  <c r="G645" i="1"/>
  <c r="H644" i="1"/>
  <c r="U712" i="1"/>
  <c r="V712" i="1" s="1"/>
  <c r="X713" i="1"/>
  <c r="W713" i="1"/>
  <c r="R713" i="1"/>
  <c r="I714" i="1" s="1"/>
  <c r="A714" i="1"/>
  <c r="D713" i="1"/>
  <c r="E713" i="1" s="1"/>
  <c r="F714" i="1" s="1"/>
  <c r="C704" i="1" l="1"/>
  <c r="P644" i="1"/>
  <c r="S644" i="1" s="1"/>
  <c r="B644" i="1" s="1"/>
  <c r="G646" i="1"/>
  <c r="H645" i="1"/>
  <c r="L645" i="1"/>
  <c r="M645" i="1" s="1"/>
  <c r="N645" i="1" s="1"/>
  <c r="K646" i="1"/>
  <c r="U713" i="1"/>
  <c r="V713" i="1" s="1"/>
  <c r="X714" i="1"/>
  <c r="W714" i="1"/>
  <c r="D714" i="1"/>
  <c r="E714" i="1" s="1"/>
  <c r="F715" i="1" s="1"/>
  <c r="R714" i="1"/>
  <c r="I715" i="1" s="1"/>
  <c r="A715" i="1"/>
  <c r="C705" i="1" l="1"/>
  <c r="P645" i="1"/>
  <c r="S645" i="1" s="1"/>
  <c r="B645" i="1" s="1"/>
  <c r="H646" i="1"/>
  <c r="G647" i="1"/>
  <c r="K647" i="1"/>
  <c r="L646" i="1"/>
  <c r="M646" i="1" s="1"/>
  <c r="N646" i="1" s="1"/>
  <c r="R715" i="1"/>
  <c r="I716" i="1" s="1"/>
  <c r="A716" i="1"/>
  <c r="D715" i="1"/>
  <c r="E715" i="1" s="1"/>
  <c r="F716" i="1" s="1"/>
  <c r="W715" i="1"/>
  <c r="U714" i="1"/>
  <c r="V714" i="1" s="1"/>
  <c r="X715" i="1"/>
  <c r="C706" i="1" l="1"/>
  <c r="L647" i="1"/>
  <c r="M647" i="1" s="1"/>
  <c r="N647" i="1" s="1"/>
  <c r="K648" i="1"/>
  <c r="H647" i="1"/>
  <c r="G648" i="1"/>
  <c r="P646" i="1"/>
  <c r="S646" i="1" s="1"/>
  <c r="B646" i="1" s="1"/>
  <c r="D716" i="1"/>
  <c r="E716" i="1" s="1"/>
  <c r="F717" i="1" s="1"/>
  <c r="A717" i="1"/>
  <c r="R716" i="1"/>
  <c r="I717" i="1" s="1"/>
  <c r="U715" i="1"/>
  <c r="V715" i="1" s="1"/>
  <c r="X716" i="1"/>
  <c r="W716" i="1"/>
  <c r="C707" i="1" l="1"/>
  <c r="G649" i="1"/>
  <c r="H648" i="1"/>
  <c r="P647" i="1"/>
  <c r="S647" i="1" s="1"/>
  <c r="B647" i="1" s="1"/>
  <c r="K649" i="1"/>
  <c r="L648" i="1"/>
  <c r="M648" i="1" s="1"/>
  <c r="N648" i="1" s="1"/>
  <c r="U716" i="1"/>
  <c r="X717" i="1"/>
  <c r="W717" i="1"/>
  <c r="R717" i="1"/>
  <c r="I718" i="1" s="1"/>
  <c r="A718" i="1"/>
  <c r="D717" i="1"/>
  <c r="E717" i="1" s="1"/>
  <c r="F718" i="1" s="1"/>
  <c r="C708" i="1" l="1"/>
  <c r="L649" i="1"/>
  <c r="M649" i="1" s="1"/>
  <c r="N649" i="1" s="1"/>
  <c r="K650" i="1"/>
  <c r="P648" i="1"/>
  <c r="S648" i="1" s="1"/>
  <c r="B648" i="1" s="1"/>
  <c r="H649" i="1"/>
  <c r="G650" i="1"/>
  <c r="D718" i="1"/>
  <c r="E718" i="1" s="1"/>
  <c r="F719" i="1" s="1"/>
  <c r="A719" i="1"/>
  <c r="R718" i="1"/>
  <c r="I719" i="1" s="1"/>
  <c r="U717" i="1"/>
  <c r="X718" i="1"/>
  <c r="W718" i="1"/>
  <c r="C709" i="1" l="1"/>
  <c r="G651" i="1"/>
  <c r="H650" i="1"/>
  <c r="P649" i="1"/>
  <c r="S649" i="1" s="1"/>
  <c r="B649" i="1" s="1"/>
  <c r="K651" i="1"/>
  <c r="L650" i="1"/>
  <c r="M650" i="1" s="1"/>
  <c r="N650" i="1" s="1"/>
  <c r="U718" i="1"/>
  <c r="X719" i="1"/>
  <c r="W719" i="1"/>
  <c r="R719" i="1"/>
  <c r="I720" i="1" s="1"/>
  <c r="A720" i="1"/>
  <c r="D719" i="1"/>
  <c r="E719" i="1" s="1"/>
  <c r="F720" i="1" s="1"/>
  <c r="C710" i="1" l="1"/>
  <c r="K652" i="1"/>
  <c r="L651" i="1"/>
  <c r="M651" i="1" s="1"/>
  <c r="N651" i="1" s="1"/>
  <c r="P650" i="1"/>
  <c r="S650" i="1" s="1"/>
  <c r="B650" i="1" s="1"/>
  <c r="H651" i="1"/>
  <c r="G652" i="1"/>
  <c r="D720" i="1"/>
  <c r="E720" i="1" s="1"/>
  <c r="F721" i="1" s="1"/>
  <c r="A721" i="1"/>
  <c r="R720" i="1"/>
  <c r="I721" i="1" s="1"/>
  <c r="U719" i="1"/>
  <c r="V719" i="1" s="1"/>
  <c r="X720" i="1"/>
  <c r="W720" i="1"/>
  <c r="C711" i="1" l="1"/>
  <c r="G653" i="1"/>
  <c r="H652" i="1"/>
  <c r="P651" i="1"/>
  <c r="S651" i="1" s="1"/>
  <c r="B651" i="1" s="1"/>
  <c r="K653" i="1"/>
  <c r="L652" i="1"/>
  <c r="M652" i="1" s="1"/>
  <c r="N652" i="1" s="1"/>
  <c r="U720" i="1"/>
  <c r="V720" i="1" s="1"/>
  <c r="X721" i="1"/>
  <c r="W721" i="1"/>
  <c r="R721" i="1"/>
  <c r="I722" i="1" s="1"/>
  <c r="A722" i="1"/>
  <c r="D721" i="1"/>
  <c r="E721" i="1" s="1"/>
  <c r="F722" i="1" s="1"/>
  <c r="C712" i="1" l="1"/>
  <c r="K654" i="1"/>
  <c r="L653" i="1"/>
  <c r="M653" i="1" s="1"/>
  <c r="N653" i="1" s="1"/>
  <c r="P652" i="1"/>
  <c r="S652" i="1" s="1"/>
  <c r="B652" i="1" s="1"/>
  <c r="H653" i="1"/>
  <c r="G654" i="1"/>
  <c r="D722" i="1"/>
  <c r="E722" i="1" s="1"/>
  <c r="F723" i="1" s="1"/>
  <c r="A723" i="1"/>
  <c r="R722" i="1"/>
  <c r="I723" i="1" s="1"/>
  <c r="X722" i="1"/>
  <c r="W722" i="1"/>
  <c r="U721" i="1"/>
  <c r="V721" i="1" s="1"/>
  <c r="C713" i="1" l="1"/>
  <c r="H654" i="1"/>
  <c r="G655" i="1"/>
  <c r="P653" i="1"/>
  <c r="S653" i="1" s="1"/>
  <c r="B653" i="1" s="1"/>
  <c r="K655" i="1"/>
  <c r="L654" i="1"/>
  <c r="M654" i="1" s="1"/>
  <c r="N654" i="1" s="1"/>
  <c r="W723" i="1"/>
  <c r="U722" i="1"/>
  <c r="V722" i="1" s="1"/>
  <c r="X723" i="1"/>
  <c r="R723" i="1"/>
  <c r="I724" i="1" s="1"/>
  <c r="A724" i="1"/>
  <c r="D723" i="1"/>
  <c r="E723" i="1" s="1"/>
  <c r="F724" i="1" s="1"/>
  <c r="C714" i="1" l="1"/>
  <c r="K656" i="1"/>
  <c r="L655" i="1"/>
  <c r="M655" i="1" s="1"/>
  <c r="N655" i="1" s="1"/>
  <c r="G656" i="1"/>
  <c r="H655" i="1"/>
  <c r="P654" i="1"/>
  <c r="S654" i="1" s="1"/>
  <c r="B654" i="1" s="1"/>
  <c r="D724" i="1"/>
  <c r="E724" i="1" s="1"/>
  <c r="F725" i="1" s="1"/>
  <c r="A725" i="1"/>
  <c r="R724" i="1"/>
  <c r="I725" i="1" s="1"/>
  <c r="U723" i="1"/>
  <c r="V723" i="1" s="1"/>
  <c r="X724" i="1"/>
  <c r="W724" i="1"/>
  <c r="C715" i="1" l="1"/>
  <c r="P655" i="1"/>
  <c r="S655" i="1" s="1"/>
  <c r="B655" i="1" s="1"/>
  <c r="G657" i="1"/>
  <c r="H656" i="1"/>
  <c r="K657" i="1"/>
  <c r="L656" i="1"/>
  <c r="M656" i="1" s="1"/>
  <c r="N656" i="1" s="1"/>
  <c r="U724" i="1"/>
  <c r="V724" i="1" s="1"/>
  <c r="X725" i="1"/>
  <c r="W725" i="1"/>
  <c r="R725" i="1"/>
  <c r="I726" i="1" s="1"/>
  <c r="A726" i="1"/>
  <c r="D725" i="1"/>
  <c r="E725" i="1" s="1"/>
  <c r="F726" i="1" s="1"/>
  <c r="C716" i="1" l="1"/>
  <c r="K658" i="1"/>
  <c r="L657" i="1"/>
  <c r="M657" i="1" s="1"/>
  <c r="N657" i="1" s="1"/>
  <c r="P656" i="1"/>
  <c r="S656" i="1" s="1"/>
  <c r="B656" i="1" s="1"/>
  <c r="G658" i="1"/>
  <c r="H657" i="1"/>
  <c r="A727" i="1"/>
  <c r="D726" i="1"/>
  <c r="E726" i="1" s="1"/>
  <c r="F727" i="1" s="1"/>
  <c r="R726" i="1"/>
  <c r="I727" i="1" s="1"/>
  <c r="X726" i="1"/>
  <c r="W726" i="1"/>
  <c r="U725" i="1"/>
  <c r="V725" i="1" s="1"/>
  <c r="V716" i="1" l="1"/>
  <c r="C717" i="1" s="1"/>
  <c r="P657" i="1"/>
  <c r="S657" i="1" s="1"/>
  <c r="B657" i="1" s="1"/>
  <c r="G659" i="1"/>
  <c r="H658" i="1"/>
  <c r="K659" i="1"/>
  <c r="L658" i="1"/>
  <c r="M658" i="1" s="1"/>
  <c r="N658" i="1" s="1"/>
  <c r="R727" i="1"/>
  <c r="I728" i="1" s="1"/>
  <c r="A728" i="1"/>
  <c r="D727" i="1"/>
  <c r="E727" i="1" s="1"/>
  <c r="F728" i="1" s="1"/>
  <c r="U726" i="1"/>
  <c r="V726" i="1" s="1"/>
  <c r="X727" i="1"/>
  <c r="W727" i="1"/>
  <c r="V717" i="1" l="1"/>
  <c r="C718" i="1" s="1"/>
  <c r="L659" i="1"/>
  <c r="M659" i="1" s="1"/>
  <c r="N659" i="1" s="1"/>
  <c r="K660" i="1"/>
  <c r="P658" i="1"/>
  <c r="S658" i="1" s="1"/>
  <c r="B658" i="1" s="1"/>
  <c r="H659" i="1"/>
  <c r="G660" i="1"/>
  <c r="R728" i="1"/>
  <c r="I729" i="1" s="1"/>
  <c r="D728" i="1"/>
  <c r="E728" i="1" s="1"/>
  <c r="F729" i="1" s="1"/>
  <c r="A729" i="1"/>
  <c r="U727" i="1"/>
  <c r="V727" i="1" s="1"/>
  <c r="X728" i="1"/>
  <c r="W728" i="1"/>
  <c r="V718" i="1" l="1"/>
  <c r="C719" i="1" s="1"/>
  <c r="G661" i="1"/>
  <c r="H660" i="1"/>
  <c r="P659" i="1"/>
  <c r="S659" i="1" s="1"/>
  <c r="B659" i="1" s="1"/>
  <c r="K661" i="1"/>
  <c r="L660" i="1"/>
  <c r="M660" i="1" s="1"/>
  <c r="N660" i="1" s="1"/>
  <c r="R729" i="1"/>
  <c r="I730" i="1" s="1"/>
  <c r="A730" i="1"/>
  <c r="D729" i="1"/>
  <c r="E729" i="1" s="1"/>
  <c r="F730" i="1" s="1"/>
  <c r="U728" i="1"/>
  <c r="V728" i="1" s="1"/>
  <c r="X729" i="1"/>
  <c r="W729" i="1"/>
  <c r="C720" i="1" l="1"/>
  <c r="K662" i="1"/>
  <c r="L661" i="1"/>
  <c r="M661" i="1" s="1"/>
  <c r="N661" i="1" s="1"/>
  <c r="P660" i="1"/>
  <c r="S660" i="1" s="1"/>
  <c r="B660" i="1" s="1"/>
  <c r="H661" i="1"/>
  <c r="G662" i="1"/>
  <c r="D730" i="1"/>
  <c r="E730" i="1" s="1"/>
  <c r="F731" i="1" s="1"/>
  <c r="R730" i="1"/>
  <c r="I731" i="1" s="1"/>
  <c r="A731" i="1"/>
  <c r="X730" i="1"/>
  <c r="W730" i="1"/>
  <c r="U729" i="1"/>
  <c r="V729" i="1" s="1"/>
  <c r="C721" i="1" l="1"/>
  <c r="G663" i="1"/>
  <c r="H662" i="1"/>
  <c r="P661" i="1"/>
  <c r="S661" i="1" s="1"/>
  <c r="B661" i="1" s="1"/>
  <c r="L662" i="1"/>
  <c r="M662" i="1" s="1"/>
  <c r="N662" i="1" s="1"/>
  <c r="K663" i="1"/>
  <c r="R731" i="1"/>
  <c r="I732" i="1" s="1"/>
  <c r="A732" i="1"/>
  <c r="D731" i="1"/>
  <c r="E731" i="1" s="1"/>
  <c r="F732" i="1" s="1"/>
  <c r="U730" i="1"/>
  <c r="X731" i="1"/>
  <c r="W731" i="1"/>
  <c r="C722" i="1" l="1"/>
  <c r="K664" i="1"/>
  <c r="L663" i="1"/>
  <c r="M663" i="1" s="1"/>
  <c r="N663" i="1" s="1"/>
  <c r="P662" i="1"/>
  <c r="S662" i="1" s="1"/>
  <c r="B662" i="1" s="1"/>
  <c r="G664" i="1"/>
  <c r="H663" i="1"/>
  <c r="D732" i="1"/>
  <c r="E732" i="1" s="1"/>
  <c r="F733" i="1" s="1"/>
  <c r="R732" i="1"/>
  <c r="I733" i="1" s="1"/>
  <c r="A733" i="1"/>
  <c r="U731" i="1"/>
  <c r="V731" i="1" s="1"/>
  <c r="X732" i="1"/>
  <c r="W732" i="1"/>
  <c r="C723" i="1" l="1"/>
  <c r="P663" i="1"/>
  <c r="S663" i="1" s="1"/>
  <c r="B663" i="1" s="1"/>
  <c r="G665" i="1"/>
  <c r="H664" i="1"/>
  <c r="K665" i="1"/>
  <c r="L664" i="1"/>
  <c r="M664" i="1" s="1"/>
  <c r="N664" i="1" s="1"/>
  <c r="D733" i="1"/>
  <c r="E733" i="1" s="1"/>
  <c r="F734" i="1" s="1"/>
  <c r="R733" i="1"/>
  <c r="I734" i="1" s="1"/>
  <c r="A734" i="1"/>
  <c r="W733" i="1"/>
  <c r="U732" i="1"/>
  <c r="V732" i="1" s="1"/>
  <c r="X733" i="1"/>
  <c r="C724" i="1" l="1"/>
  <c r="L665" i="1"/>
  <c r="M665" i="1" s="1"/>
  <c r="N665" i="1" s="1"/>
  <c r="K666" i="1"/>
  <c r="P664" i="1"/>
  <c r="S664" i="1" s="1"/>
  <c r="B664" i="1" s="1"/>
  <c r="H665" i="1"/>
  <c r="G666" i="1"/>
  <c r="W734" i="1"/>
  <c r="U733" i="1"/>
  <c r="V733" i="1" s="1"/>
  <c r="X734" i="1"/>
  <c r="D734" i="1"/>
  <c r="E734" i="1" s="1"/>
  <c r="F735" i="1" s="1"/>
  <c r="A735" i="1"/>
  <c r="R734" i="1"/>
  <c r="I735" i="1" s="1"/>
  <c r="C725" i="1" l="1"/>
  <c r="G667" i="1"/>
  <c r="H666" i="1"/>
  <c r="P665" i="1"/>
  <c r="S665" i="1" s="1"/>
  <c r="B665" i="1" s="1"/>
  <c r="K667" i="1"/>
  <c r="L666" i="1"/>
  <c r="M666" i="1" s="1"/>
  <c r="N666" i="1" s="1"/>
  <c r="U734" i="1"/>
  <c r="V734" i="1" s="1"/>
  <c r="X735" i="1"/>
  <c r="W735" i="1"/>
  <c r="D735" i="1"/>
  <c r="E735" i="1" s="1"/>
  <c r="F736" i="1" s="1"/>
  <c r="R735" i="1"/>
  <c r="I736" i="1" s="1"/>
  <c r="A736" i="1"/>
  <c r="C726" i="1" l="1"/>
  <c r="P666" i="1"/>
  <c r="S666" i="1" s="1"/>
  <c r="B666" i="1" s="1"/>
  <c r="K668" i="1"/>
  <c r="L667" i="1"/>
  <c r="M667" i="1" s="1"/>
  <c r="N667" i="1" s="1"/>
  <c r="H667" i="1"/>
  <c r="G668" i="1"/>
  <c r="U735" i="1"/>
  <c r="V735" i="1" s="1"/>
  <c r="X736" i="1"/>
  <c r="W736" i="1"/>
  <c r="D736" i="1"/>
  <c r="E736" i="1" s="1"/>
  <c r="F737" i="1" s="1"/>
  <c r="A737" i="1"/>
  <c r="R736" i="1"/>
  <c r="I737" i="1" s="1"/>
  <c r="C727" i="1" l="1"/>
  <c r="H668" i="1"/>
  <c r="G669" i="1"/>
  <c r="P667" i="1"/>
  <c r="S667" i="1" s="1"/>
  <c r="B667" i="1" s="1"/>
  <c r="L668" i="1"/>
  <c r="M668" i="1" s="1"/>
  <c r="N668" i="1" s="1"/>
  <c r="K669" i="1"/>
  <c r="X737" i="1"/>
  <c r="W737" i="1"/>
  <c r="U736" i="1"/>
  <c r="V736" i="1" s="1"/>
  <c r="D737" i="1"/>
  <c r="E737" i="1" s="1"/>
  <c r="F738" i="1" s="1"/>
  <c r="R737" i="1"/>
  <c r="I738" i="1" s="1"/>
  <c r="A738" i="1"/>
  <c r="C728" i="1" l="1"/>
  <c r="L669" i="1"/>
  <c r="M669" i="1" s="1"/>
  <c r="N669" i="1" s="1"/>
  <c r="K670" i="1"/>
  <c r="G670" i="1"/>
  <c r="H669" i="1"/>
  <c r="P668" i="1"/>
  <c r="S668" i="1" s="1"/>
  <c r="B668" i="1" s="1"/>
  <c r="D738" i="1"/>
  <c r="E738" i="1" s="1"/>
  <c r="F739" i="1" s="1"/>
  <c r="A739" i="1"/>
  <c r="R738" i="1"/>
  <c r="I739" i="1" s="1"/>
  <c r="U737" i="1"/>
  <c r="V737" i="1" s="1"/>
  <c r="X738" i="1"/>
  <c r="W738" i="1"/>
  <c r="C729" i="1" l="1"/>
  <c r="P669" i="1"/>
  <c r="S669" i="1" s="1"/>
  <c r="B669" i="1" s="1"/>
  <c r="G671" i="1"/>
  <c r="H670" i="1"/>
  <c r="K671" i="1"/>
  <c r="L670" i="1"/>
  <c r="M670" i="1" s="1"/>
  <c r="N670" i="1" s="1"/>
  <c r="D739" i="1"/>
  <c r="E739" i="1" s="1"/>
  <c r="F740" i="1" s="1"/>
  <c r="R739" i="1"/>
  <c r="I740" i="1" s="1"/>
  <c r="A740" i="1"/>
  <c r="X739" i="1"/>
  <c r="W739" i="1"/>
  <c r="U738" i="1"/>
  <c r="V738" i="1" s="1"/>
  <c r="C730" i="1" l="1"/>
  <c r="K672" i="1"/>
  <c r="L671" i="1"/>
  <c r="M671" i="1" s="1"/>
  <c r="N671" i="1" s="1"/>
  <c r="P670" i="1"/>
  <c r="S670" i="1" s="1"/>
  <c r="B670" i="1" s="1"/>
  <c r="H671" i="1"/>
  <c r="G672" i="1"/>
  <c r="R740" i="1"/>
  <c r="I741" i="1" s="1"/>
  <c r="D740" i="1"/>
  <c r="E740" i="1" s="1"/>
  <c r="F741" i="1" s="1"/>
  <c r="A741" i="1"/>
  <c r="X740" i="1"/>
  <c r="W740" i="1"/>
  <c r="U739" i="1"/>
  <c r="V739" i="1" s="1"/>
  <c r="A742" i="1" l="1"/>
  <c r="I742" i="1"/>
  <c r="V730" i="1"/>
  <c r="C731" i="1" s="1"/>
  <c r="G673" i="1"/>
  <c r="H672" i="1"/>
  <c r="P671" i="1"/>
  <c r="S671" i="1" s="1"/>
  <c r="B671" i="1" s="1"/>
  <c r="K673" i="1"/>
  <c r="L672" i="1"/>
  <c r="M672" i="1" s="1"/>
  <c r="N672" i="1" s="1"/>
  <c r="D741" i="1"/>
  <c r="E741" i="1" s="1"/>
  <c r="W741" i="1"/>
  <c r="X741" i="1"/>
  <c r="U740" i="1"/>
  <c r="V740" i="1" s="1"/>
  <c r="A743" i="1" l="1"/>
  <c r="L742" i="1"/>
  <c r="D742" i="1"/>
  <c r="E742" i="1" s="1"/>
  <c r="F743" i="1" s="1"/>
  <c r="R742" i="1"/>
  <c r="F742" i="1"/>
  <c r="C732" i="1"/>
  <c r="P672" i="1"/>
  <c r="S672" i="1" s="1"/>
  <c r="B672" i="1" s="1"/>
  <c r="L673" i="1"/>
  <c r="M673" i="1" s="1"/>
  <c r="N673" i="1" s="1"/>
  <c r="K674" i="1"/>
  <c r="G674" i="1"/>
  <c r="H673" i="1"/>
  <c r="W743" i="1" l="1"/>
  <c r="U742" i="1"/>
  <c r="V742" i="1" s="1"/>
  <c r="X743" i="1"/>
  <c r="I743" i="1"/>
  <c r="K743" i="1"/>
  <c r="L743" i="1" s="1"/>
  <c r="M743" i="1" s="1"/>
  <c r="A744" i="1"/>
  <c r="D743" i="1"/>
  <c r="E743" i="1" s="1"/>
  <c r="R743" i="1"/>
  <c r="C733" i="1"/>
  <c r="P673" i="1"/>
  <c r="S673" i="1" s="1"/>
  <c r="B673" i="1" s="1"/>
  <c r="H674" i="1"/>
  <c r="G675" i="1"/>
  <c r="L674" i="1"/>
  <c r="M674" i="1" s="1"/>
  <c r="N674" i="1" s="1"/>
  <c r="K675" i="1"/>
  <c r="U743" i="1" l="1"/>
  <c r="V743" i="1" s="1"/>
  <c r="K744" i="1"/>
  <c r="L744" i="1" s="1"/>
  <c r="M744" i="1" s="1"/>
  <c r="N744" i="1" s="1"/>
  <c r="I744" i="1"/>
  <c r="N743" i="1"/>
  <c r="X744" i="1"/>
  <c r="F744" i="1"/>
  <c r="A745" i="1"/>
  <c r="D744" i="1"/>
  <c r="E744" i="1" s="1"/>
  <c r="F745" i="1" s="1"/>
  <c r="R744" i="1"/>
  <c r="W744" i="1"/>
  <c r="C734" i="1"/>
  <c r="H675" i="1"/>
  <c r="G676" i="1"/>
  <c r="P674" i="1"/>
  <c r="S674" i="1" s="1"/>
  <c r="B674" i="1" s="1"/>
  <c r="K676" i="1"/>
  <c r="L675" i="1"/>
  <c r="M675" i="1" s="1"/>
  <c r="N675" i="1" s="1"/>
  <c r="W745" i="1" l="1"/>
  <c r="U744" i="1"/>
  <c r="V744" i="1" s="1"/>
  <c r="I745" i="1"/>
  <c r="K745" i="1"/>
  <c r="L745" i="1" s="1"/>
  <c r="M745" i="1" s="1"/>
  <c r="N745" i="1" s="1"/>
  <c r="X745" i="1"/>
  <c r="A746" i="1"/>
  <c r="D745" i="1"/>
  <c r="E745" i="1" s="1"/>
  <c r="R745" i="1"/>
  <c r="C735" i="1"/>
  <c r="K677" i="1"/>
  <c r="L676" i="1"/>
  <c r="M676" i="1" s="1"/>
  <c r="N676" i="1" s="1"/>
  <c r="G677" i="1"/>
  <c r="H676" i="1"/>
  <c r="P675" i="1"/>
  <c r="S675" i="1" s="1"/>
  <c r="B675" i="1" s="1"/>
  <c r="X746" i="1" l="1"/>
  <c r="A747" i="1"/>
  <c r="D746" i="1"/>
  <c r="E746" i="1" s="1"/>
  <c r="F747" i="1" s="1"/>
  <c r="R746" i="1"/>
  <c r="U745" i="1"/>
  <c r="V745" i="1" s="1"/>
  <c r="I746" i="1"/>
  <c r="K746" i="1"/>
  <c r="L746" i="1" s="1"/>
  <c r="M746" i="1" s="1"/>
  <c r="N746" i="1" s="1"/>
  <c r="W746" i="1"/>
  <c r="F746" i="1"/>
  <c r="C736" i="1"/>
  <c r="P676" i="1"/>
  <c r="S676" i="1" s="1"/>
  <c r="B676" i="1" s="1"/>
  <c r="G678" i="1"/>
  <c r="H677" i="1"/>
  <c r="L677" i="1"/>
  <c r="M677" i="1" s="1"/>
  <c r="N677" i="1" s="1"/>
  <c r="K678" i="1"/>
  <c r="K747" i="1" l="1"/>
  <c r="X747" i="1"/>
  <c r="U746" i="1"/>
  <c r="V746" i="1" s="1"/>
  <c r="I747" i="1"/>
  <c r="W747" i="1"/>
  <c r="A748" i="1"/>
  <c r="D747" i="1"/>
  <c r="E747" i="1" s="1"/>
  <c r="R747" i="1"/>
  <c r="L747" i="1"/>
  <c r="M747" i="1" s="1"/>
  <c r="N747" i="1" s="1"/>
  <c r="C737" i="1"/>
  <c r="P677" i="1"/>
  <c r="S677" i="1" s="1"/>
  <c r="B677" i="1" s="1"/>
  <c r="H678" i="1"/>
  <c r="G679" i="1"/>
  <c r="K679" i="1"/>
  <c r="L678" i="1"/>
  <c r="M678" i="1" s="1"/>
  <c r="N678" i="1" s="1"/>
  <c r="X748" i="1" l="1"/>
  <c r="F748" i="1"/>
  <c r="A749" i="1"/>
  <c r="D748" i="1"/>
  <c r="E748" i="1" s="1"/>
  <c r="R748" i="1"/>
  <c r="U747" i="1"/>
  <c r="V747" i="1" s="1"/>
  <c r="I748" i="1"/>
  <c r="K748" i="1"/>
  <c r="L748" i="1" s="1"/>
  <c r="M748" i="1" s="1"/>
  <c r="N748" i="1" s="1"/>
  <c r="W748" i="1"/>
  <c r="C738" i="1"/>
  <c r="L679" i="1"/>
  <c r="M679" i="1" s="1"/>
  <c r="N679" i="1" s="1"/>
  <c r="K680" i="1"/>
  <c r="H679" i="1"/>
  <c r="G680" i="1"/>
  <c r="P678" i="1"/>
  <c r="S678" i="1" s="1"/>
  <c r="B678" i="1" s="1"/>
  <c r="W749" i="1" l="1"/>
  <c r="R749" i="1"/>
  <c r="W750" i="1" s="1"/>
  <c r="A750" i="1"/>
  <c r="D749" i="1"/>
  <c r="E749" i="1" s="1"/>
  <c r="F750" i="1" s="1"/>
  <c r="U748" i="1"/>
  <c r="V748" i="1" s="1"/>
  <c r="K749" i="1"/>
  <c r="L749" i="1" s="1"/>
  <c r="M749" i="1" s="1"/>
  <c r="N749" i="1" s="1"/>
  <c r="I749" i="1"/>
  <c r="F749" i="1"/>
  <c r="X749" i="1"/>
  <c r="C739" i="1"/>
  <c r="G681" i="1"/>
  <c r="H680" i="1"/>
  <c r="P679" i="1"/>
  <c r="S679" i="1" s="1"/>
  <c r="B679" i="1" s="1"/>
  <c r="K681" i="1"/>
  <c r="L680" i="1"/>
  <c r="M680" i="1" s="1"/>
  <c r="N680" i="1" s="1"/>
  <c r="X750" i="1" l="1"/>
  <c r="A751" i="1"/>
  <c r="D750" i="1"/>
  <c r="E750" i="1" s="1"/>
  <c r="R750" i="1"/>
  <c r="U749" i="1"/>
  <c r="V749" i="1" s="1"/>
  <c r="I750" i="1"/>
  <c r="K750" i="1"/>
  <c r="L750" i="1" s="1"/>
  <c r="M750" i="1" s="1"/>
  <c r="N750" i="1" s="1"/>
  <c r="C740" i="1"/>
  <c r="L681" i="1"/>
  <c r="M681" i="1" s="1"/>
  <c r="N681" i="1" s="1"/>
  <c r="K682" i="1"/>
  <c r="P680" i="1"/>
  <c r="S680" i="1" s="1"/>
  <c r="B680" i="1" s="1"/>
  <c r="G682" i="1"/>
  <c r="H681" i="1"/>
  <c r="D751" i="1" l="1"/>
  <c r="E751" i="1" s="1"/>
  <c r="F752" i="1" s="1"/>
  <c r="R751" i="1"/>
  <c r="A752" i="1"/>
  <c r="F751" i="1"/>
  <c r="U750" i="1"/>
  <c r="V750" i="1" s="1"/>
  <c r="W751" i="1"/>
  <c r="X751" i="1"/>
  <c r="K751" i="1"/>
  <c r="L751" i="1" s="1"/>
  <c r="M751" i="1" s="1"/>
  <c r="N751" i="1" s="1"/>
  <c r="I751" i="1"/>
  <c r="C741" i="1"/>
  <c r="P681" i="1"/>
  <c r="S681" i="1" s="1"/>
  <c r="B681" i="1" s="1"/>
  <c r="G683" i="1"/>
  <c r="H682" i="1"/>
  <c r="K683" i="1"/>
  <c r="L682" i="1"/>
  <c r="M682" i="1" s="1"/>
  <c r="N682" i="1" s="1"/>
  <c r="W752" i="1" l="1"/>
  <c r="U751" i="1"/>
  <c r="V751" i="1" s="1"/>
  <c r="X752" i="1"/>
  <c r="I752" i="1"/>
  <c r="K752" i="1"/>
  <c r="L752" i="1" s="1"/>
  <c r="M752" i="1" s="1"/>
  <c r="N752" i="1" s="1"/>
  <c r="D752" i="1"/>
  <c r="E752" i="1" s="1"/>
  <c r="F753" i="1" s="1"/>
  <c r="A753" i="1"/>
  <c r="R752" i="1"/>
  <c r="V741" i="1"/>
  <c r="C742" i="1" s="1"/>
  <c r="C743" i="1" s="1"/>
  <c r="C744" i="1" s="1"/>
  <c r="C745" i="1" s="1"/>
  <c r="C746" i="1" s="1"/>
  <c r="P682" i="1"/>
  <c r="S682" i="1" s="1"/>
  <c r="B682" i="1" s="1"/>
  <c r="L683" i="1"/>
  <c r="M683" i="1" s="1"/>
  <c r="N683" i="1" s="1"/>
  <c r="K684" i="1"/>
  <c r="H683" i="1"/>
  <c r="G684" i="1"/>
  <c r="U752" i="1" l="1"/>
  <c r="V752" i="1" s="1"/>
  <c r="X753" i="1"/>
  <c r="W753" i="1"/>
  <c r="K753" i="1"/>
  <c r="L753" i="1" s="1"/>
  <c r="M753" i="1" s="1"/>
  <c r="N753" i="1" s="1"/>
  <c r="I753" i="1"/>
  <c r="R753" i="1"/>
  <c r="A754" i="1"/>
  <c r="D753" i="1"/>
  <c r="E753" i="1" s="1"/>
  <c r="F754" i="1" s="1"/>
  <c r="C747" i="1"/>
  <c r="P683" i="1"/>
  <c r="S683" i="1" s="1"/>
  <c r="B683" i="1" s="1"/>
  <c r="G685" i="1"/>
  <c r="H684" i="1"/>
  <c r="K685" i="1"/>
  <c r="L684" i="1"/>
  <c r="M684" i="1" s="1"/>
  <c r="N684" i="1" s="1"/>
  <c r="A755" i="1" l="1"/>
  <c r="R754" i="1"/>
  <c r="D754" i="1"/>
  <c r="E754" i="1" s="1"/>
  <c r="F755" i="1" s="1"/>
  <c r="U753" i="1"/>
  <c r="V753" i="1" s="1"/>
  <c r="X754" i="1"/>
  <c r="W754" i="1"/>
  <c r="I754" i="1"/>
  <c r="K754" i="1"/>
  <c r="L754" i="1" s="1"/>
  <c r="M754" i="1" s="1"/>
  <c r="N754" i="1" s="1"/>
  <c r="C748" i="1"/>
  <c r="L685" i="1"/>
  <c r="M685" i="1" s="1"/>
  <c r="N685" i="1" s="1"/>
  <c r="K686" i="1"/>
  <c r="P684" i="1"/>
  <c r="S684" i="1" s="1"/>
  <c r="B684" i="1" s="1"/>
  <c r="H685" i="1"/>
  <c r="G686" i="1"/>
  <c r="U754" i="1" l="1"/>
  <c r="V754" i="1" s="1"/>
  <c r="X755" i="1"/>
  <c r="W755" i="1"/>
  <c r="K755" i="1"/>
  <c r="L755" i="1" s="1"/>
  <c r="M755" i="1" s="1"/>
  <c r="N755" i="1" s="1"/>
  <c r="I755" i="1"/>
  <c r="A756" i="1"/>
  <c r="R755" i="1"/>
  <c r="D755" i="1"/>
  <c r="E755" i="1" s="1"/>
  <c r="F756" i="1" s="1"/>
  <c r="C749" i="1"/>
  <c r="G687" i="1"/>
  <c r="H686" i="1"/>
  <c r="P685" i="1"/>
  <c r="S685" i="1" s="1"/>
  <c r="B685" i="1" s="1"/>
  <c r="K687" i="1"/>
  <c r="L686" i="1"/>
  <c r="M686" i="1" s="1"/>
  <c r="N686" i="1" s="1"/>
  <c r="X756" i="1" l="1"/>
  <c r="W756" i="1"/>
  <c r="U755" i="1"/>
  <c r="V755" i="1" s="1"/>
  <c r="I756" i="1"/>
  <c r="K756" i="1"/>
  <c r="L756" i="1" s="1"/>
  <c r="M756" i="1" s="1"/>
  <c r="N756" i="1" s="1"/>
  <c r="A757" i="1"/>
  <c r="D756" i="1"/>
  <c r="E756" i="1" s="1"/>
  <c r="F757" i="1" s="1"/>
  <c r="R756" i="1"/>
  <c r="C750" i="1"/>
  <c r="K688" i="1"/>
  <c r="L687" i="1"/>
  <c r="M687" i="1" s="1"/>
  <c r="N687" i="1" s="1"/>
  <c r="P686" i="1"/>
  <c r="S686" i="1" s="1"/>
  <c r="B686" i="1" s="1"/>
  <c r="G688" i="1"/>
  <c r="H687" i="1"/>
  <c r="U756" i="1" l="1"/>
  <c r="V756" i="1" s="1"/>
  <c r="X757" i="1"/>
  <c r="W757" i="1"/>
  <c r="K757" i="1"/>
  <c r="L757" i="1" s="1"/>
  <c r="M757" i="1" s="1"/>
  <c r="N757" i="1" s="1"/>
  <c r="I757" i="1"/>
  <c r="D757" i="1"/>
  <c r="E757" i="1" s="1"/>
  <c r="F758" i="1" s="1"/>
  <c r="R757" i="1"/>
  <c r="A758" i="1"/>
  <c r="C751" i="1"/>
  <c r="P687" i="1"/>
  <c r="S687" i="1" s="1"/>
  <c r="B687" i="1" s="1"/>
  <c r="G689" i="1"/>
  <c r="H688" i="1"/>
  <c r="L688" i="1"/>
  <c r="M688" i="1" s="1"/>
  <c r="N688" i="1" s="1"/>
  <c r="K689" i="1"/>
  <c r="A759" i="1" l="1"/>
  <c r="D758" i="1"/>
  <c r="E758" i="1" s="1"/>
  <c r="F759" i="1" s="1"/>
  <c r="R758" i="1"/>
  <c r="X758" i="1"/>
  <c r="W758" i="1"/>
  <c r="U757" i="1"/>
  <c r="V757" i="1" s="1"/>
  <c r="I758" i="1"/>
  <c r="K758" i="1"/>
  <c r="L758" i="1" s="1"/>
  <c r="M758" i="1" s="1"/>
  <c r="N758" i="1" s="1"/>
  <c r="C752" i="1"/>
  <c r="P688" i="1"/>
  <c r="S688" i="1" s="1"/>
  <c r="B688" i="1" s="1"/>
  <c r="K690" i="1"/>
  <c r="L689" i="1"/>
  <c r="M689" i="1" s="1"/>
  <c r="N689" i="1" s="1"/>
  <c r="H689" i="1"/>
  <c r="G690" i="1"/>
  <c r="X759" i="1" l="1"/>
  <c r="U758" i="1"/>
  <c r="V758" i="1" s="1"/>
  <c r="W759" i="1"/>
  <c r="K759" i="1"/>
  <c r="L759" i="1" s="1"/>
  <c r="M759" i="1" s="1"/>
  <c r="N759" i="1" s="1"/>
  <c r="I759" i="1"/>
  <c r="D759" i="1"/>
  <c r="E759" i="1" s="1"/>
  <c r="F760" i="1" s="1"/>
  <c r="R759" i="1"/>
  <c r="A760" i="1"/>
  <c r="C753" i="1"/>
  <c r="G691" i="1"/>
  <c r="H690" i="1"/>
  <c r="P689" i="1"/>
  <c r="S689" i="1" s="1"/>
  <c r="B689" i="1" s="1"/>
  <c r="L690" i="1"/>
  <c r="M690" i="1" s="1"/>
  <c r="N690" i="1" s="1"/>
  <c r="K691" i="1"/>
  <c r="A761" i="1" l="1"/>
  <c r="D760" i="1"/>
  <c r="E760" i="1" s="1"/>
  <c r="F761" i="1" s="1"/>
  <c r="R760" i="1"/>
  <c r="X760" i="1"/>
  <c r="W760" i="1"/>
  <c r="U759" i="1"/>
  <c r="V759" i="1" s="1"/>
  <c r="I760" i="1"/>
  <c r="K760" i="1"/>
  <c r="L760" i="1" s="1"/>
  <c r="M760" i="1" s="1"/>
  <c r="N760" i="1" s="1"/>
  <c r="C754" i="1"/>
  <c r="K692" i="1"/>
  <c r="L691" i="1"/>
  <c r="M691" i="1" s="1"/>
  <c r="N691" i="1" s="1"/>
  <c r="P690" i="1"/>
  <c r="S690" i="1" s="1"/>
  <c r="B690" i="1" s="1"/>
  <c r="H691" i="1"/>
  <c r="G692" i="1"/>
  <c r="W761" i="1" l="1"/>
  <c r="U760" i="1"/>
  <c r="V760" i="1" s="1"/>
  <c r="X761" i="1"/>
  <c r="K761" i="1"/>
  <c r="L761" i="1" s="1"/>
  <c r="M761" i="1" s="1"/>
  <c r="N761" i="1" s="1"/>
  <c r="I761" i="1"/>
  <c r="R761" i="1"/>
  <c r="A762" i="1"/>
  <c r="D761" i="1"/>
  <c r="E761" i="1" s="1"/>
  <c r="F762" i="1" s="1"/>
  <c r="C755" i="1"/>
  <c r="G693" i="1"/>
  <c r="H692" i="1"/>
  <c r="P691" i="1"/>
  <c r="S691" i="1" s="1"/>
  <c r="B691" i="1" s="1"/>
  <c r="L692" i="1"/>
  <c r="M692" i="1" s="1"/>
  <c r="N692" i="1" s="1"/>
  <c r="K693" i="1"/>
  <c r="X762" i="1" l="1"/>
  <c r="U761" i="1"/>
  <c r="V761" i="1" s="1"/>
  <c r="W762" i="1"/>
  <c r="I762" i="1"/>
  <c r="K762" i="1"/>
  <c r="L762" i="1" s="1"/>
  <c r="M762" i="1" s="1"/>
  <c r="N762" i="1" s="1"/>
  <c r="A763" i="1"/>
  <c r="D762" i="1"/>
  <c r="E762" i="1" s="1"/>
  <c r="F763" i="1" s="1"/>
  <c r="R762" i="1"/>
  <c r="C756" i="1"/>
  <c r="K694" i="1"/>
  <c r="L693" i="1"/>
  <c r="M693" i="1" s="1"/>
  <c r="N693" i="1" s="1"/>
  <c r="P692" i="1"/>
  <c r="S692" i="1" s="1"/>
  <c r="B692" i="1" s="1"/>
  <c r="G694" i="1"/>
  <c r="H693" i="1"/>
  <c r="D763" i="1" l="1"/>
  <c r="E763" i="1" s="1"/>
  <c r="F764" i="1" s="1"/>
  <c r="R763" i="1"/>
  <c r="A764" i="1"/>
  <c r="U762" i="1"/>
  <c r="V762" i="1" s="1"/>
  <c r="X763" i="1"/>
  <c r="W763" i="1"/>
  <c r="K763" i="1"/>
  <c r="L763" i="1" s="1"/>
  <c r="M763" i="1" s="1"/>
  <c r="N763" i="1" s="1"/>
  <c r="I763" i="1"/>
  <c r="C757" i="1"/>
  <c r="P693" i="1"/>
  <c r="S693" i="1" s="1"/>
  <c r="B693" i="1" s="1"/>
  <c r="G695" i="1"/>
  <c r="H694" i="1"/>
  <c r="L694" i="1"/>
  <c r="M694" i="1" s="1"/>
  <c r="N694" i="1" s="1"/>
  <c r="K695" i="1"/>
  <c r="D764" i="1" l="1"/>
  <c r="E764" i="1" s="1"/>
  <c r="F765" i="1" s="1"/>
  <c r="R764" i="1"/>
  <c r="A765" i="1"/>
  <c r="X764" i="1"/>
  <c r="W764" i="1"/>
  <c r="U763" i="1"/>
  <c r="V763" i="1" s="1"/>
  <c r="I764" i="1"/>
  <c r="K764" i="1"/>
  <c r="L764" i="1" s="1"/>
  <c r="M764" i="1" s="1"/>
  <c r="N764" i="1" s="1"/>
  <c r="C758" i="1"/>
  <c r="P694" i="1"/>
  <c r="S694" i="1" s="1"/>
  <c r="B694" i="1" s="1"/>
  <c r="G696" i="1"/>
  <c r="H695" i="1"/>
  <c r="L695" i="1"/>
  <c r="M695" i="1" s="1"/>
  <c r="N695" i="1" s="1"/>
  <c r="K696" i="1"/>
  <c r="R765" i="1" l="1"/>
  <c r="A766" i="1"/>
  <c r="D765" i="1"/>
  <c r="E765" i="1" s="1"/>
  <c r="F766" i="1" s="1"/>
  <c r="W765" i="1"/>
  <c r="U764" i="1"/>
  <c r="V764" i="1" s="1"/>
  <c r="X765" i="1"/>
  <c r="K765" i="1"/>
  <c r="L765" i="1" s="1"/>
  <c r="M765" i="1" s="1"/>
  <c r="N765" i="1" s="1"/>
  <c r="I765" i="1"/>
  <c r="C759" i="1"/>
  <c r="P695" i="1"/>
  <c r="S695" i="1" s="1"/>
  <c r="B695" i="1" s="1"/>
  <c r="G697" i="1"/>
  <c r="H696" i="1"/>
  <c r="K697" i="1"/>
  <c r="L696" i="1"/>
  <c r="M696" i="1" s="1"/>
  <c r="N696" i="1" s="1"/>
  <c r="A767" i="1" l="1"/>
  <c r="R766" i="1"/>
  <c r="D766" i="1"/>
  <c r="E766" i="1" s="1"/>
  <c r="F767" i="1" s="1"/>
  <c r="X766" i="1"/>
  <c r="W766" i="1"/>
  <c r="U765" i="1"/>
  <c r="V765" i="1" s="1"/>
  <c r="I766" i="1"/>
  <c r="K766" i="1"/>
  <c r="L766" i="1" s="1"/>
  <c r="M766" i="1" s="1"/>
  <c r="C760" i="1"/>
  <c r="P696" i="1"/>
  <c r="S696" i="1" s="1"/>
  <c r="B696" i="1" s="1"/>
  <c r="L697" i="1"/>
  <c r="M697" i="1" s="1"/>
  <c r="N697" i="1" s="1"/>
  <c r="K698" i="1"/>
  <c r="H697" i="1"/>
  <c r="G698" i="1"/>
  <c r="N766" i="1" l="1"/>
  <c r="W767" i="1"/>
  <c r="U766" i="1"/>
  <c r="V766" i="1" s="1"/>
  <c r="X767" i="1"/>
  <c r="K767" i="1"/>
  <c r="L767" i="1" s="1"/>
  <c r="M767" i="1" s="1"/>
  <c r="N767" i="1" s="1"/>
  <c r="I767" i="1"/>
  <c r="R767" i="1"/>
  <c r="A768" i="1"/>
  <c r="D767" i="1"/>
  <c r="E767" i="1" s="1"/>
  <c r="F768" i="1" s="1"/>
  <c r="C761" i="1"/>
  <c r="G699" i="1"/>
  <c r="H698" i="1"/>
  <c r="P697" i="1"/>
  <c r="S697" i="1" s="1"/>
  <c r="B697" i="1" s="1"/>
  <c r="K699" i="1"/>
  <c r="L698" i="1"/>
  <c r="M698" i="1" s="1"/>
  <c r="N698" i="1" s="1"/>
  <c r="R768" i="1" l="1"/>
  <c r="A769" i="1"/>
  <c r="D768" i="1"/>
  <c r="E768" i="1" s="1"/>
  <c r="F769" i="1" s="1"/>
  <c r="W768" i="1"/>
  <c r="U767" i="1"/>
  <c r="V767" i="1" s="1"/>
  <c r="X768" i="1"/>
  <c r="I768" i="1"/>
  <c r="K768" i="1"/>
  <c r="L768" i="1" s="1"/>
  <c r="M768" i="1" s="1"/>
  <c r="N768" i="1" s="1"/>
  <c r="C762" i="1"/>
  <c r="K700" i="1"/>
  <c r="L699" i="1"/>
  <c r="M699" i="1" s="1"/>
  <c r="N699" i="1" s="1"/>
  <c r="P698" i="1"/>
  <c r="S698" i="1" s="1"/>
  <c r="B698" i="1" s="1"/>
  <c r="G700" i="1"/>
  <c r="H699" i="1"/>
  <c r="R769" i="1" l="1"/>
  <c r="A770" i="1"/>
  <c r="D769" i="1"/>
  <c r="E769" i="1" s="1"/>
  <c r="F770" i="1" s="1"/>
  <c r="W769" i="1"/>
  <c r="U768" i="1"/>
  <c r="V768" i="1" s="1"/>
  <c r="X769" i="1"/>
  <c r="K769" i="1"/>
  <c r="L769" i="1" s="1"/>
  <c r="M769" i="1" s="1"/>
  <c r="N769" i="1" s="1"/>
  <c r="I769" i="1"/>
  <c r="C763" i="1"/>
  <c r="P699" i="1"/>
  <c r="S699" i="1" s="1"/>
  <c r="B699" i="1" s="1"/>
  <c r="G701" i="1"/>
  <c r="H700" i="1"/>
  <c r="K701" i="1"/>
  <c r="L700" i="1"/>
  <c r="M700" i="1" s="1"/>
  <c r="N700" i="1" s="1"/>
  <c r="R770" i="1" l="1"/>
  <c r="A771" i="1"/>
  <c r="D770" i="1"/>
  <c r="E770" i="1" s="1"/>
  <c r="F771" i="1" s="1"/>
  <c r="W770" i="1"/>
  <c r="U769" i="1"/>
  <c r="V769" i="1" s="1"/>
  <c r="X770" i="1"/>
  <c r="I770" i="1"/>
  <c r="K770" i="1"/>
  <c r="L770" i="1" s="1"/>
  <c r="M770" i="1" s="1"/>
  <c r="N770" i="1" s="1"/>
  <c r="C764" i="1"/>
  <c r="K702" i="1"/>
  <c r="L701" i="1"/>
  <c r="M701" i="1" s="1"/>
  <c r="N701" i="1" s="1"/>
  <c r="P700" i="1"/>
  <c r="S700" i="1" s="1"/>
  <c r="B700" i="1" s="1"/>
  <c r="H701" i="1"/>
  <c r="G702" i="1"/>
  <c r="A772" i="1" l="1"/>
  <c r="R771" i="1"/>
  <c r="D771" i="1"/>
  <c r="E771" i="1" s="1"/>
  <c r="F772" i="1" s="1"/>
  <c r="W771" i="1"/>
  <c r="U770" i="1"/>
  <c r="V770" i="1" s="1"/>
  <c r="X771" i="1"/>
  <c r="K771" i="1"/>
  <c r="L771" i="1" s="1"/>
  <c r="M771" i="1" s="1"/>
  <c r="N771" i="1" s="1"/>
  <c r="I771" i="1"/>
  <c r="C765" i="1"/>
  <c r="G703" i="1"/>
  <c r="H702" i="1"/>
  <c r="P701" i="1"/>
  <c r="S701" i="1" s="1"/>
  <c r="B701" i="1" s="1"/>
  <c r="K703" i="1"/>
  <c r="L702" i="1"/>
  <c r="M702" i="1" s="1"/>
  <c r="N702" i="1" s="1"/>
  <c r="W772" i="1" l="1"/>
  <c r="U771" i="1"/>
  <c r="V771" i="1" s="1"/>
  <c r="X772" i="1"/>
  <c r="K772" i="1"/>
  <c r="L772" i="1" s="1"/>
  <c r="M772" i="1" s="1"/>
  <c r="N772" i="1" s="1"/>
  <c r="I772" i="1"/>
  <c r="R772" i="1"/>
  <c r="A773" i="1"/>
  <c r="D772" i="1"/>
  <c r="E772" i="1" s="1"/>
  <c r="F773" i="1" s="1"/>
  <c r="C766" i="1"/>
  <c r="L703" i="1"/>
  <c r="M703" i="1" s="1"/>
  <c r="N703" i="1" s="1"/>
  <c r="K704" i="1"/>
  <c r="P702" i="1"/>
  <c r="S702" i="1" s="1"/>
  <c r="B702" i="1" s="1"/>
  <c r="H703" i="1"/>
  <c r="G704" i="1"/>
  <c r="W773" i="1" l="1"/>
  <c r="U772" i="1"/>
  <c r="V772" i="1" s="1"/>
  <c r="X773" i="1"/>
  <c r="K773" i="1"/>
  <c r="L773" i="1" s="1"/>
  <c r="M773" i="1" s="1"/>
  <c r="I773" i="1"/>
  <c r="A774" i="1"/>
  <c r="R773" i="1"/>
  <c r="D773" i="1"/>
  <c r="E773" i="1" s="1"/>
  <c r="F774" i="1" s="1"/>
  <c r="C767" i="1"/>
  <c r="G705" i="1"/>
  <c r="H704" i="1"/>
  <c r="P703" i="1"/>
  <c r="S703" i="1" s="1"/>
  <c r="B703" i="1" s="1"/>
  <c r="L704" i="1"/>
  <c r="M704" i="1" s="1"/>
  <c r="N704" i="1" s="1"/>
  <c r="K705" i="1"/>
  <c r="N773" i="1" l="1"/>
  <c r="X774" i="1"/>
  <c r="U773" i="1"/>
  <c r="V773" i="1" s="1"/>
  <c r="W774" i="1"/>
  <c r="I774" i="1"/>
  <c r="K774" i="1"/>
  <c r="L774" i="1" s="1"/>
  <c r="M774" i="1" s="1"/>
  <c r="N774" i="1" s="1"/>
  <c r="R774" i="1"/>
  <c r="A775" i="1"/>
  <c r="D774" i="1"/>
  <c r="E774" i="1" s="1"/>
  <c r="F775" i="1" s="1"/>
  <c r="C768" i="1"/>
  <c r="K706" i="1"/>
  <c r="L705" i="1"/>
  <c r="M705" i="1" s="1"/>
  <c r="N705" i="1" s="1"/>
  <c r="P704" i="1"/>
  <c r="S704" i="1" s="1"/>
  <c r="B704" i="1" s="1"/>
  <c r="G706" i="1"/>
  <c r="H705" i="1"/>
  <c r="W775" i="1" l="1"/>
  <c r="U774" i="1"/>
  <c r="V774" i="1" s="1"/>
  <c r="X775" i="1"/>
  <c r="K775" i="1"/>
  <c r="L775" i="1" s="1"/>
  <c r="M775" i="1" s="1"/>
  <c r="N775" i="1" s="1"/>
  <c r="I775" i="1"/>
  <c r="R775" i="1"/>
  <c r="A776" i="1"/>
  <c r="D775" i="1"/>
  <c r="E775" i="1" s="1"/>
  <c r="F776" i="1" s="1"/>
  <c r="C769" i="1"/>
  <c r="P705" i="1"/>
  <c r="S705" i="1" s="1"/>
  <c r="B705" i="1" s="1"/>
  <c r="G707" i="1"/>
  <c r="H706" i="1"/>
  <c r="L706" i="1"/>
  <c r="M706" i="1" s="1"/>
  <c r="N706" i="1" s="1"/>
  <c r="K707" i="1"/>
  <c r="R776" i="1" l="1"/>
  <c r="A777" i="1"/>
  <c r="D776" i="1"/>
  <c r="E776" i="1" s="1"/>
  <c r="F777" i="1" s="1"/>
  <c r="W776" i="1"/>
  <c r="U775" i="1"/>
  <c r="V775" i="1" s="1"/>
  <c r="X776" i="1"/>
  <c r="I776" i="1"/>
  <c r="K776" i="1"/>
  <c r="L776" i="1" s="1"/>
  <c r="M776" i="1" s="1"/>
  <c r="N776" i="1" s="1"/>
  <c r="C770" i="1"/>
  <c r="K708" i="1"/>
  <c r="L707" i="1"/>
  <c r="M707" i="1" s="1"/>
  <c r="N707" i="1" s="1"/>
  <c r="P706" i="1"/>
  <c r="S706" i="1" s="1"/>
  <c r="B706" i="1" s="1"/>
  <c r="H707" i="1"/>
  <c r="G708" i="1"/>
  <c r="D777" i="1" l="1"/>
  <c r="E777" i="1" s="1"/>
  <c r="F778" i="1" s="1"/>
  <c r="R777" i="1"/>
  <c r="A778" i="1"/>
  <c r="U776" i="1"/>
  <c r="V776" i="1" s="1"/>
  <c r="X777" i="1"/>
  <c r="W777" i="1"/>
  <c r="K777" i="1"/>
  <c r="L777" i="1" s="1"/>
  <c r="M777" i="1" s="1"/>
  <c r="N777" i="1" s="1"/>
  <c r="I777" i="1"/>
  <c r="C771" i="1"/>
  <c r="G709" i="1"/>
  <c r="H708" i="1"/>
  <c r="P707" i="1"/>
  <c r="S707" i="1" s="1"/>
  <c r="B707" i="1" s="1"/>
  <c r="K709" i="1"/>
  <c r="L708" i="1"/>
  <c r="M708" i="1" s="1"/>
  <c r="N708" i="1" s="1"/>
  <c r="D778" i="1" l="1"/>
  <c r="E778" i="1" s="1"/>
  <c r="F779" i="1" s="1"/>
  <c r="R778" i="1"/>
  <c r="A779" i="1"/>
  <c r="W778" i="1"/>
  <c r="U777" i="1"/>
  <c r="V777" i="1" s="1"/>
  <c r="X778" i="1"/>
  <c r="I778" i="1"/>
  <c r="K778" i="1"/>
  <c r="L778" i="1" s="1"/>
  <c r="M778" i="1" s="1"/>
  <c r="N778" i="1" s="1"/>
  <c r="C772" i="1"/>
  <c r="L709" i="1"/>
  <c r="M709" i="1" s="1"/>
  <c r="N709" i="1" s="1"/>
  <c r="K710" i="1"/>
  <c r="P708" i="1"/>
  <c r="S708" i="1" s="1"/>
  <c r="B708" i="1" s="1"/>
  <c r="G710" i="1"/>
  <c r="H709" i="1"/>
  <c r="D779" i="1" l="1"/>
  <c r="E779" i="1" s="1"/>
  <c r="F780" i="1" s="1"/>
  <c r="R779" i="1"/>
  <c r="A780" i="1"/>
  <c r="U778" i="1"/>
  <c r="V778" i="1" s="1"/>
  <c r="X779" i="1"/>
  <c r="W779" i="1"/>
  <c r="K779" i="1"/>
  <c r="L779" i="1" s="1"/>
  <c r="M779" i="1" s="1"/>
  <c r="I779" i="1"/>
  <c r="C773" i="1"/>
  <c r="P709" i="1"/>
  <c r="S709" i="1" s="1"/>
  <c r="B709" i="1" s="1"/>
  <c r="G711" i="1"/>
  <c r="H710" i="1"/>
  <c r="L710" i="1"/>
  <c r="M710" i="1" s="1"/>
  <c r="N710" i="1" s="1"/>
  <c r="K711" i="1"/>
  <c r="N779" i="1" l="1"/>
  <c r="D780" i="1"/>
  <c r="E780" i="1" s="1"/>
  <c r="F781" i="1" s="1"/>
  <c r="A781" i="1"/>
  <c r="R780" i="1"/>
  <c r="X780" i="1"/>
  <c r="W780" i="1"/>
  <c r="U779" i="1"/>
  <c r="V779" i="1" s="1"/>
  <c r="I780" i="1"/>
  <c r="K780" i="1"/>
  <c r="L780" i="1" s="1"/>
  <c r="M780" i="1" s="1"/>
  <c r="N780" i="1" s="1"/>
  <c r="C774" i="1"/>
  <c r="L711" i="1"/>
  <c r="M711" i="1" s="1"/>
  <c r="N711" i="1" s="1"/>
  <c r="K712" i="1"/>
  <c r="P710" i="1"/>
  <c r="S710" i="1" s="1"/>
  <c r="B710" i="1" s="1"/>
  <c r="G712" i="1"/>
  <c r="H711" i="1"/>
  <c r="U780" i="1" l="1"/>
  <c r="V780" i="1" s="1"/>
  <c r="X781" i="1"/>
  <c r="W781" i="1"/>
  <c r="K781" i="1"/>
  <c r="L781" i="1" s="1"/>
  <c r="M781" i="1" s="1"/>
  <c r="N781" i="1" s="1"/>
  <c r="I781" i="1"/>
  <c r="D781" i="1"/>
  <c r="E781" i="1" s="1"/>
  <c r="F782" i="1" s="1"/>
  <c r="R781" i="1"/>
  <c r="A782" i="1"/>
  <c r="C775" i="1"/>
  <c r="P711" i="1"/>
  <c r="S711" i="1" s="1"/>
  <c r="B711" i="1" s="1"/>
  <c r="H712" i="1"/>
  <c r="G713" i="1"/>
  <c r="L712" i="1"/>
  <c r="M712" i="1" s="1"/>
  <c r="N712" i="1" s="1"/>
  <c r="K713" i="1"/>
  <c r="A783" i="1" l="1"/>
  <c r="D782" i="1"/>
  <c r="E782" i="1" s="1"/>
  <c r="F783" i="1" s="1"/>
  <c r="R782" i="1"/>
  <c r="X782" i="1"/>
  <c r="U781" i="1"/>
  <c r="V781" i="1" s="1"/>
  <c r="W782" i="1"/>
  <c r="I782" i="1"/>
  <c r="K782" i="1"/>
  <c r="L782" i="1" s="1"/>
  <c r="M782" i="1" s="1"/>
  <c r="N782" i="1" s="1"/>
  <c r="C776" i="1"/>
  <c r="K714" i="1"/>
  <c r="L713" i="1"/>
  <c r="M713" i="1" s="1"/>
  <c r="N713" i="1" s="1"/>
  <c r="G714" i="1"/>
  <c r="H713" i="1"/>
  <c r="P712" i="1"/>
  <c r="S712" i="1" s="1"/>
  <c r="B712" i="1" s="1"/>
  <c r="X783" i="1" l="1"/>
  <c r="W783" i="1"/>
  <c r="U782" i="1"/>
  <c r="V782" i="1" s="1"/>
  <c r="K783" i="1"/>
  <c r="L783" i="1" s="1"/>
  <c r="M783" i="1" s="1"/>
  <c r="N783" i="1" s="1"/>
  <c r="I783" i="1"/>
  <c r="D783" i="1"/>
  <c r="E783" i="1" s="1"/>
  <c r="F784" i="1" s="1"/>
  <c r="A784" i="1"/>
  <c r="R783" i="1"/>
  <c r="C777" i="1"/>
  <c r="P713" i="1"/>
  <c r="S713" i="1" s="1"/>
  <c r="B713" i="1" s="1"/>
  <c r="H714" i="1"/>
  <c r="G715" i="1"/>
  <c r="K715" i="1"/>
  <c r="L714" i="1"/>
  <c r="M714" i="1" s="1"/>
  <c r="N714" i="1" s="1"/>
  <c r="W784" i="1" l="1"/>
  <c r="U783" i="1"/>
  <c r="V783" i="1" s="1"/>
  <c r="X784" i="1"/>
  <c r="I784" i="1"/>
  <c r="K784" i="1"/>
  <c r="L784" i="1" s="1"/>
  <c r="M784" i="1" s="1"/>
  <c r="N784" i="1" s="1"/>
  <c r="D784" i="1"/>
  <c r="E784" i="1" s="1"/>
  <c r="F785" i="1" s="1"/>
  <c r="R784" i="1"/>
  <c r="A785" i="1"/>
  <c r="C778" i="1"/>
  <c r="K716" i="1"/>
  <c r="L715" i="1"/>
  <c r="M715" i="1" s="1"/>
  <c r="N715" i="1" s="1"/>
  <c r="H715" i="1"/>
  <c r="G716" i="1"/>
  <c r="P714" i="1"/>
  <c r="S714" i="1" s="1"/>
  <c r="B714" i="1" s="1"/>
  <c r="D785" i="1" l="1"/>
  <c r="E785" i="1" s="1"/>
  <c r="F786" i="1" s="1"/>
  <c r="R785" i="1"/>
  <c r="A786" i="1"/>
  <c r="U784" i="1"/>
  <c r="V784" i="1" s="1"/>
  <c r="W785" i="1"/>
  <c r="X785" i="1"/>
  <c r="I785" i="1"/>
  <c r="K785" i="1"/>
  <c r="L785" i="1" s="1"/>
  <c r="M785" i="1" s="1"/>
  <c r="N785" i="1" s="1"/>
  <c r="C779" i="1"/>
  <c r="H716" i="1"/>
  <c r="G717" i="1"/>
  <c r="P715" i="1"/>
  <c r="S715" i="1" s="1"/>
  <c r="B715" i="1" s="1"/>
  <c r="L716" i="1"/>
  <c r="M716" i="1" s="1"/>
  <c r="N716" i="1" s="1"/>
  <c r="K717" i="1"/>
  <c r="R786" i="1" l="1"/>
  <c r="A787" i="1"/>
  <c r="D786" i="1"/>
  <c r="E786" i="1" s="1"/>
  <c r="F787" i="1" s="1"/>
  <c r="X786" i="1"/>
  <c r="U785" i="1"/>
  <c r="V785" i="1" s="1"/>
  <c r="W786" i="1"/>
  <c r="K786" i="1"/>
  <c r="L786" i="1" s="1"/>
  <c r="M786" i="1" s="1"/>
  <c r="N786" i="1" s="1"/>
  <c r="I786" i="1"/>
  <c r="C780" i="1"/>
  <c r="K718" i="1"/>
  <c r="L717" i="1"/>
  <c r="M717" i="1" s="1"/>
  <c r="N717" i="1" s="1"/>
  <c r="G718" i="1"/>
  <c r="H717" i="1"/>
  <c r="P716" i="1"/>
  <c r="S716" i="1" s="1"/>
  <c r="B716" i="1" s="1"/>
  <c r="D787" i="1" l="1"/>
  <c r="E787" i="1" s="1"/>
  <c r="F788" i="1" s="1"/>
  <c r="R787" i="1"/>
  <c r="A788" i="1"/>
  <c r="W787" i="1"/>
  <c r="U786" i="1"/>
  <c r="V786" i="1" s="1"/>
  <c r="X787" i="1"/>
  <c r="I787" i="1"/>
  <c r="K787" i="1"/>
  <c r="L787" i="1" s="1"/>
  <c r="M787" i="1" s="1"/>
  <c r="N787" i="1" s="1"/>
  <c r="C781" i="1"/>
  <c r="P717" i="1"/>
  <c r="S717" i="1" s="1"/>
  <c r="B717" i="1" s="1"/>
  <c r="G719" i="1"/>
  <c r="H718" i="1"/>
  <c r="L718" i="1"/>
  <c r="M718" i="1" s="1"/>
  <c r="N718" i="1" s="1"/>
  <c r="K719" i="1"/>
  <c r="A789" i="1" l="1"/>
  <c r="R788" i="1"/>
  <c r="D788" i="1"/>
  <c r="E788" i="1" s="1"/>
  <c r="F789" i="1" s="1"/>
  <c r="X788" i="1"/>
  <c r="W788" i="1"/>
  <c r="U787" i="1"/>
  <c r="V787" i="1" s="1"/>
  <c r="K788" i="1"/>
  <c r="L788" i="1" s="1"/>
  <c r="M788" i="1" s="1"/>
  <c r="N788" i="1" s="1"/>
  <c r="I788" i="1"/>
  <c r="C782" i="1"/>
  <c r="P718" i="1"/>
  <c r="S718" i="1" s="1"/>
  <c r="B718" i="1" s="1"/>
  <c r="L719" i="1"/>
  <c r="M719" i="1" s="1"/>
  <c r="N719" i="1" s="1"/>
  <c r="K720" i="1"/>
  <c r="H719" i="1"/>
  <c r="G720" i="1"/>
  <c r="U788" i="1" l="1"/>
  <c r="V788" i="1" s="1"/>
  <c r="W789" i="1"/>
  <c r="X789" i="1"/>
  <c r="I789" i="1"/>
  <c r="K789" i="1"/>
  <c r="L789" i="1" s="1"/>
  <c r="M789" i="1" s="1"/>
  <c r="N789" i="1" s="1"/>
  <c r="A790" i="1"/>
  <c r="R789" i="1"/>
  <c r="D789" i="1"/>
  <c r="E789" i="1" s="1"/>
  <c r="F790" i="1" s="1"/>
  <c r="C783" i="1"/>
  <c r="G721" i="1"/>
  <c r="H720" i="1"/>
  <c r="P719" i="1"/>
  <c r="S719" i="1" s="1"/>
  <c r="B719" i="1" s="1"/>
  <c r="L720" i="1"/>
  <c r="M720" i="1" s="1"/>
  <c r="N720" i="1" s="1"/>
  <c r="K721" i="1"/>
  <c r="W790" i="1" l="1"/>
  <c r="U789" i="1"/>
  <c r="V789" i="1" s="1"/>
  <c r="X790" i="1"/>
  <c r="K790" i="1"/>
  <c r="L790" i="1" s="1"/>
  <c r="M790" i="1" s="1"/>
  <c r="I790" i="1"/>
  <c r="R790" i="1"/>
  <c r="D790" i="1"/>
  <c r="E790" i="1" s="1"/>
  <c r="F791" i="1" s="1"/>
  <c r="A791" i="1"/>
  <c r="C784" i="1"/>
  <c r="L721" i="1"/>
  <c r="M721" i="1" s="1"/>
  <c r="N721" i="1" s="1"/>
  <c r="K722" i="1"/>
  <c r="P720" i="1"/>
  <c r="S720" i="1" s="1"/>
  <c r="B720" i="1" s="1"/>
  <c r="H721" i="1"/>
  <c r="G722" i="1"/>
  <c r="N790" i="1" l="1"/>
  <c r="X791" i="1"/>
  <c r="U790" i="1"/>
  <c r="V790" i="1" s="1"/>
  <c r="W791" i="1"/>
  <c r="I791" i="1"/>
  <c r="K791" i="1"/>
  <c r="L791" i="1" s="1"/>
  <c r="M791" i="1" s="1"/>
  <c r="N791" i="1" s="1"/>
  <c r="A792" i="1"/>
  <c r="D791" i="1"/>
  <c r="E791" i="1" s="1"/>
  <c r="F792" i="1" s="1"/>
  <c r="R791" i="1"/>
  <c r="C785" i="1"/>
  <c r="H722" i="1"/>
  <c r="G723" i="1"/>
  <c r="P721" i="1"/>
  <c r="S721" i="1" s="1"/>
  <c r="B721" i="1" s="1"/>
  <c r="L722" i="1"/>
  <c r="M722" i="1" s="1"/>
  <c r="N722" i="1" s="1"/>
  <c r="K723" i="1"/>
  <c r="R792" i="1" l="1"/>
  <c r="D792" i="1"/>
  <c r="E792" i="1" s="1"/>
  <c r="F793" i="1" s="1"/>
  <c r="A793" i="1"/>
  <c r="U791" i="1"/>
  <c r="V791" i="1" s="1"/>
  <c r="X792" i="1"/>
  <c r="W792" i="1"/>
  <c r="K792" i="1"/>
  <c r="L792" i="1" s="1"/>
  <c r="M792" i="1" s="1"/>
  <c r="N792" i="1" s="1"/>
  <c r="I792" i="1"/>
  <c r="C786" i="1"/>
  <c r="L723" i="1"/>
  <c r="M723" i="1" s="1"/>
  <c r="N723" i="1" s="1"/>
  <c r="K724" i="1"/>
  <c r="G724" i="1"/>
  <c r="H723" i="1"/>
  <c r="P722" i="1"/>
  <c r="S722" i="1" s="1"/>
  <c r="B722" i="1" s="1"/>
  <c r="R793" i="1" l="1"/>
  <c r="D793" i="1"/>
  <c r="E793" i="1" s="1"/>
  <c r="F794" i="1" s="1"/>
  <c r="A794" i="1"/>
  <c r="X793" i="1"/>
  <c r="U792" i="1"/>
  <c r="V792" i="1" s="1"/>
  <c r="W793" i="1"/>
  <c r="I793" i="1"/>
  <c r="K793" i="1"/>
  <c r="L793" i="1" s="1"/>
  <c r="M793" i="1" s="1"/>
  <c r="N793" i="1" s="1"/>
  <c r="C787" i="1"/>
  <c r="P723" i="1"/>
  <c r="S723" i="1" s="1"/>
  <c r="B723" i="1" s="1"/>
  <c r="G725" i="1"/>
  <c r="H724" i="1"/>
  <c r="K725" i="1"/>
  <c r="L724" i="1"/>
  <c r="M724" i="1" s="1"/>
  <c r="N724" i="1" s="1"/>
  <c r="A795" i="1" l="1"/>
  <c r="D794" i="1"/>
  <c r="E794" i="1" s="1"/>
  <c r="F795" i="1" s="1"/>
  <c r="R794" i="1"/>
  <c r="W794" i="1"/>
  <c r="X794" i="1"/>
  <c r="U793" i="1"/>
  <c r="V793" i="1" s="1"/>
  <c r="K794" i="1"/>
  <c r="L794" i="1" s="1"/>
  <c r="M794" i="1" s="1"/>
  <c r="N794" i="1" s="1"/>
  <c r="I794" i="1"/>
  <c r="C788" i="1"/>
  <c r="K726" i="1"/>
  <c r="L725" i="1"/>
  <c r="M725" i="1" s="1"/>
  <c r="N725" i="1" s="1"/>
  <c r="P724" i="1"/>
  <c r="S724" i="1" s="1"/>
  <c r="B724" i="1" s="1"/>
  <c r="G726" i="1"/>
  <c r="H725" i="1"/>
  <c r="W795" i="1" l="1"/>
  <c r="X795" i="1"/>
  <c r="U794" i="1"/>
  <c r="V794" i="1" s="1"/>
  <c r="I795" i="1"/>
  <c r="K795" i="1"/>
  <c r="L795" i="1" s="1"/>
  <c r="M795" i="1" s="1"/>
  <c r="N795" i="1" s="1"/>
  <c r="D795" i="1"/>
  <c r="E795" i="1" s="1"/>
  <c r="F796" i="1" s="1"/>
  <c r="R795" i="1"/>
  <c r="A796" i="1"/>
  <c r="C789" i="1"/>
  <c r="P725" i="1"/>
  <c r="S725" i="1" s="1"/>
  <c r="B725" i="1" s="1"/>
  <c r="H726" i="1"/>
  <c r="G727" i="1"/>
  <c r="K727" i="1"/>
  <c r="L726" i="1"/>
  <c r="M726" i="1" s="1"/>
  <c r="N726" i="1" s="1"/>
  <c r="W796" i="1" l="1"/>
  <c r="U795" i="1"/>
  <c r="V795" i="1" s="1"/>
  <c r="X796" i="1"/>
  <c r="K796" i="1"/>
  <c r="L796" i="1" s="1"/>
  <c r="M796" i="1" s="1"/>
  <c r="I796" i="1"/>
  <c r="A797" i="1"/>
  <c r="R796" i="1"/>
  <c r="D796" i="1"/>
  <c r="E796" i="1" s="1"/>
  <c r="F797" i="1" s="1"/>
  <c r="C790" i="1"/>
  <c r="L727" i="1"/>
  <c r="M727" i="1" s="1"/>
  <c r="N727" i="1" s="1"/>
  <c r="K728" i="1"/>
  <c r="H727" i="1"/>
  <c r="G728" i="1"/>
  <c r="P726" i="1"/>
  <c r="S726" i="1" s="1"/>
  <c r="B726" i="1" s="1"/>
  <c r="N796" i="1" l="1"/>
  <c r="X797" i="1"/>
  <c r="W797" i="1"/>
  <c r="U796" i="1"/>
  <c r="V796" i="1" s="1"/>
  <c r="I797" i="1"/>
  <c r="K797" i="1"/>
  <c r="L797" i="1" s="1"/>
  <c r="M797" i="1" s="1"/>
  <c r="N797" i="1" s="1"/>
  <c r="A798" i="1"/>
  <c r="R797" i="1"/>
  <c r="D797" i="1"/>
  <c r="E797" i="1" s="1"/>
  <c r="F798" i="1" s="1"/>
  <c r="C791" i="1"/>
  <c r="G729" i="1"/>
  <c r="H728" i="1"/>
  <c r="P727" i="1"/>
  <c r="S727" i="1" s="1"/>
  <c r="B727" i="1" s="1"/>
  <c r="K729" i="1"/>
  <c r="L728" i="1"/>
  <c r="M728" i="1" s="1"/>
  <c r="N728" i="1" s="1"/>
  <c r="X798" i="1" l="1"/>
  <c r="W798" i="1"/>
  <c r="U797" i="1"/>
  <c r="V797" i="1" s="1"/>
  <c r="K798" i="1"/>
  <c r="L798" i="1" s="1"/>
  <c r="M798" i="1" s="1"/>
  <c r="I798" i="1"/>
  <c r="A799" i="1"/>
  <c r="R798" i="1"/>
  <c r="D798" i="1"/>
  <c r="E798" i="1" s="1"/>
  <c r="F799" i="1" s="1"/>
  <c r="C792" i="1"/>
  <c r="K730" i="1"/>
  <c r="L729" i="1"/>
  <c r="M729" i="1" s="1"/>
  <c r="N729" i="1" s="1"/>
  <c r="P728" i="1"/>
  <c r="S728" i="1" s="1"/>
  <c r="B728" i="1" s="1"/>
  <c r="G730" i="1"/>
  <c r="H729" i="1"/>
  <c r="N798" i="1" l="1"/>
  <c r="X799" i="1"/>
  <c r="W799" i="1"/>
  <c r="U798" i="1"/>
  <c r="V798" i="1" s="1"/>
  <c r="I799" i="1"/>
  <c r="K799" i="1"/>
  <c r="L799" i="1" s="1"/>
  <c r="M799" i="1" s="1"/>
  <c r="D799" i="1"/>
  <c r="E799" i="1" s="1"/>
  <c r="F800" i="1" s="1"/>
  <c r="A800" i="1"/>
  <c r="R799" i="1"/>
  <c r="C793" i="1"/>
  <c r="P729" i="1"/>
  <c r="S729" i="1" s="1"/>
  <c r="B729" i="1" s="1"/>
  <c r="G731" i="1"/>
  <c r="H730" i="1"/>
  <c r="L730" i="1"/>
  <c r="M730" i="1" s="1"/>
  <c r="N730" i="1" s="1"/>
  <c r="K731" i="1"/>
  <c r="N799" i="1" l="1"/>
  <c r="X800" i="1"/>
  <c r="U799" i="1"/>
  <c r="V799" i="1" s="1"/>
  <c r="W800" i="1"/>
  <c r="K800" i="1"/>
  <c r="L800" i="1" s="1"/>
  <c r="M800" i="1" s="1"/>
  <c r="N800" i="1" s="1"/>
  <c r="I800" i="1"/>
  <c r="A801" i="1"/>
  <c r="R800" i="1"/>
  <c r="D800" i="1"/>
  <c r="E800" i="1" s="1"/>
  <c r="F801" i="1" s="1"/>
  <c r="C794" i="1"/>
  <c r="K732" i="1"/>
  <c r="L731" i="1"/>
  <c r="M731" i="1" s="1"/>
  <c r="N731" i="1" s="1"/>
  <c r="P730" i="1"/>
  <c r="S730" i="1" s="1"/>
  <c r="B730" i="1" s="1"/>
  <c r="G732" i="1"/>
  <c r="H731" i="1"/>
  <c r="R801" i="1" l="1"/>
  <c r="D801" i="1"/>
  <c r="E801" i="1" s="1"/>
  <c r="F802" i="1" s="1"/>
  <c r="A802" i="1"/>
  <c r="U800" i="1"/>
  <c r="V800" i="1" s="1"/>
  <c r="X801" i="1"/>
  <c r="W801" i="1"/>
  <c r="I801" i="1"/>
  <c r="K801" i="1"/>
  <c r="L801" i="1" s="1"/>
  <c r="M801" i="1" s="1"/>
  <c r="N801" i="1" s="1"/>
  <c r="C795" i="1"/>
  <c r="P731" i="1"/>
  <c r="S731" i="1" s="1"/>
  <c r="B731" i="1" s="1"/>
  <c r="H732" i="1"/>
  <c r="G733" i="1"/>
  <c r="K733" i="1"/>
  <c r="L732" i="1"/>
  <c r="M732" i="1" s="1"/>
  <c r="N732" i="1" s="1"/>
  <c r="D802" i="1" l="1"/>
  <c r="E802" i="1" s="1"/>
  <c r="F803" i="1" s="1"/>
  <c r="A803" i="1"/>
  <c r="R802" i="1"/>
  <c r="W802" i="1"/>
  <c r="X802" i="1"/>
  <c r="U801" i="1"/>
  <c r="V801" i="1" s="1"/>
  <c r="I802" i="1"/>
  <c r="K802" i="1"/>
  <c r="L802" i="1" s="1"/>
  <c r="M802" i="1" s="1"/>
  <c r="N802" i="1" s="1"/>
  <c r="C796" i="1"/>
  <c r="K734" i="1"/>
  <c r="L733" i="1"/>
  <c r="M733" i="1" s="1"/>
  <c r="N733" i="1" s="1"/>
  <c r="G734" i="1"/>
  <c r="H733" i="1"/>
  <c r="P732" i="1"/>
  <c r="S732" i="1" s="1"/>
  <c r="B732" i="1" s="1"/>
  <c r="W803" i="1" l="1"/>
  <c r="X803" i="1"/>
  <c r="U802" i="1"/>
  <c r="V802" i="1" s="1"/>
  <c r="K803" i="1"/>
  <c r="L803" i="1" s="1"/>
  <c r="M803" i="1" s="1"/>
  <c r="I803" i="1"/>
  <c r="A804" i="1"/>
  <c r="R803" i="1"/>
  <c r="D803" i="1"/>
  <c r="E803" i="1" s="1"/>
  <c r="F804" i="1" s="1"/>
  <c r="C797" i="1"/>
  <c r="P733" i="1"/>
  <c r="S733" i="1" s="1"/>
  <c r="B733" i="1" s="1"/>
  <c r="G735" i="1"/>
  <c r="H734" i="1"/>
  <c r="L734" i="1"/>
  <c r="M734" i="1" s="1"/>
  <c r="N734" i="1" s="1"/>
  <c r="K735" i="1"/>
  <c r="N803" i="1" l="1"/>
  <c r="X804" i="1"/>
  <c r="U803" i="1"/>
  <c r="V803" i="1" s="1"/>
  <c r="W804" i="1"/>
  <c r="I804" i="1"/>
  <c r="K804" i="1"/>
  <c r="L804" i="1" s="1"/>
  <c r="M804" i="1" s="1"/>
  <c r="N804" i="1" s="1"/>
  <c r="A805" i="1"/>
  <c r="R804" i="1"/>
  <c r="D804" i="1"/>
  <c r="E804" i="1" s="1"/>
  <c r="F805" i="1" s="1"/>
  <c r="C798" i="1"/>
  <c r="P734" i="1"/>
  <c r="S734" i="1" s="1"/>
  <c r="B734" i="1" s="1"/>
  <c r="K736" i="1"/>
  <c r="L735" i="1"/>
  <c r="M735" i="1" s="1"/>
  <c r="N735" i="1" s="1"/>
  <c r="H735" i="1"/>
  <c r="G736" i="1"/>
  <c r="U804" i="1" l="1"/>
  <c r="V804" i="1" s="1"/>
  <c r="X805" i="1"/>
  <c r="W805" i="1"/>
  <c r="K805" i="1"/>
  <c r="L805" i="1" s="1"/>
  <c r="M805" i="1" s="1"/>
  <c r="I805" i="1"/>
  <c r="R805" i="1"/>
  <c r="D805" i="1"/>
  <c r="E805" i="1" s="1"/>
  <c r="F806" i="1" s="1"/>
  <c r="A806" i="1"/>
  <c r="C799" i="1"/>
  <c r="G737" i="1"/>
  <c r="H736" i="1"/>
  <c r="P735" i="1"/>
  <c r="S735" i="1" s="1"/>
  <c r="B735" i="1" s="1"/>
  <c r="K737" i="1"/>
  <c r="L736" i="1"/>
  <c r="M736" i="1" s="1"/>
  <c r="N736" i="1" s="1"/>
  <c r="N805" i="1" l="1"/>
  <c r="W806" i="1"/>
  <c r="X806" i="1"/>
  <c r="U805" i="1"/>
  <c r="V805" i="1" s="1"/>
  <c r="I806" i="1"/>
  <c r="K806" i="1"/>
  <c r="L806" i="1" s="1"/>
  <c r="M806" i="1" s="1"/>
  <c r="N806" i="1" s="1"/>
  <c r="D806" i="1"/>
  <c r="E806" i="1" s="1"/>
  <c r="F807" i="1" s="1"/>
  <c r="R806" i="1"/>
  <c r="A807" i="1"/>
  <c r="C800" i="1"/>
  <c r="K738" i="1"/>
  <c r="L737" i="1"/>
  <c r="M737" i="1" s="1"/>
  <c r="N737" i="1" s="1"/>
  <c r="P736" i="1"/>
  <c r="S736" i="1" s="1"/>
  <c r="B736" i="1" s="1"/>
  <c r="H737" i="1"/>
  <c r="G738" i="1"/>
  <c r="R807" i="1" l="1"/>
  <c r="D807" i="1"/>
  <c r="E807" i="1" s="1"/>
  <c r="F808" i="1" s="1"/>
  <c r="A808" i="1"/>
  <c r="U806" i="1"/>
  <c r="V806" i="1" s="1"/>
  <c r="W807" i="1"/>
  <c r="X807" i="1"/>
  <c r="K807" i="1"/>
  <c r="L807" i="1" s="1"/>
  <c r="M807" i="1" s="1"/>
  <c r="N807" i="1" s="1"/>
  <c r="I807" i="1"/>
  <c r="C801" i="1"/>
  <c r="G739" i="1"/>
  <c r="H738" i="1"/>
  <c r="P737" i="1"/>
  <c r="S737" i="1" s="1"/>
  <c r="B737" i="1" s="1"/>
  <c r="L738" i="1"/>
  <c r="M738" i="1" s="1"/>
  <c r="N738" i="1" s="1"/>
  <c r="K739" i="1"/>
  <c r="D808" i="1" l="1"/>
  <c r="E808" i="1" s="1"/>
  <c r="F809" i="1" s="1"/>
  <c r="R808" i="1"/>
  <c r="A809" i="1"/>
  <c r="U807" i="1"/>
  <c r="V807" i="1" s="1"/>
  <c r="X808" i="1"/>
  <c r="W808" i="1"/>
  <c r="I808" i="1"/>
  <c r="K808" i="1"/>
  <c r="L808" i="1" s="1"/>
  <c r="M808" i="1" s="1"/>
  <c r="N808" i="1" s="1"/>
  <c r="C802" i="1"/>
  <c r="K740" i="1"/>
  <c r="L739" i="1"/>
  <c r="M739" i="1" s="1"/>
  <c r="N739" i="1" s="1"/>
  <c r="P738" i="1"/>
  <c r="S738" i="1" s="1"/>
  <c r="B738" i="1" s="1"/>
  <c r="G740" i="1"/>
  <c r="H739" i="1"/>
  <c r="D809" i="1" l="1"/>
  <c r="E809" i="1" s="1"/>
  <c r="F810" i="1" s="1"/>
  <c r="A810" i="1"/>
  <c r="R809" i="1"/>
  <c r="W809" i="1"/>
  <c r="U808" i="1"/>
  <c r="V808" i="1" s="1"/>
  <c r="X809" i="1"/>
  <c r="K809" i="1"/>
  <c r="L809" i="1" s="1"/>
  <c r="M809" i="1" s="1"/>
  <c r="N809" i="1" s="1"/>
  <c r="I809" i="1"/>
  <c r="C803" i="1"/>
  <c r="P739" i="1"/>
  <c r="S739" i="1" s="1"/>
  <c r="B739" i="1" s="1"/>
  <c r="H740" i="1"/>
  <c r="G741" i="1"/>
  <c r="G742" i="1" s="1"/>
  <c r="K741" i="1"/>
  <c r="L740" i="1"/>
  <c r="M740" i="1" s="1"/>
  <c r="N740" i="1" s="1"/>
  <c r="X810" i="1" l="1"/>
  <c r="W810" i="1"/>
  <c r="U809" i="1"/>
  <c r="V809" i="1" s="1"/>
  <c r="I810" i="1"/>
  <c r="K810" i="1"/>
  <c r="L810" i="1" s="1"/>
  <c r="M810" i="1" s="1"/>
  <c r="N810" i="1" s="1"/>
  <c r="A811" i="1"/>
  <c r="D810" i="1"/>
  <c r="E810" i="1" s="1"/>
  <c r="F811" i="1" s="1"/>
  <c r="R810" i="1"/>
  <c r="C804" i="1"/>
  <c r="G743" i="1"/>
  <c r="H742" i="1"/>
  <c r="L741" i="1"/>
  <c r="H741" i="1"/>
  <c r="P740" i="1"/>
  <c r="S740" i="1" s="1"/>
  <c r="B740" i="1" s="1"/>
  <c r="X811" i="1" l="1"/>
  <c r="W811" i="1"/>
  <c r="U810" i="1"/>
  <c r="V810" i="1" s="1"/>
  <c r="K811" i="1"/>
  <c r="L811" i="1" s="1"/>
  <c r="M811" i="1" s="1"/>
  <c r="N811" i="1" s="1"/>
  <c r="I811" i="1"/>
  <c r="A812" i="1"/>
  <c r="R811" i="1"/>
  <c r="D811" i="1"/>
  <c r="E811" i="1" s="1"/>
  <c r="F812" i="1" s="1"/>
  <c r="C805" i="1"/>
  <c r="M741" i="1"/>
  <c r="N741" i="1" s="1"/>
  <c r="P741" i="1" s="1"/>
  <c r="S741" i="1" s="1"/>
  <c r="M742" i="1"/>
  <c r="N742" i="1" s="1"/>
  <c r="P742" i="1" s="1"/>
  <c r="G744" i="1"/>
  <c r="H743" i="1"/>
  <c r="P743" i="1" s="1"/>
  <c r="D812" i="1" l="1"/>
  <c r="E812" i="1" s="1"/>
  <c r="F813" i="1" s="1"/>
  <c r="R812" i="1"/>
  <c r="A813" i="1"/>
  <c r="U811" i="1"/>
  <c r="V811" i="1" s="1"/>
  <c r="X812" i="1"/>
  <c r="W812" i="1"/>
  <c r="I812" i="1"/>
  <c r="K812" i="1"/>
  <c r="L812" i="1" s="1"/>
  <c r="M812" i="1" s="1"/>
  <c r="N812" i="1" s="1"/>
  <c r="C806" i="1"/>
  <c r="S743" i="1"/>
  <c r="B743" i="1" s="1"/>
  <c r="S742" i="1"/>
  <c r="B742" i="1" s="1"/>
  <c r="G745" i="1"/>
  <c r="H744" i="1"/>
  <c r="P744" i="1" s="1"/>
  <c r="B741" i="1"/>
  <c r="A814" i="1" l="1"/>
  <c r="D813" i="1"/>
  <c r="E813" i="1" s="1"/>
  <c r="F814" i="1" s="1"/>
  <c r="R813" i="1"/>
  <c r="X813" i="1"/>
  <c r="W813" i="1"/>
  <c r="U812" i="1"/>
  <c r="V812" i="1" s="1"/>
  <c r="K813" i="1"/>
  <c r="L813" i="1" s="1"/>
  <c r="M813" i="1" s="1"/>
  <c r="N813" i="1" s="1"/>
  <c r="I813" i="1"/>
  <c r="C807" i="1"/>
  <c r="S744" i="1"/>
  <c r="B744" i="1" s="1"/>
  <c r="G746" i="1"/>
  <c r="H745" i="1"/>
  <c r="P745" i="1" s="1"/>
  <c r="B13" i="1"/>
  <c r="X814" i="1" l="1"/>
  <c r="U813" i="1"/>
  <c r="V813" i="1" s="1"/>
  <c r="W814" i="1"/>
  <c r="I814" i="1"/>
  <c r="K814" i="1"/>
  <c r="L814" i="1" s="1"/>
  <c r="M814" i="1" s="1"/>
  <c r="N814" i="1" s="1"/>
  <c r="A815" i="1"/>
  <c r="D814" i="1"/>
  <c r="E814" i="1" s="1"/>
  <c r="F815" i="1" s="1"/>
  <c r="R814" i="1"/>
  <c r="C808" i="1"/>
  <c r="S745" i="1"/>
  <c r="B745" i="1" s="1"/>
  <c r="G747" i="1"/>
  <c r="H746" i="1"/>
  <c r="P746" i="1" s="1"/>
  <c r="S746" i="1" s="1"/>
  <c r="B746" i="1" s="1"/>
  <c r="A816" i="1" l="1"/>
  <c r="R815" i="1"/>
  <c r="D815" i="1"/>
  <c r="E815" i="1" s="1"/>
  <c r="F816" i="1" s="1"/>
  <c r="X815" i="1"/>
  <c r="W815" i="1"/>
  <c r="U814" i="1"/>
  <c r="V814" i="1" s="1"/>
  <c r="K815" i="1"/>
  <c r="L815" i="1" s="1"/>
  <c r="M815" i="1" s="1"/>
  <c r="I815" i="1"/>
  <c r="C809" i="1"/>
  <c r="G748" i="1"/>
  <c r="H747" i="1"/>
  <c r="P747" i="1" s="1"/>
  <c r="S747" i="1" s="1"/>
  <c r="N815" i="1" l="1"/>
  <c r="X816" i="1"/>
  <c r="U815" i="1"/>
  <c r="V815" i="1" s="1"/>
  <c r="W816" i="1"/>
  <c r="I816" i="1"/>
  <c r="K816" i="1"/>
  <c r="L816" i="1" s="1"/>
  <c r="M816" i="1" s="1"/>
  <c r="N816" i="1" s="1"/>
  <c r="A817" i="1"/>
  <c r="D816" i="1"/>
  <c r="E816" i="1" s="1"/>
  <c r="F817" i="1" s="1"/>
  <c r="R816" i="1"/>
  <c r="C810" i="1"/>
  <c r="B747" i="1"/>
  <c r="G749" i="1"/>
  <c r="H748" i="1"/>
  <c r="P748" i="1" s="1"/>
  <c r="S748" i="1" s="1"/>
  <c r="B748" i="1" s="1"/>
  <c r="U816" i="1" l="1"/>
  <c r="V816" i="1" s="1"/>
  <c r="W817" i="1"/>
  <c r="X817" i="1"/>
  <c r="K817" i="1"/>
  <c r="L817" i="1" s="1"/>
  <c r="M817" i="1" s="1"/>
  <c r="N817" i="1" s="1"/>
  <c r="I817" i="1"/>
  <c r="A818" i="1"/>
  <c r="R817" i="1"/>
  <c r="D817" i="1"/>
  <c r="E817" i="1" s="1"/>
  <c r="F818" i="1" s="1"/>
  <c r="C811" i="1"/>
  <c r="G750" i="1"/>
  <c r="H749" i="1"/>
  <c r="P749" i="1" s="1"/>
  <c r="S749" i="1" s="1"/>
  <c r="B749" i="1" s="1"/>
  <c r="W818" i="1" l="1"/>
  <c r="U817" i="1"/>
  <c r="V817" i="1" s="1"/>
  <c r="X818" i="1"/>
  <c r="I818" i="1"/>
  <c r="K818" i="1"/>
  <c r="L818" i="1" s="1"/>
  <c r="M818" i="1" s="1"/>
  <c r="N818" i="1" s="1"/>
  <c r="A819" i="1"/>
  <c r="D818" i="1"/>
  <c r="E818" i="1" s="1"/>
  <c r="F819" i="1" s="1"/>
  <c r="R818" i="1"/>
  <c r="C812" i="1"/>
  <c r="G751" i="1"/>
  <c r="H750" i="1"/>
  <c r="P750" i="1" s="1"/>
  <c r="S750" i="1" s="1"/>
  <c r="B750" i="1" s="1"/>
  <c r="W819" i="1" l="1"/>
  <c r="X819" i="1"/>
  <c r="U818" i="1"/>
  <c r="V818" i="1" s="1"/>
  <c r="K819" i="1"/>
  <c r="L819" i="1" s="1"/>
  <c r="M819" i="1" s="1"/>
  <c r="N819" i="1" s="1"/>
  <c r="I819" i="1"/>
  <c r="A820" i="1"/>
  <c r="R819" i="1"/>
  <c r="D819" i="1"/>
  <c r="E819" i="1" s="1"/>
  <c r="F820" i="1" s="1"/>
  <c r="C813" i="1"/>
  <c r="G752" i="1"/>
  <c r="H751" i="1"/>
  <c r="P751" i="1" s="1"/>
  <c r="S751" i="1" s="1"/>
  <c r="W820" i="1" l="1"/>
  <c r="X820" i="1"/>
  <c r="U819" i="1"/>
  <c r="V819" i="1" s="1"/>
  <c r="I820" i="1"/>
  <c r="K820" i="1"/>
  <c r="L820" i="1" s="1"/>
  <c r="M820" i="1" s="1"/>
  <c r="N820" i="1" s="1"/>
  <c r="D820" i="1"/>
  <c r="E820" i="1" s="1"/>
  <c r="F821" i="1" s="1"/>
  <c r="R820" i="1"/>
  <c r="A821" i="1"/>
  <c r="C814" i="1"/>
  <c r="B751" i="1"/>
  <c r="G753" i="1"/>
  <c r="H752" i="1"/>
  <c r="P752" i="1" s="1"/>
  <c r="S752" i="1" s="1"/>
  <c r="B752" i="1" s="1"/>
  <c r="U820" i="1" l="1"/>
  <c r="V820" i="1" s="1"/>
  <c r="W821" i="1"/>
  <c r="X821" i="1"/>
  <c r="K821" i="1"/>
  <c r="L821" i="1" s="1"/>
  <c r="M821" i="1" s="1"/>
  <c r="N821" i="1" s="1"/>
  <c r="I821" i="1"/>
  <c r="D821" i="1"/>
  <c r="E821" i="1" s="1"/>
  <c r="F822" i="1" s="1"/>
  <c r="R821" i="1"/>
  <c r="A822" i="1"/>
  <c r="C815" i="1"/>
  <c r="G754" i="1"/>
  <c r="H753" i="1"/>
  <c r="P753" i="1" s="1"/>
  <c r="S753" i="1" s="1"/>
  <c r="W822" i="1" l="1"/>
  <c r="X822" i="1"/>
  <c r="U821" i="1"/>
  <c r="V821" i="1" s="1"/>
  <c r="I822" i="1"/>
  <c r="K822" i="1"/>
  <c r="L822" i="1" s="1"/>
  <c r="M822" i="1" s="1"/>
  <c r="N822" i="1" s="1"/>
  <c r="R822" i="1"/>
  <c r="A823" i="1"/>
  <c r="D822" i="1"/>
  <c r="E822" i="1" s="1"/>
  <c r="F823" i="1" s="1"/>
  <c r="C816" i="1"/>
  <c r="B753" i="1"/>
  <c r="G755" i="1"/>
  <c r="H754" i="1"/>
  <c r="P754" i="1" s="1"/>
  <c r="S754" i="1" s="1"/>
  <c r="B754" i="1" s="1"/>
  <c r="A824" i="1" l="1"/>
  <c r="R823" i="1"/>
  <c r="D823" i="1"/>
  <c r="E823" i="1" s="1"/>
  <c r="F824" i="1" s="1"/>
  <c r="X823" i="1"/>
  <c r="W823" i="1"/>
  <c r="U822" i="1"/>
  <c r="V822" i="1" s="1"/>
  <c r="K823" i="1"/>
  <c r="L823" i="1" s="1"/>
  <c r="M823" i="1" s="1"/>
  <c r="N823" i="1" s="1"/>
  <c r="I823" i="1"/>
  <c r="C817" i="1"/>
  <c r="G756" i="1"/>
  <c r="H755" i="1"/>
  <c r="P755" i="1" s="1"/>
  <c r="S755" i="1" s="1"/>
  <c r="U823" i="1" l="1"/>
  <c r="V823" i="1" s="1"/>
  <c r="W824" i="1"/>
  <c r="X824" i="1"/>
  <c r="I824" i="1"/>
  <c r="K824" i="1"/>
  <c r="L824" i="1" s="1"/>
  <c r="M824" i="1" s="1"/>
  <c r="N824" i="1" s="1"/>
  <c r="D824" i="1"/>
  <c r="E824" i="1" s="1"/>
  <c r="F825" i="1" s="1"/>
  <c r="R824" i="1"/>
  <c r="A825" i="1"/>
  <c r="C818" i="1"/>
  <c r="B755" i="1"/>
  <c r="G757" i="1"/>
  <c r="H756" i="1"/>
  <c r="P756" i="1" s="1"/>
  <c r="S756" i="1" s="1"/>
  <c r="B756" i="1" s="1"/>
  <c r="X825" i="1" l="1"/>
  <c r="W825" i="1"/>
  <c r="U824" i="1"/>
  <c r="V824" i="1" s="1"/>
  <c r="K825" i="1"/>
  <c r="L825" i="1" s="1"/>
  <c r="M825" i="1" s="1"/>
  <c r="N825" i="1" s="1"/>
  <c r="I825" i="1"/>
  <c r="A826" i="1"/>
  <c r="R825" i="1"/>
  <c r="D825" i="1"/>
  <c r="E825" i="1" s="1"/>
  <c r="F826" i="1" s="1"/>
  <c r="C819" i="1"/>
  <c r="G758" i="1"/>
  <c r="H757" i="1"/>
  <c r="P757" i="1" s="1"/>
  <c r="S757" i="1" s="1"/>
  <c r="B757" i="1" s="1"/>
  <c r="U825" i="1" l="1"/>
  <c r="V825" i="1" s="1"/>
  <c r="W826" i="1"/>
  <c r="X826" i="1"/>
  <c r="I826" i="1"/>
  <c r="K826" i="1"/>
  <c r="L826" i="1" s="1"/>
  <c r="M826" i="1" s="1"/>
  <c r="N826" i="1" s="1"/>
  <c r="D826" i="1"/>
  <c r="E826" i="1" s="1"/>
  <c r="F827" i="1" s="1"/>
  <c r="R826" i="1"/>
  <c r="A827" i="1"/>
  <c r="C820" i="1"/>
  <c r="G759" i="1"/>
  <c r="H758" i="1"/>
  <c r="P758" i="1" s="1"/>
  <c r="S758" i="1" s="1"/>
  <c r="R827" i="1" l="1"/>
  <c r="D827" i="1"/>
  <c r="E827" i="1" s="1"/>
  <c r="F828" i="1" s="1"/>
  <c r="A828" i="1"/>
  <c r="U826" i="1"/>
  <c r="V826" i="1" s="1"/>
  <c r="X827" i="1"/>
  <c r="W827" i="1"/>
  <c r="K827" i="1"/>
  <c r="L827" i="1" s="1"/>
  <c r="M827" i="1" s="1"/>
  <c r="N827" i="1" s="1"/>
  <c r="I827" i="1"/>
  <c r="C821" i="1"/>
  <c r="B758" i="1"/>
  <c r="G760" i="1"/>
  <c r="H759" i="1"/>
  <c r="P759" i="1" s="1"/>
  <c r="S759" i="1" s="1"/>
  <c r="B759" i="1" s="1"/>
  <c r="D828" i="1" l="1"/>
  <c r="E828" i="1" s="1"/>
  <c r="F829" i="1" s="1"/>
  <c r="A829" i="1"/>
  <c r="R828" i="1"/>
  <c r="U827" i="1"/>
  <c r="V827" i="1" s="1"/>
  <c r="X828" i="1"/>
  <c r="W828" i="1"/>
  <c r="I828" i="1"/>
  <c r="K828" i="1"/>
  <c r="L828" i="1" s="1"/>
  <c r="M828" i="1" s="1"/>
  <c r="N828" i="1" s="1"/>
  <c r="C822" i="1"/>
  <c r="G761" i="1"/>
  <c r="H760" i="1"/>
  <c r="P760" i="1" s="1"/>
  <c r="S760" i="1" s="1"/>
  <c r="X829" i="1" l="1"/>
  <c r="W829" i="1"/>
  <c r="U828" i="1"/>
  <c r="V828" i="1" s="1"/>
  <c r="K829" i="1"/>
  <c r="L829" i="1" s="1"/>
  <c r="M829" i="1" s="1"/>
  <c r="N829" i="1" s="1"/>
  <c r="I829" i="1"/>
  <c r="A830" i="1"/>
  <c r="R829" i="1"/>
  <c r="D829" i="1"/>
  <c r="E829" i="1" s="1"/>
  <c r="F830" i="1" s="1"/>
  <c r="C823" i="1"/>
  <c r="B760" i="1"/>
  <c r="G762" i="1"/>
  <c r="H761" i="1"/>
  <c r="P761" i="1" s="1"/>
  <c r="S761" i="1" s="1"/>
  <c r="B761" i="1" s="1"/>
  <c r="U829" i="1" l="1"/>
  <c r="V829" i="1" s="1"/>
  <c r="W830" i="1"/>
  <c r="X830" i="1"/>
  <c r="I830" i="1"/>
  <c r="K830" i="1"/>
  <c r="L830" i="1" s="1"/>
  <c r="M830" i="1" s="1"/>
  <c r="N830" i="1" s="1"/>
  <c r="A831" i="1"/>
  <c r="D830" i="1"/>
  <c r="E830" i="1" s="1"/>
  <c r="F831" i="1" s="1"/>
  <c r="R830" i="1"/>
  <c r="C824" i="1"/>
  <c r="G763" i="1"/>
  <c r="H762" i="1"/>
  <c r="P762" i="1" s="1"/>
  <c r="S762" i="1" s="1"/>
  <c r="X831" i="1" l="1"/>
  <c r="W831" i="1"/>
  <c r="U830" i="1"/>
  <c r="V830" i="1" s="1"/>
  <c r="I831" i="1"/>
  <c r="K831" i="1"/>
  <c r="L831" i="1" s="1"/>
  <c r="M831" i="1" s="1"/>
  <c r="N831" i="1" s="1"/>
  <c r="A832" i="1"/>
  <c r="D831" i="1"/>
  <c r="E831" i="1" s="1"/>
  <c r="F832" i="1" s="1"/>
  <c r="R831" i="1"/>
  <c r="C825" i="1"/>
  <c r="B762" i="1"/>
  <c r="G764" i="1"/>
  <c r="H763" i="1"/>
  <c r="P763" i="1" s="1"/>
  <c r="S763" i="1" s="1"/>
  <c r="B763" i="1" s="1"/>
  <c r="W832" i="1" l="1"/>
  <c r="X832" i="1"/>
  <c r="U831" i="1"/>
  <c r="V831" i="1" s="1"/>
  <c r="I832" i="1"/>
  <c r="K832" i="1"/>
  <c r="L832" i="1" s="1"/>
  <c r="M832" i="1" s="1"/>
  <c r="N832" i="1" s="1"/>
  <c r="A833" i="1"/>
  <c r="D832" i="1"/>
  <c r="E832" i="1" s="1"/>
  <c r="F833" i="1" s="1"/>
  <c r="R832" i="1"/>
  <c r="C826" i="1"/>
  <c r="G765" i="1"/>
  <c r="H764" i="1"/>
  <c r="P764" i="1" s="1"/>
  <c r="S764" i="1" s="1"/>
  <c r="B764" i="1" s="1"/>
  <c r="U832" i="1" l="1"/>
  <c r="V832" i="1" s="1"/>
  <c r="W833" i="1"/>
  <c r="X833" i="1"/>
  <c r="K833" i="1"/>
  <c r="L833" i="1" s="1"/>
  <c r="M833" i="1" s="1"/>
  <c r="I833" i="1"/>
  <c r="D833" i="1"/>
  <c r="E833" i="1" s="1"/>
  <c r="F834" i="1" s="1"/>
  <c r="A834" i="1"/>
  <c r="R833" i="1"/>
  <c r="C827" i="1"/>
  <c r="G766" i="1"/>
  <c r="H765" i="1"/>
  <c r="P765" i="1" s="1"/>
  <c r="S765" i="1" s="1"/>
  <c r="N833" i="1" l="1"/>
  <c r="X834" i="1"/>
  <c r="W834" i="1"/>
  <c r="U833" i="1"/>
  <c r="V833" i="1" s="1"/>
  <c r="I834" i="1"/>
  <c r="K834" i="1"/>
  <c r="L834" i="1" s="1"/>
  <c r="M834" i="1" s="1"/>
  <c r="N834" i="1" s="1"/>
  <c r="A835" i="1"/>
  <c r="R834" i="1"/>
  <c r="D834" i="1"/>
  <c r="E834" i="1" s="1"/>
  <c r="F835" i="1" s="1"/>
  <c r="C828" i="1"/>
  <c r="B765" i="1"/>
  <c r="G767" i="1"/>
  <c r="H766" i="1"/>
  <c r="P766" i="1" s="1"/>
  <c r="S766" i="1" s="1"/>
  <c r="B766" i="1" s="1"/>
  <c r="U834" i="1" l="1"/>
  <c r="V834" i="1" s="1"/>
  <c r="W835" i="1"/>
  <c r="X835" i="1"/>
  <c r="K835" i="1"/>
  <c r="L835" i="1" s="1"/>
  <c r="M835" i="1" s="1"/>
  <c r="N835" i="1" s="1"/>
  <c r="I835" i="1"/>
  <c r="A836" i="1"/>
  <c r="R835" i="1"/>
  <c r="D835" i="1"/>
  <c r="E835" i="1" s="1"/>
  <c r="F836" i="1" s="1"/>
  <c r="C829" i="1"/>
  <c r="G768" i="1"/>
  <c r="H767" i="1"/>
  <c r="P767" i="1" s="1"/>
  <c r="S767" i="1" s="1"/>
  <c r="W836" i="1" l="1"/>
  <c r="X836" i="1"/>
  <c r="U835" i="1"/>
  <c r="V835" i="1" s="1"/>
  <c r="I836" i="1"/>
  <c r="K836" i="1"/>
  <c r="L836" i="1" s="1"/>
  <c r="M836" i="1" s="1"/>
  <c r="N836" i="1" s="1"/>
  <c r="D836" i="1"/>
  <c r="E836" i="1" s="1"/>
  <c r="F837" i="1" s="1"/>
  <c r="A837" i="1"/>
  <c r="R836" i="1"/>
  <c r="C830" i="1"/>
  <c r="B767" i="1"/>
  <c r="G769" i="1"/>
  <c r="H768" i="1"/>
  <c r="P768" i="1" s="1"/>
  <c r="S768" i="1" s="1"/>
  <c r="B768" i="1" s="1"/>
  <c r="U836" i="1" l="1"/>
  <c r="V836" i="1" s="1"/>
  <c r="X837" i="1"/>
  <c r="W837" i="1"/>
  <c r="K837" i="1"/>
  <c r="L837" i="1" s="1"/>
  <c r="M837" i="1" s="1"/>
  <c r="N837" i="1" s="1"/>
  <c r="I837" i="1"/>
  <c r="R837" i="1"/>
  <c r="D837" i="1"/>
  <c r="E837" i="1" s="1"/>
  <c r="F838" i="1" s="1"/>
  <c r="A838" i="1"/>
  <c r="C831" i="1"/>
  <c r="G770" i="1"/>
  <c r="H769" i="1"/>
  <c r="P769" i="1" s="1"/>
  <c r="S769" i="1" s="1"/>
  <c r="D838" i="1" l="1"/>
  <c r="E838" i="1" s="1"/>
  <c r="F839" i="1" s="1"/>
  <c r="A839" i="1"/>
  <c r="R838" i="1"/>
  <c r="W838" i="1"/>
  <c r="U837" i="1"/>
  <c r="V837" i="1" s="1"/>
  <c r="X838" i="1"/>
  <c r="I838" i="1"/>
  <c r="K838" i="1"/>
  <c r="L838" i="1" s="1"/>
  <c r="M838" i="1" s="1"/>
  <c r="N838" i="1" s="1"/>
  <c r="C832" i="1"/>
  <c r="B769" i="1"/>
  <c r="G771" i="1"/>
  <c r="H770" i="1"/>
  <c r="P770" i="1" s="1"/>
  <c r="S770" i="1" s="1"/>
  <c r="B770" i="1" s="1"/>
  <c r="X839" i="1" l="1"/>
  <c r="W839" i="1"/>
  <c r="U838" i="1"/>
  <c r="V838" i="1" s="1"/>
  <c r="I839" i="1"/>
  <c r="K839" i="1"/>
  <c r="L839" i="1" s="1"/>
  <c r="M839" i="1" s="1"/>
  <c r="N839" i="1" s="1"/>
  <c r="R839" i="1"/>
  <c r="D839" i="1"/>
  <c r="E839" i="1" s="1"/>
  <c r="F840" i="1" s="1"/>
  <c r="A840" i="1"/>
  <c r="C833" i="1"/>
  <c r="G772" i="1"/>
  <c r="H771" i="1"/>
  <c r="P771" i="1" s="1"/>
  <c r="S771" i="1" s="1"/>
  <c r="B771" i="1" s="1"/>
  <c r="A841" i="1" l="1"/>
  <c r="D840" i="1"/>
  <c r="E840" i="1" s="1"/>
  <c r="F841" i="1" s="1"/>
  <c r="R840" i="1"/>
  <c r="L840" i="1"/>
  <c r="M840" i="1" s="1"/>
  <c r="N840" i="1" s="1"/>
  <c r="X840" i="1"/>
  <c r="W840" i="1"/>
  <c r="U839" i="1"/>
  <c r="V839" i="1" s="1"/>
  <c r="I840" i="1"/>
  <c r="K840" i="1"/>
  <c r="C834" i="1"/>
  <c r="G773" i="1"/>
  <c r="H772" i="1"/>
  <c r="P772" i="1" s="1"/>
  <c r="S772" i="1" s="1"/>
  <c r="X841" i="1" l="1"/>
  <c r="W841" i="1"/>
  <c r="U840" i="1"/>
  <c r="V840" i="1" s="1"/>
  <c r="I841" i="1"/>
  <c r="K841" i="1"/>
  <c r="L841" i="1" s="1"/>
  <c r="M841" i="1" s="1"/>
  <c r="N841" i="1" s="1"/>
  <c r="A842" i="1"/>
  <c r="D841" i="1"/>
  <c r="E841" i="1" s="1"/>
  <c r="F842" i="1" s="1"/>
  <c r="R841" i="1"/>
  <c r="C835" i="1"/>
  <c r="B772" i="1"/>
  <c r="G774" i="1"/>
  <c r="H773" i="1"/>
  <c r="P773" i="1" s="1"/>
  <c r="S773" i="1" s="1"/>
  <c r="B773" i="1" s="1"/>
  <c r="W842" i="1" l="1"/>
  <c r="X842" i="1"/>
  <c r="U841" i="1"/>
  <c r="V841" i="1" s="1"/>
  <c r="I842" i="1"/>
  <c r="K842" i="1"/>
  <c r="L842" i="1" s="1"/>
  <c r="M842" i="1" s="1"/>
  <c r="N842" i="1" s="1"/>
  <c r="A843" i="1"/>
  <c r="D842" i="1"/>
  <c r="E842" i="1" s="1"/>
  <c r="F843" i="1" s="1"/>
  <c r="R842" i="1"/>
  <c r="C836" i="1"/>
  <c r="G775" i="1"/>
  <c r="H774" i="1"/>
  <c r="P774" i="1" s="1"/>
  <c r="S774" i="1" s="1"/>
  <c r="X843" i="1" l="1"/>
  <c r="W843" i="1"/>
  <c r="U842" i="1"/>
  <c r="V842" i="1" s="1"/>
  <c r="K843" i="1"/>
  <c r="L843" i="1" s="1"/>
  <c r="M843" i="1" s="1"/>
  <c r="N843" i="1" s="1"/>
  <c r="I843" i="1"/>
  <c r="A844" i="1"/>
  <c r="D843" i="1"/>
  <c r="E843" i="1" s="1"/>
  <c r="F844" i="1" s="1"/>
  <c r="R843" i="1"/>
  <c r="C837" i="1"/>
  <c r="B774" i="1"/>
  <c r="G776" i="1"/>
  <c r="H775" i="1"/>
  <c r="P775" i="1" s="1"/>
  <c r="S775" i="1" s="1"/>
  <c r="B775" i="1" s="1"/>
  <c r="U843" i="1" l="1"/>
  <c r="V843" i="1" s="1"/>
  <c r="X844" i="1"/>
  <c r="W844" i="1"/>
  <c r="I844" i="1"/>
  <c r="K844" i="1"/>
  <c r="L844" i="1" s="1"/>
  <c r="M844" i="1" s="1"/>
  <c r="N844" i="1" s="1"/>
  <c r="D844" i="1"/>
  <c r="E844" i="1" s="1"/>
  <c r="F845" i="1" s="1"/>
  <c r="R844" i="1"/>
  <c r="A845" i="1"/>
  <c r="C838" i="1"/>
  <c r="G777" i="1"/>
  <c r="H776" i="1"/>
  <c r="P776" i="1" s="1"/>
  <c r="S776" i="1" s="1"/>
  <c r="X845" i="1" l="1"/>
  <c r="U844" i="1"/>
  <c r="V844" i="1" s="1"/>
  <c r="W845" i="1"/>
  <c r="K845" i="1"/>
  <c r="L845" i="1" s="1"/>
  <c r="M845" i="1" s="1"/>
  <c r="N845" i="1" s="1"/>
  <c r="I845" i="1"/>
  <c r="A846" i="1"/>
  <c r="D845" i="1"/>
  <c r="E845" i="1" s="1"/>
  <c r="F846" i="1" s="1"/>
  <c r="R845" i="1"/>
  <c r="C839" i="1"/>
  <c r="B776" i="1"/>
  <c r="G778" i="1"/>
  <c r="H777" i="1"/>
  <c r="P777" i="1" s="1"/>
  <c r="S777" i="1" s="1"/>
  <c r="B777" i="1" s="1"/>
  <c r="X846" i="1" l="1"/>
  <c r="W846" i="1"/>
  <c r="U845" i="1"/>
  <c r="V845" i="1" s="1"/>
  <c r="I846" i="1"/>
  <c r="K846" i="1"/>
  <c r="L846" i="1" s="1"/>
  <c r="M846" i="1" s="1"/>
  <c r="N846" i="1" s="1"/>
  <c r="A847" i="1"/>
  <c r="R846" i="1"/>
  <c r="D846" i="1"/>
  <c r="E846" i="1" s="1"/>
  <c r="F847" i="1" s="1"/>
  <c r="C840" i="1"/>
  <c r="G779" i="1"/>
  <c r="H778" i="1"/>
  <c r="P778" i="1" s="1"/>
  <c r="S778" i="1" s="1"/>
  <c r="B778" i="1" s="1"/>
  <c r="X847" i="1" l="1"/>
  <c r="W847" i="1"/>
  <c r="U846" i="1"/>
  <c r="V846" i="1" s="1"/>
  <c r="K847" i="1"/>
  <c r="L847" i="1" s="1"/>
  <c r="M847" i="1" s="1"/>
  <c r="N847" i="1" s="1"/>
  <c r="I847" i="1"/>
  <c r="A848" i="1"/>
  <c r="R847" i="1"/>
  <c r="D847" i="1"/>
  <c r="E847" i="1" s="1"/>
  <c r="F848" i="1" s="1"/>
  <c r="C841" i="1"/>
  <c r="G780" i="1"/>
  <c r="H779" i="1"/>
  <c r="P779" i="1" s="1"/>
  <c r="S779" i="1" s="1"/>
  <c r="X848" i="1" l="1"/>
  <c r="W848" i="1"/>
  <c r="U847" i="1"/>
  <c r="V847" i="1" s="1"/>
  <c r="I848" i="1"/>
  <c r="K848" i="1"/>
  <c r="L848" i="1" s="1"/>
  <c r="M848" i="1" s="1"/>
  <c r="N848" i="1" s="1"/>
  <c r="A849" i="1"/>
  <c r="D848" i="1"/>
  <c r="E848" i="1" s="1"/>
  <c r="F849" i="1" s="1"/>
  <c r="R848" i="1"/>
  <c r="C842" i="1"/>
  <c r="B779" i="1"/>
  <c r="G781" i="1"/>
  <c r="H780" i="1"/>
  <c r="P780" i="1" s="1"/>
  <c r="S780" i="1" s="1"/>
  <c r="B780" i="1" s="1"/>
  <c r="U848" i="1" l="1"/>
  <c r="V848" i="1" s="1"/>
  <c r="W849" i="1"/>
  <c r="X849" i="1"/>
  <c r="I849" i="1"/>
  <c r="K849" i="1"/>
  <c r="L849" i="1" s="1"/>
  <c r="M849" i="1" s="1"/>
  <c r="N849" i="1" s="1"/>
  <c r="A850" i="1"/>
  <c r="D849" i="1"/>
  <c r="E849" i="1" s="1"/>
  <c r="F850" i="1" s="1"/>
  <c r="R849" i="1"/>
  <c r="C843" i="1"/>
  <c r="G782" i="1"/>
  <c r="H781" i="1"/>
  <c r="P781" i="1" s="1"/>
  <c r="S781" i="1" s="1"/>
  <c r="U849" i="1" l="1"/>
  <c r="V849" i="1" s="1"/>
  <c r="X850" i="1"/>
  <c r="W850" i="1"/>
  <c r="I850" i="1"/>
  <c r="K850" i="1"/>
  <c r="L850" i="1" s="1"/>
  <c r="M850" i="1" s="1"/>
  <c r="N850" i="1" s="1"/>
  <c r="A851" i="1"/>
  <c r="D850" i="1"/>
  <c r="E850" i="1" s="1"/>
  <c r="F851" i="1" s="1"/>
  <c r="R850" i="1"/>
  <c r="C844" i="1"/>
  <c r="B781" i="1"/>
  <c r="G783" i="1"/>
  <c r="H782" i="1"/>
  <c r="P782" i="1" s="1"/>
  <c r="S782" i="1" s="1"/>
  <c r="B782" i="1" s="1"/>
  <c r="U850" i="1" l="1"/>
  <c r="V850" i="1" s="1"/>
  <c r="W851" i="1"/>
  <c r="X851" i="1"/>
  <c r="K851" i="1"/>
  <c r="L851" i="1" s="1"/>
  <c r="M851" i="1" s="1"/>
  <c r="N851" i="1" s="1"/>
  <c r="I851" i="1"/>
  <c r="A852" i="1"/>
  <c r="R851" i="1"/>
  <c r="D851" i="1"/>
  <c r="E851" i="1" s="1"/>
  <c r="F852" i="1" s="1"/>
  <c r="C845" i="1"/>
  <c r="G784" i="1"/>
  <c r="H783" i="1"/>
  <c r="P783" i="1" s="1"/>
  <c r="S783" i="1" s="1"/>
  <c r="W852" i="1" l="1"/>
  <c r="X852" i="1"/>
  <c r="U851" i="1"/>
  <c r="V851" i="1" s="1"/>
  <c r="I852" i="1"/>
  <c r="K852" i="1"/>
  <c r="L852" i="1" s="1"/>
  <c r="M852" i="1" s="1"/>
  <c r="N852" i="1" s="1"/>
  <c r="D852" i="1"/>
  <c r="E852" i="1" s="1"/>
  <c r="F853" i="1" s="1"/>
  <c r="R852" i="1"/>
  <c r="A853" i="1"/>
  <c r="C846" i="1"/>
  <c r="B783" i="1"/>
  <c r="G785" i="1"/>
  <c r="H784" i="1"/>
  <c r="P784" i="1" s="1"/>
  <c r="S784" i="1" s="1"/>
  <c r="B784" i="1" s="1"/>
  <c r="X853" i="1" l="1"/>
  <c r="W853" i="1"/>
  <c r="U852" i="1"/>
  <c r="V852" i="1" s="1"/>
  <c r="K853" i="1"/>
  <c r="L853" i="1" s="1"/>
  <c r="M853" i="1" s="1"/>
  <c r="N853" i="1" s="1"/>
  <c r="I853" i="1"/>
  <c r="A854" i="1"/>
  <c r="R853" i="1"/>
  <c r="D853" i="1"/>
  <c r="E853" i="1" s="1"/>
  <c r="F854" i="1" s="1"/>
  <c r="C847" i="1"/>
  <c r="G786" i="1"/>
  <c r="H785" i="1"/>
  <c r="P785" i="1" s="1"/>
  <c r="S785" i="1" s="1"/>
  <c r="B785" i="1" s="1"/>
  <c r="U853" i="1" l="1"/>
  <c r="V853" i="1" s="1"/>
  <c r="X854" i="1"/>
  <c r="W854" i="1"/>
  <c r="I854" i="1"/>
  <c r="K854" i="1"/>
  <c r="L854" i="1" s="1"/>
  <c r="M854" i="1" s="1"/>
  <c r="N854" i="1" s="1"/>
  <c r="A855" i="1"/>
  <c r="D854" i="1"/>
  <c r="E854" i="1" s="1"/>
  <c r="F855" i="1" s="1"/>
  <c r="R854" i="1"/>
  <c r="C848" i="1"/>
  <c r="G787" i="1"/>
  <c r="H786" i="1"/>
  <c r="P786" i="1" s="1"/>
  <c r="S786" i="1" s="1"/>
  <c r="A856" i="1" l="1"/>
  <c r="R855" i="1"/>
  <c r="D855" i="1"/>
  <c r="E855" i="1" s="1"/>
  <c r="F856" i="1" s="1"/>
  <c r="W855" i="1"/>
  <c r="U854" i="1"/>
  <c r="V854" i="1" s="1"/>
  <c r="X855" i="1"/>
  <c r="I855" i="1"/>
  <c r="K855" i="1"/>
  <c r="L855" i="1" s="1"/>
  <c r="M855" i="1" s="1"/>
  <c r="N855" i="1" s="1"/>
  <c r="C849" i="1"/>
  <c r="B786" i="1"/>
  <c r="G788" i="1"/>
  <c r="H787" i="1"/>
  <c r="P787" i="1" s="1"/>
  <c r="S787" i="1" s="1"/>
  <c r="B787" i="1" s="1"/>
  <c r="U855" i="1" l="1"/>
  <c r="V855" i="1" s="1"/>
  <c r="W856" i="1"/>
  <c r="X856" i="1"/>
  <c r="I856" i="1"/>
  <c r="K856" i="1"/>
  <c r="L856" i="1" s="1"/>
  <c r="M856" i="1" s="1"/>
  <c r="N856" i="1" s="1"/>
  <c r="D856" i="1"/>
  <c r="E856" i="1" s="1"/>
  <c r="F857" i="1" s="1"/>
  <c r="A857" i="1"/>
  <c r="R856" i="1"/>
  <c r="C850" i="1"/>
  <c r="G789" i="1"/>
  <c r="H788" i="1"/>
  <c r="P788" i="1" s="1"/>
  <c r="S788" i="1" s="1"/>
  <c r="X857" i="1" l="1"/>
  <c r="U856" i="1"/>
  <c r="V856" i="1" s="1"/>
  <c r="W857" i="1"/>
  <c r="K857" i="1"/>
  <c r="L857" i="1" s="1"/>
  <c r="M857" i="1" s="1"/>
  <c r="N857" i="1" s="1"/>
  <c r="I857" i="1"/>
  <c r="D857" i="1"/>
  <c r="E857" i="1" s="1"/>
  <c r="F858" i="1" s="1"/>
  <c r="A858" i="1"/>
  <c r="R857" i="1"/>
  <c r="C851" i="1"/>
  <c r="B788" i="1"/>
  <c r="G790" i="1"/>
  <c r="H789" i="1"/>
  <c r="P789" i="1" s="1"/>
  <c r="S789" i="1" s="1"/>
  <c r="B789" i="1" s="1"/>
  <c r="X858" i="1" l="1"/>
  <c r="U857" i="1"/>
  <c r="V857" i="1" s="1"/>
  <c r="W858" i="1"/>
  <c r="I858" i="1"/>
  <c r="K858" i="1"/>
  <c r="L858" i="1" s="1"/>
  <c r="M858" i="1" s="1"/>
  <c r="N858" i="1" s="1"/>
  <c r="A859" i="1"/>
  <c r="D858" i="1"/>
  <c r="E858" i="1" s="1"/>
  <c r="F859" i="1" s="1"/>
  <c r="R858" i="1"/>
  <c r="C852" i="1"/>
  <c r="G791" i="1"/>
  <c r="H790" i="1"/>
  <c r="P790" i="1" s="1"/>
  <c r="S790" i="1" s="1"/>
  <c r="X859" i="1" l="1"/>
  <c r="U858" i="1"/>
  <c r="V858" i="1" s="1"/>
  <c r="W859" i="1"/>
  <c r="K859" i="1"/>
  <c r="L859" i="1" s="1"/>
  <c r="M859" i="1" s="1"/>
  <c r="N859" i="1" s="1"/>
  <c r="I859" i="1"/>
  <c r="D859" i="1"/>
  <c r="E859" i="1" s="1"/>
  <c r="F860" i="1" s="1"/>
  <c r="A860" i="1"/>
  <c r="R859" i="1"/>
  <c r="C853" i="1"/>
  <c r="B790" i="1"/>
  <c r="G792" i="1"/>
  <c r="H791" i="1"/>
  <c r="P791" i="1" s="1"/>
  <c r="S791" i="1" s="1"/>
  <c r="B791" i="1" s="1"/>
  <c r="U859" i="1" l="1"/>
  <c r="V859" i="1" s="1"/>
  <c r="X860" i="1"/>
  <c r="W860" i="1"/>
  <c r="I860" i="1"/>
  <c r="K860" i="1"/>
  <c r="L860" i="1" s="1"/>
  <c r="M860" i="1" s="1"/>
  <c r="N860" i="1" s="1"/>
  <c r="D860" i="1"/>
  <c r="E860" i="1" s="1"/>
  <c r="F861" i="1" s="1"/>
  <c r="R860" i="1"/>
  <c r="A861" i="1"/>
  <c r="C854" i="1"/>
  <c r="G793" i="1"/>
  <c r="H792" i="1"/>
  <c r="P792" i="1" s="1"/>
  <c r="S792" i="1" s="1"/>
  <c r="B792" i="1" s="1"/>
  <c r="X861" i="1" l="1"/>
  <c r="W861" i="1"/>
  <c r="U860" i="1"/>
  <c r="V860" i="1" s="1"/>
  <c r="K861" i="1"/>
  <c r="L861" i="1" s="1"/>
  <c r="M861" i="1" s="1"/>
  <c r="N861" i="1" s="1"/>
  <c r="I861" i="1"/>
  <c r="D861" i="1"/>
  <c r="E861" i="1" s="1"/>
  <c r="F862" i="1" s="1"/>
  <c r="A862" i="1"/>
  <c r="R861" i="1"/>
  <c r="C855" i="1"/>
  <c r="G794" i="1"/>
  <c r="H793" i="1"/>
  <c r="P793" i="1" s="1"/>
  <c r="S793" i="1" s="1"/>
  <c r="W862" i="1" l="1"/>
  <c r="X862" i="1"/>
  <c r="U861" i="1"/>
  <c r="V861" i="1" s="1"/>
  <c r="I862" i="1"/>
  <c r="K862" i="1"/>
  <c r="L862" i="1" s="1"/>
  <c r="M862" i="1" s="1"/>
  <c r="N862" i="1" s="1"/>
  <c r="D862" i="1"/>
  <c r="E862" i="1" s="1"/>
  <c r="F863" i="1" s="1"/>
  <c r="R862" i="1"/>
  <c r="A863" i="1"/>
  <c r="C856" i="1"/>
  <c r="B793" i="1"/>
  <c r="G795" i="1"/>
  <c r="H794" i="1"/>
  <c r="P794" i="1" s="1"/>
  <c r="S794" i="1" s="1"/>
  <c r="B794" i="1" s="1"/>
  <c r="R863" i="1" l="1"/>
  <c r="A864" i="1"/>
  <c r="D863" i="1"/>
  <c r="E863" i="1" s="1"/>
  <c r="F864" i="1" s="1"/>
  <c r="X863" i="1"/>
  <c r="U862" i="1"/>
  <c r="V862" i="1" s="1"/>
  <c r="W863" i="1"/>
  <c r="K863" i="1"/>
  <c r="L863" i="1" s="1"/>
  <c r="M863" i="1" s="1"/>
  <c r="N863" i="1" s="1"/>
  <c r="I863" i="1"/>
  <c r="C857" i="1"/>
  <c r="G796" i="1"/>
  <c r="H795" i="1"/>
  <c r="P795" i="1" s="1"/>
  <c r="S795" i="1" s="1"/>
  <c r="D864" i="1" l="1"/>
  <c r="E864" i="1" s="1"/>
  <c r="F865" i="1" s="1"/>
  <c r="A865" i="1"/>
  <c r="R864" i="1"/>
  <c r="W864" i="1"/>
  <c r="X864" i="1"/>
  <c r="U863" i="1"/>
  <c r="V863" i="1" s="1"/>
  <c r="I864" i="1"/>
  <c r="K864" i="1"/>
  <c r="L864" i="1" s="1"/>
  <c r="M864" i="1" s="1"/>
  <c r="N864" i="1" s="1"/>
  <c r="C858" i="1"/>
  <c r="B795" i="1"/>
  <c r="G797" i="1"/>
  <c r="H796" i="1"/>
  <c r="P796" i="1" s="1"/>
  <c r="S796" i="1" s="1"/>
  <c r="B796" i="1" s="1"/>
  <c r="U864" i="1" l="1"/>
  <c r="V864" i="1" s="1"/>
  <c r="X865" i="1"/>
  <c r="W865" i="1"/>
  <c r="I865" i="1"/>
  <c r="K865" i="1"/>
  <c r="L865" i="1" s="1"/>
  <c r="M865" i="1" s="1"/>
  <c r="N865" i="1" s="1"/>
  <c r="R865" i="1"/>
  <c r="A866" i="1"/>
  <c r="D865" i="1"/>
  <c r="E865" i="1" s="1"/>
  <c r="F866" i="1" s="1"/>
  <c r="C859" i="1"/>
  <c r="G798" i="1"/>
  <c r="H797" i="1"/>
  <c r="P797" i="1" s="1"/>
  <c r="S797" i="1" s="1"/>
  <c r="A867" i="1" l="1"/>
  <c r="D866" i="1"/>
  <c r="E866" i="1" s="1"/>
  <c r="F867" i="1" s="1"/>
  <c r="R866" i="1"/>
  <c r="X866" i="1"/>
  <c r="U865" i="1"/>
  <c r="V865" i="1" s="1"/>
  <c r="W866" i="1"/>
  <c r="I866" i="1"/>
  <c r="K866" i="1"/>
  <c r="L866" i="1" s="1"/>
  <c r="M866" i="1" s="1"/>
  <c r="N866" i="1" s="1"/>
  <c r="C860" i="1"/>
  <c r="B797" i="1"/>
  <c r="G799" i="1"/>
  <c r="H798" i="1"/>
  <c r="P798" i="1" s="1"/>
  <c r="S798" i="1" s="1"/>
  <c r="B798" i="1" s="1"/>
  <c r="U866" i="1" l="1"/>
  <c r="V866" i="1" s="1"/>
  <c r="W867" i="1"/>
  <c r="X867" i="1"/>
  <c r="K867" i="1"/>
  <c r="L867" i="1" s="1"/>
  <c r="M867" i="1" s="1"/>
  <c r="N867" i="1" s="1"/>
  <c r="I867" i="1"/>
  <c r="A868" i="1"/>
  <c r="R867" i="1"/>
  <c r="D867" i="1"/>
  <c r="E867" i="1" s="1"/>
  <c r="F868" i="1" s="1"/>
  <c r="C861" i="1"/>
  <c r="G800" i="1"/>
  <c r="H799" i="1"/>
  <c r="P799" i="1" s="1"/>
  <c r="S799" i="1" s="1"/>
  <c r="B799" i="1" s="1"/>
  <c r="A869" i="1" l="1"/>
  <c r="D868" i="1"/>
  <c r="E868" i="1" s="1"/>
  <c r="F869" i="1" s="1"/>
  <c r="R868" i="1"/>
  <c r="L868" i="1"/>
  <c r="M868" i="1" s="1"/>
  <c r="N868" i="1" s="1"/>
  <c r="W868" i="1"/>
  <c r="U867" i="1"/>
  <c r="V867" i="1" s="1"/>
  <c r="X868" i="1"/>
  <c r="I868" i="1"/>
  <c r="K868" i="1"/>
  <c r="C862" i="1"/>
  <c r="G801" i="1"/>
  <c r="H800" i="1"/>
  <c r="P800" i="1" s="1"/>
  <c r="S800" i="1" s="1"/>
  <c r="U868" i="1" l="1"/>
  <c r="V868" i="1" s="1"/>
  <c r="W869" i="1"/>
  <c r="X869" i="1"/>
  <c r="I869" i="1"/>
  <c r="K869" i="1"/>
  <c r="L869" i="1" s="1"/>
  <c r="M869" i="1" s="1"/>
  <c r="N869" i="1" s="1"/>
  <c r="R869" i="1"/>
  <c r="A870" i="1"/>
  <c r="D869" i="1"/>
  <c r="E869" i="1" s="1"/>
  <c r="F870" i="1" s="1"/>
  <c r="C863" i="1"/>
  <c r="B800" i="1"/>
  <c r="G802" i="1"/>
  <c r="H801" i="1"/>
  <c r="P801" i="1" s="1"/>
  <c r="S801" i="1" s="1"/>
  <c r="B801" i="1" s="1"/>
  <c r="U869" i="1" l="1"/>
  <c r="V869" i="1" s="1"/>
  <c r="X870" i="1"/>
  <c r="W870" i="1"/>
  <c r="I870" i="1"/>
  <c r="K870" i="1"/>
  <c r="L870" i="1" s="1"/>
  <c r="M870" i="1" s="1"/>
  <c r="N870" i="1" s="1"/>
  <c r="R870" i="1"/>
  <c r="D870" i="1"/>
  <c r="E870" i="1" s="1"/>
  <c r="F871" i="1" s="1"/>
  <c r="A871" i="1"/>
  <c r="C864" i="1"/>
  <c r="G803" i="1"/>
  <c r="H802" i="1"/>
  <c r="P802" i="1" s="1"/>
  <c r="S802" i="1" s="1"/>
  <c r="U870" i="1" l="1"/>
  <c r="V870" i="1" s="1"/>
  <c r="X871" i="1"/>
  <c r="W871" i="1"/>
  <c r="I871" i="1"/>
  <c r="K871" i="1"/>
  <c r="L871" i="1" s="1"/>
  <c r="M871" i="1" s="1"/>
  <c r="N871" i="1" s="1"/>
  <c r="D871" i="1"/>
  <c r="E871" i="1" s="1"/>
  <c r="F872" i="1" s="1"/>
  <c r="R871" i="1"/>
  <c r="A872" i="1"/>
  <c r="C865" i="1"/>
  <c r="B802" i="1"/>
  <c r="G804" i="1"/>
  <c r="H803" i="1"/>
  <c r="P803" i="1" s="1"/>
  <c r="S803" i="1" s="1"/>
  <c r="B803" i="1" s="1"/>
  <c r="R872" i="1" l="1"/>
  <c r="A873" i="1"/>
  <c r="D872" i="1"/>
  <c r="E872" i="1" s="1"/>
  <c r="F873" i="1" s="1"/>
  <c r="U871" i="1"/>
  <c r="V871" i="1" s="1"/>
  <c r="X872" i="1"/>
  <c r="W872" i="1"/>
  <c r="K872" i="1"/>
  <c r="L872" i="1" s="1"/>
  <c r="M872" i="1" s="1"/>
  <c r="N872" i="1" s="1"/>
  <c r="I872" i="1"/>
  <c r="C866" i="1"/>
  <c r="G805" i="1"/>
  <c r="H804" i="1"/>
  <c r="P804" i="1" s="1"/>
  <c r="S804" i="1" s="1"/>
  <c r="D873" i="1" l="1"/>
  <c r="E873" i="1" s="1"/>
  <c r="F874" i="1" s="1"/>
  <c r="A874" i="1"/>
  <c r="R873" i="1"/>
  <c r="U872" i="1"/>
  <c r="V872" i="1" s="1"/>
  <c r="W873" i="1"/>
  <c r="X873" i="1"/>
  <c r="I873" i="1"/>
  <c r="K873" i="1"/>
  <c r="L873" i="1" s="1"/>
  <c r="M873" i="1" s="1"/>
  <c r="N873" i="1" s="1"/>
  <c r="C867" i="1"/>
  <c r="B804" i="1"/>
  <c r="G806" i="1"/>
  <c r="H805" i="1"/>
  <c r="P805" i="1" s="1"/>
  <c r="S805" i="1" s="1"/>
  <c r="B805" i="1" s="1"/>
  <c r="W874" i="1" l="1"/>
  <c r="X874" i="1"/>
  <c r="U873" i="1"/>
  <c r="V873" i="1" s="1"/>
  <c r="I874" i="1"/>
  <c r="K874" i="1"/>
  <c r="L874" i="1" s="1"/>
  <c r="M874" i="1" s="1"/>
  <c r="N874" i="1" s="1"/>
  <c r="A875" i="1"/>
  <c r="D874" i="1"/>
  <c r="E874" i="1" s="1"/>
  <c r="F875" i="1" s="1"/>
  <c r="R874" i="1"/>
  <c r="C868" i="1"/>
  <c r="G807" i="1"/>
  <c r="H806" i="1"/>
  <c r="P806" i="1" s="1"/>
  <c r="S806" i="1" s="1"/>
  <c r="B806" i="1" s="1"/>
  <c r="X875" i="1" l="1"/>
  <c r="W875" i="1"/>
  <c r="U874" i="1"/>
  <c r="V874" i="1" s="1"/>
  <c r="I875" i="1"/>
  <c r="K875" i="1"/>
  <c r="L875" i="1" s="1"/>
  <c r="M875" i="1" s="1"/>
  <c r="N875" i="1" s="1"/>
  <c r="D875" i="1"/>
  <c r="E875" i="1" s="1"/>
  <c r="F876" i="1" s="1"/>
  <c r="R875" i="1"/>
  <c r="A876" i="1"/>
  <c r="C869" i="1"/>
  <c r="G808" i="1"/>
  <c r="H807" i="1"/>
  <c r="P807" i="1" s="1"/>
  <c r="S807" i="1" s="1"/>
  <c r="W876" i="1" l="1"/>
  <c r="U875" i="1"/>
  <c r="V875" i="1" s="1"/>
  <c r="X876" i="1"/>
  <c r="K876" i="1"/>
  <c r="L876" i="1" s="1"/>
  <c r="M876" i="1" s="1"/>
  <c r="N876" i="1" s="1"/>
  <c r="I876" i="1"/>
  <c r="A877" i="1"/>
  <c r="R876" i="1"/>
  <c r="D876" i="1"/>
  <c r="E876" i="1" s="1"/>
  <c r="F877" i="1" s="1"/>
  <c r="C870" i="1"/>
  <c r="B807" i="1"/>
  <c r="G809" i="1"/>
  <c r="H808" i="1"/>
  <c r="P808" i="1" s="1"/>
  <c r="S808" i="1" s="1"/>
  <c r="B808" i="1" s="1"/>
  <c r="R877" i="1" l="1"/>
  <c r="A878" i="1"/>
  <c r="D877" i="1"/>
  <c r="E877" i="1" s="1"/>
  <c r="F878" i="1" s="1"/>
  <c r="X877" i="1"/>
  <c r="W877" i="1"/>
  <c r="U876" i="1"/>
  <c r="V876" i="1" s="1"/>
  <c r="I877" i="1"/>
  <c r="K877" i="1"/>
  <c r="L877" i="1" s="1"/>
  <c r="M877" i="1" s="1"/>
  <c r="N877" i="1" s="1"/>
  <c r="C871" i="1"/>
  <c r="G810" i="1"/>
  <c r="H809" i="1"/>
  <c r="P809" i="1" s="1"/>
  <c r="S809" i="1" s="1"/>
  <c r="R878" i="1" l="1"/>
  <c r="D878" i="1"/>
  <c r="E878" i="1" s="1"/>
  <c r="F879" i="1" s="1"/>
  <c r="A879" i="1"/>
  <c r="U877" i="1"/>
  <c r="V877" i="1" s="1"/>
  <c r="X878" i="1"/>
  <c r="W878" i="1"/>
  <c r="K878" i="1"/>
  <c r="L878" i="1" s="1"/>
  <c r="M878" i="1" s="1"/>
  <c r="N878" i="1" s="1"/>
  <c r="I878" i="1"/>
  <c r="C872" i="1"/>
  <c r="B809" i="1"/>
  <c r="G811" i="1"/>
  <c r="H810" i="1"/>
  <c r="P810" i="1" s="1"/>
  <c r="S810" i="1" s="1"/>
  <c r="B810" i="1" s="1"/>
  <c r="D879" i="1" l="1"/>
  <c r="E879" i="1" s="1"/>
  <c r="F880" i="1" s="1"/>
  <c r="A880" i="1"/>
  <c r="R879" i="1"/>
  <c r="W879" i="1"/>
  <c r="U878" i="1"/>
  <c r="V878" i="1" s="1"/>
  <c r="X879" i="1"/>
  <c r="I879" i="1"/>
  <c r="K879" i="1"/>
  <c r="L879" i="1" s="1"/>
  <c r="M879" i="1" s="1"/>
  <c r="N879" i="1" s="1"/>
  <c r="C873" i="1"/>
  <c r="G812" i="1"/>
  <c r="H811" i="1"/>
  <c r="P811" i="1" s="1"/>
  <c r="S811" i="1" s="1"/>
  <c r="U879" i="1" l="1"/>
  <c r="V879" i="1" s="1"/>
  <c r="X880" i="1"/>
  <c r="W880" i="1"/>
  <c r="K880" i="1"/>
  <c r="L880" i="1" s="1"/>
  <c r="M880" i="1" s="1"/>
  <c r="N880" i="1" s="1"/>
  <c r="I880" i="1"/>
  <c r="R880" i="1"/>
  <c r="A881" i="1"/>
  <c r="D880" i="1"/>
  <c r="E880" i="1" s="1"/>
  <c r="F881" i="1" s="1"/>
  <c r="C874" i="1"/>
  <c r="B811" i="1"/>
  <c r="G813" i="1"/>
  <c r="H812" i="1"/>
  <c r="P812" i="1" s="1"/>
  <c r="S812" i="1" s="1"/>
  <c r="B812" i="1" s="1"/>
  <c r="R881" i="1" l="1"/>
  <c r="A882" i="1"/>
  <c r="D881" i="1"/>
  <c r="E881" i="1" s="1"/>
  <c r="F882" i="1" s="1"/>
  <c r="W881" i="1"/>
  <c r="X881" i="1"/>
  <c r="U880" i="1"/>
  <c r="V880" i="1" s="1"/>
  <c r="I881" i="1"/>
  <c r="K881" i="1"/>
  <c r="L881" i="1" s="1"/>
  <c r="M881" i="1" s="1"/>
  <c r="N881" i="1" s="1"/>
  <c r="C875" i="1"/>
  <c r="G814" i="1"/>
  <c r="H813" i="1"/>
  <c r="P813" i="1" s="1"/>
  <c r="S813" i="1" s="1"/>
  <c r="B813" i="1" s="1"/>
  <c r="A883" i="1" l="1"/>
  <c r="D882" i="1"/>
  <c r="E882" i="1" s="1"/>
  <c r="F883" i="1" s="1"/>
  <c r="R882" i="1"/>
  <c r="W882" i="1"/>
  <c r="X882" i="1"/>
  <c r="U881" i="1"/>
  <c r="V881" i="1" s="1"/>
  <c r="K882" i="1"/>
  <c r="L882" i="1" s="1"/>
  <c r="M882" i="1" s="1"/>
  <c r="N882" i="1" s="1"/>
  <c r="I882" i="1"/>
  <c r="C876" i="1"/>
  <c r="G815" i="1"/>
  <c r="H814" i="1"/>
  <c r="P814" i="1" s="1"/>
  <c r="S814" i="1" s="1"/>
  <c r="W883" i="1" l="1"/>
  <c r="X883" i="1"/>
  <c r="U882" i="1"/>
  <c r="V882" i="1" s="1"/>
  <c r="I883" i="1"/>
  <c r="K883" i="1"/>
  <c r="L883" i="1" s="1"/>
  <c r="M883" i="1" s="1"/>
  <c r="N883" i="1" s="1"/>
  <c r="D883" i="1"/>
  <c r="E883" i="1" s="1"/>
  <c r="F884" i="1" s="1"/>
  <c r="R883" i="1"/>
  <c r="A884" i="1"/>
  <c r="C877" i="1"/>
  <c r="B814" i="1"/>
  <c r="G816" i="1"/>
  <c r="H815" i="1"/>
  <c r="P815" i="1" s="1"/>
  <c r="S815" i="1" s="1"/>
  <c r="B815" i="1" s="1"/>
  <c r="W884" i="1" l="1"/>
  <c r="U883" i="1"/>
  <c r="V883" i="1" s="1"/>
  <c r="X884" i="1"/>
  <c r="I884" i="1"/>
  <c r="K884" i="1"/>
  <c r="L884" i="1" s="1"/>
  <c r="M884" i="1" s="1"/>
  <c r="N884" i="1" s="1"/>
  <c r="A885" i="1"/>
  <c r="D884" i="1"/>
  <c r="E884" i="1" s="1"/>
  <c r="F885" i="1" s="1"/>
  <c r="R884" i="1"/>
  <c r="C878" i="1"/>
  <c r="G817" i="1"/>
  <c r="H816" i="1"/>
  <c r="P816" i="1" s="1"/>
  <c r="S816" i="1" s="1"/>
  <c r="U884" i="1" l="1"/>
  <c r="V884" i="1" s="1"/>
  <c r="X885" i="1"/>
  <c r="W885" i="1"/>
  <c r="I885" i="1"/>
  <c r="K885" i="1"/>
  <c r="L885" i="1" s="1"/>
  <c r="M885" i="1" s="1"/>
  <c r="N885" i="1" s="1"/>
  <c r="A886" i="1"/>
  <c r="R885" i="1"/>
  <c r="D885" i="1"/>
  <c r="E885" i="1" s="1"/>
  <c r="F886" i="1" s="1"/>
  <c r="C879" i="1"/>
  <c r="B816" i="1"/>
  <c r="G818" i="1"/>
  <c r="H817" i="1"/>
  <c r="P817" i="1" s="1"/>
  <c r="S817" i="1" s="1"/>
  <c r="B817" i="1" s="1"/>
  <c r="U885" i="1" l="1"/>
  <c r="V885" i="1" s="1"/>
  <c r="X886" i="1"/>
  <c r="W886" i="1"/>
  <c r="K886" i="1"/>
  <c r="L886" i="1" s="1"/>
  <c r="M886" i="1" s="1"/>
  <c r="N886" i="1" s="1"/>
  <c r="I886" i="1"/>
  <c r="R886" i="1"/>
  <c r="D886" i="1"/>
  <c r="E886" i="1" s="1"/>
  <c r="F887" i="1" s="1"/>
  <c r="A887" i="1"/>
  <c r="C880" i="1"/>
  <c r="G819" i="1"/>
  <c r="H818" i="1"/>
  <c r="P818" i="1" s="1"/>
  <c r="S818" i="1" s="1"/>
  <c r="U886" i="1" l="1"/>
  <c r="V886" i="1" s="1"/>
  <c r="X887" i="1"/>
  <c r="W887" i="1"/>
  <c r="I887" i="1"/>
  <c r="K887" i="1"/>
  <c r="L887" i="1" s="1"/>
  <c r="M887" i="1" s="1"/>
  <c r="N887" i="1" s="1"/>
  <c r="D887" i="1"/>
  <c r="E887" i="1" s="1"/>
  <c r="F888" i="1" s="1"/>
  <c r="A888" i="1"/>
  <c r="R887" i="1"/>
  <c r="C881" i="1"/>
  <c r="B818" i="1"/>
  <c r="G820" i="1"/>
  <c r="H819" i="1"/>
  <c r="P819" i="1" s="1"/>
  <c r="S819" i="1" s="1"/>
  <c r="B819" i="1" s="1"/>
  <c r="X888" i="1" l="1"/>
  <c r="W888" i="1"/>
  <c r="U887" i="1"/>
  <c r="V887" i="1" s="1"/>
  <c r="K888" i="1"/>
  <c r="L888" i="1" s="1"/>
  <c r="M888" i="1" s="1"/>
  <c r="N888" i="1" s="1"/>
  <c r="I888" i="1"/>
  <c r="A889" i="1"/>
  <c r="D888" i="1"/>
  <c r="E888" i="1" s="1"/>
  <c r="F889" i="1" s="1"/>
  <c r="R888" i="1"/>
  <c r="C882" i="1"/>
  <c r="G821" i="1"/>
  <c r="H820" i="1"/>
  <c r="P820" i="1" s="1"/>
  <c r="S820" i="1" s="1"/>
  <c r="B820" i="1" s="1"/>
  <c r="U888" i="1" l="1"/>
  <c r="V888" i="1" s="1"/>
  <c r="W889" i="1"/>
  <c r="X889" i="1"/>
  <c r="I889" i="1"/>
  <c r="K889" i="1"/>
  <c r="L889" i="1" s="1"/>
  <c r="M889" i="1" s="1"/>
  <c r="N889" i="1" s="1"/>
  <c r="A890" i="1"/>
  <c r="D889" i="1"/>
  <c r="E889" i="1" s="1"/>
  <c r="F890" i="1" s="1"/>
  <c r="R889" i="1"/>
  <c r="C883" i="1"/>
  <c r="G822" i="1"/>
  <c r="H821" i="1"/>
  <c r="P821" i="1" s="1"/>
  <c r="S821" i="1" s="1"/>
  <c r="W890" i="1" l="1"/>
  <c r="U889" i="1"/>
  <c r="V889" i="1" s="1"/>
  <c r="X890" i="1"/>
  <c r="K890" i="1"/>
  <c r="L890" i="1" s="1"/>
  <c r="M890" i="1" s="1"/>
  <c r="N890" i="1" s="1"/>
  <c r="I890" i="1"/>
  <c r="D890" i="1"/>
  <c r="E890" i="1" s="1"/>
  <c r="F891" i="1" s="1"/>
  <c r="R890" i="1"/>
  <c r="A891" i="1"/>
  <c r="C884" i="1"/>
  <c r="B821" i="1"/>
  <c r="G823" i="1"/>
  <c r="H822" i="1"/>
  <c r="P822" i="1" s="1"/>
  <c r="S822" i="1" s="1"/>
  <c r="B822" i="1" s="1"/>
  <c r="D891" i="1" l="1"/>
  <c r="E891" i="1" s="1"/>
  <c r="F892" i="1" s="1"/>
  <c r="R891" i="1"/>
  <c r="A892" i="1"/>
  <c r="X891" i="1"/>
  <c r="W891" i="1"/>
  <c r="U890" i="1"/>
  <c r="V890" i="1" s="1"/>
  <c r="K891" i="1"/>
  <c r="L891" i="1" s="1"/>
  <c r="M891" i="1" s="1"/>
  <c r="N891" i="1" s="1"/>
  <c r="I891" i="1"/>
  <c r="C885" i="1"/>
  <c r="G824" i="1"/>
  <c r="H823" i="1"/>
  <c r="P823" i="1" s="1"/>
  <c r="S823" i="1" s="1"/>
  <c r="R892" i="1" l="1"/>
  <c r="D892" i="1"/>
  <c r="E892" i="1" s="1"/>
  <c r="F893" i="1" s="1"/>
  <c r="A893" i="1"/>
  <c r="U891" i="1"/>
  <c r="V891" i="1" s="1"/>
  <c r="X892" i="1"/>
  <c r="W892" i="1"/>
  <c r="K892" i="1"/>
  <c r="L892" i="1" s="1"/>
  <c r="M892" i="1" s="1"/>
  <c r="N892" i="1" s="1"/>
  <c r="I892" i="1"/>
  <c r="C886" i="1"/>
  <c r="B823" i="1"/>
  <c r="G825" i="1"/>
  <c r="H824" i="1"/>
  <c r="P824" i="1" s="1"/>
  <c r="S824" i="1" s="1"/>
  <c r="B824" i="1" s="1"/>
  <c r="D893" i="1" l="1"/>
  <c r="E893" i="1" s="1"/>
  <c r="F894" i="1" s="1"/>
  <c r="R893" i="1"/>
  <c r="A894" i="1"/>
  <c r="U892" i="1"/>
  <c r="V892" i="1" s="1"/>
  <c r="W893" i="1"/>
  <c r="X893" i="1"/>
  <c r="I893" i="1"/>
  <c r="K893" i="1"/>
  <c r="L893" i="1" s="1"/>
  <c r="M893" i="1" s="1"/>
  <c r="N893" i="1" s="1"/>
  <c r="C887" i="1"/>
  <c r="G826" i="1"/>
  <c r="H825" i="1"/>
  <c r="P825" i="1" s="1"/>
  <c r="S825" i="1" s="1"/>
  <c r="A895" i="1" l="1"/>
  <c r="D894" i="1"/>
  <c r="E894" i="1" s="1"/>
  <c r="F895" i="1" s="1"/>
  <c r="R894" i="1"/>
  <c r="U893" i="1"/>
  <c r="V893" i="1" s="1"/>
  <c r="X894" i="1"/>
  <c r="W894" i="1"/>
  <c r="I894" i="1"/>
  <c r="K894" i="1"/>
  <c r="L894" i="1" s="1"/>
  <c r="M894" i="1" s="1"/>
  <c r="N894" i="1" s="1"/>
  <c r="C888" i="1"/>
  <c r="B825" i="1"/>
  <c r="G827" i="1"/>
  <c r="H826" i="1"/>
  <c r="P826" i="1" s="1"/>
  <c r="S826" i="1" s="1"/>
  <c r="B826" i="1" s="1"/>
  <c r="U894" i="1" l="1"/>
  <c r="V894" i="1" s="1"/>
  <c r="X895" i="1"/>
  <c r="W895" i="1"/>
  <c r="I895" i="1"/>
  <c r="K895" i="1"/>
  <c r="L895" i="1" s="1"/>
  <c r="M895" i="1" s="1"/>
  <c r="N895" i="1" s="1"/>
  <c r="D895" i="1"/>
  <c r="E895" i="1" s="1"/>
  <c r="F896" i="1" s="1"/>
  <c r="R895" i="1"/>
  <c r="A896" i="1"/>
  <c r="C889" i="1"/>
  <c r="G828" i="1"/>
  <c r="H827" i="1"/>
  <c r="P827" i="1" s="1"/>
  <c r="S827" i="1" s="1"/>
  <c r="B827" i="1" s="1"/>
  <c r="A897" i="1" l="1"/>
  <c r="D896" i="1"/>
  <c r="E896" i="1" s="1"/>
  <c r="F897" i="1" s="1"/>
  <c r="R896" i="1"/>
  <c r="W896" i="1"/>
  <c r="U895" i="1"/>
  <c r="V895" i="1" s="1"/>
  <c r="X896" i="1"/>
  <c r="K896" i="1"/>
  <c r="L896" i="1" s="1"/>
  <c r="M896" i="1" s="1"/>
  <c r="N896" i="1" s="1"/>
  <c r="I896" i="1"/>
  <c r="C890" i="1"/>
  <c r="G829" i="1"/>
  <c r="H828" i="1"/>
  <c r="P828" i="1" s="1"/>
  <c r="S828" i="1" s="1"/>
  <c r="W897" i="1" l="1"/>
  <c r="X897" i="1"/>
  <c r="U896" i="1"/>
  <c r="V896" i="1" s="1"/>
  <c r="I897" i="1"/>
  <c r="K897" i="1"/>
  <c r="L897" i="1" s="1"/>
  <c r="M897" i="1" s="1"/>
  <c r="N897" i="1" s="1"/>
  <c r="R897" i="1"/>
  <c r="A898" i="1"/>
  <c r="D897" i="1"/>
  <c r="E897" i="1" s="1"/>
  <c r="F898" i="1" s="1"/>
  <c r="C891" i="1"/>
  <c r="B828" i="1"/>
  <c r="G830" i="1"/>
  <c r="H829" i="1"/>
  <c r="P829" i="1" s="1"/>
  <c r="S829" i="1" s="1"/>
  <c r="B829" i="1" s="1"/>
  <c r="W898" i="1" l="1"/>
  <c r="U897" i="1"/>
  <c r="V897" i="1" s="1"/>
  <c r="X898" i="1"/>
  <c r="K898" i="1"/>
  <c r="L898" i="1" s="1"/>
  <c r="M898" i="1" s="1"/>
  <c r="N898" i="1" s="1"/>
  <c r="I898" i="1"/>
  <c r="D898" i="1"/>
  <c r="E898" i="1" s="1"/>
  <c r="F899" i="1" s="1"/>
  <c r="A899" i="1"/>
  <c r="R898" i="1"/>
  <c r="C892" i="1"/>
  <c r="G831" i="1"/>
  <c r="H830" i="1"/>
  <c r="P830" i="1" s="1"/>
  <c r="S830" i="1" s="1"/>
  <c r="W899" i="1" l="1"/>
  <c r="U898" i="1"/>
  <c r="V898" i="1" s="1"/>
  <c r="X899" i="1"/>
  <c r="I899" i="1"/>
  <c r="K899" i="1"/>
  <c r="L899" i="1" s="1"/>
  <c r="M899" i="1" s="1"/>
  <c r="N899" i="1" s="1"/>
  <c r="D899" i="1"/>
  <c r="E899" i="1" s="1"/>
  <c r="F900" i="1" s="1"/>
  <c r="R899" i="1"/>
  <c r="A900" i="1"/>
  <c r="C893" i="1"/>
  <c r="B830" i="1"/>
  <c r="G832" i="1"/>
  <c r="H831" i="1"/>
  <c r="P831" i="1" s="1"/>
  <c r="S831" i="1" s="1"/>
  <c r="B831" i="1" s="1"/>
  <c r="A901" i="1" l="1"/>
  <c r="D900" i="1"/>
  <c r="E900" i="1" s="1"/>
  <c r="F901" i="1" s="1"/>
  <c r="R900" i="1"/>
  <c r="W900" i="1"/>
  <c r="U899" i="1"/>
  <c r="V899" i="1" s="1"/>
  <c r="X900" i="1"/>
  <c r="K900" i="1"/>
  <c r="L900" i="1" s="1"/>
  <c r="M900" i="1" s="1"/>
  <c r="N900" i="1" s="1"/>
  <c r="I900" i="1"/>
  <c r="C894" i="1"/>
  <c r="G833" i="1"/>
  <c r="H832" i="1"/>
  <c r="P832" i="1" s="1"/>
  <c r="S832" i="1" s="1"/>
  <c r="U900" i="1" l="1"/>
  <c r="V900" i="1" s="1"/>
  <c r="X901" i="1"/>
  <c r="W901" i="1"/>
  <c r="I901" i="1"/>
  <c r="K901" i="1"/>
  <c r="L901" i="1" s="1"/>
  <c r="M901" i="1" s="1"/>
  <c r="N901" i="1" s="1"/>
  <c r="R901" i="1"/>
  <c r="D901" i="1"/>
  <c r="E901" i="1" s="1"/>
  <c r="F902" i="1" s="1"/>
  <c r="A902" i="1"/>
  <c r="C895" i="1"/>
  <c r="B832" i="1"/>
  <c r="G834" i="1"/>
  <c r="H833" i="1"/>
  <c r="P833" i="1" s="1"/>
  <c r="S833" i="1" s="1"/>
  <c r="B833" i="1" s="1"/>
  <c r="R902" i="1" l="1"/>
  <c r="D902" i="1"/>
  <c r="E902" i="1" s="1"/>
  <c r="F903" i="1" s="1"/>
  <c r="A903" i="1"/>
  <c r="U901" i="1"/>
  <c r="V901" i="1" s="1"/>
  <c r="X902" i="1"/>
  <c r="W902" i="1"/>
  <c r="K902" i="1"/>
  <c r="L902" i="1" s="1"/>
  <c r="M902" i="1" s="1"/>
  <c r="N902" i="1" s="1"/>
  <c r="I902" i="1"/>
  <c r="C896" i="1"/>
  <c r="G835" i="1"/>
  <c r="H834" i="1"/>
  <c r="P834" i="1" s="1"/>
  <c r="S834" i="1" s="1"/>
  <c r="B834" i="1" s="1"/>
  <c r="D903" i="1" l="1"/>
  <c r="E903" i="1" s="1"/>
  <c r="F904" i="1" s="1"/>
  <c r="R903" i="1"/>
  <c r="A904" i="1"/>
  <c r="W903" i="1"/>
  <c r="X903" i="1"/>
  <c r="U902" i="1"/>
  <c r="V902" i="1" s="1"/>
  <c r="I903" i="1"/>
  <c r="K903" i="1"/>
  <c r="L903" i="1" s="1"/>
  <c r="M903" i="1" s="1"/>
  <c r="N903" i="1" s="1"/>
  <c r="C897" i="1"/>
  <c r="G836" i="1"/>
  <c r="H835" i="1"/>
  <c r="P835" i="1" s="1"/>
  <c r="S835" i="1" s="1"/>
  <c r="D904" i="1" l="1"/>
  <c r="E904" i="1" s="1"/>
  <c r="F905" i="1" s="1"/>
  <c r="A905" i="1"/>
  <c r="R904" i="1"/>
  <c r="W904" i="1"/>
  <c r="U903" i="1"/>
  <c r="V903" i="1" s="1"/>
  <c r="X904" i="1"/>
  <c r="K904" i="1"/>
  <c r="L904" i="1" s="1"/>
  <c r="M904" i="1" s="1"/>
  <c r="N904" i="1" s="1"/>
  <c r="I904" i="1"/>
  <c r="C898" i="1"/>
  <c r="B835" i="1"/>
  <c r="G837" i="1"/>
  <c r="H836" i="1"/>
  <c r="P836" i="1" s="1"/>
  <c r="S836" i="1" s="1"/>
  <c r="B836" i="1" s="1"/>
  <c r="W905" i="1" l="1"/>
  <c r="X905" i="1"/>
  <c r="U904" i="1"/>
  <c r="V904" i="1" s="1"/>
  <c r="I905" i="1"/>
  <c r="K905" i="1"/>
  <c r="L905" i="1" s="1"/>
  <c r="M905" i="1" s="1"/>
  <c r="N905" i="1" s="1"/>
  <c r="R905" i="1"/>
  <c r="D905" i="1"/>
  <c r="E905" i="1" s="1"/>
  <c r="F906" i="1" s="1"/>
  <c r="A906" i="1"/>
  <c r="C899" i="1"/>
  <c r="G838" i="1"/>
  <c r="H837" i="1"/>
  <c r="P837" i="1" s="1"/>
  <c r="S837" i="1" s="1"/>
  <c r="R906" i="1" l="1"/>
  <c r="A907" i="1"/>
  <c r="D906" i="1"/>
  <c r="E906" i="1" s="1"/>
  <c r="F907" i="1" s="1"/>
  <c r="U905" i="1"/>
  <c r="V905" i="1" s="1"/>
  <c r="X906" i="1"/>
  <c r="W906" i="1"/>
  <c r="K906" i="1"/>
  <c r="L906" i="1" s="1"/>
  <c r="M906" i="1" s="1"/>
  <c r="N906" i="1" s="1"/>
  <c r="I906" i="1"/>
  <c r="C900" i="1"/>
  <c r="B837" i="1"/>
  <c r="G839" i="1"/>
  <c r="H838" i="1"/>
  <c r="P838" i="1" s="1"/>
  <c r="S838" i="1" s="1"/>
  <c r="B838" i="1" s="1"/>
  <c r="D907" i="1" l="1"/>
  <c r="E907" i="1" s="1"/>
  <c r="F908" i="1" s="1"/>
  <c r="R907" i="1"/>
  <c r="A908" i="1"/>
  <c r="W907" i="1"/>
  <c r="U906" i="1"/>
  <c r="V906" i="1" s="1"/>
  <c r="X907" i="1"/>
  <c r="I907" i="1"/>
  <c r="K907" i="1"/>
  <c r="L907" i="1" s="1"/>
  <c r="M907" i="1" s="1"/>
  <c r="N907" i="1" s="1"/>
  <c r="C901" i="1"/>
  <c r="G840" i="1"/>
  <c r="H839" i="1"/>
  <c r="P839" i="1" s="1"/>
  <c r="S839" i="1" s="1"/>
  <c r="A909" i="1" l="1"/>
  <c r="R908" i="1"/>
  <c r="D908" i="1"/>
  <c r="E908" i="1" s="1"/>
  <c r="F909" i="1" s="1"/>
  <c r="X908" i="1"/>
  <c r="U907" i="1"/>
  <c r="V907" i="1" s="1"/>
  <c r="W908" i="1"/>
  <c r="K908" i="1"/>
  <c r="L908" i="1" s="1"/>
  <c r="M908" i="1" s="1"/>
  <c r="N908" i="1" s="1"/>
  <c r="I908" i="1"/>
  <c r="C902" i="1"/>
  <c r="B839" i="1"/>
  <c r="G841" i="1"/>
  <c r="H840" i="1"/>
  <c r="P840" i="1" s="1"/>
  <c r="S840" i="1" s="1"/>
  <c r="B840" i="1" s="1"/>
  <c r="X909" i="1" l="1"/>
  <c r="U908" i="1"/>
  <c r="V908" i="1" s="1"/>
  <c r="W909" i="1"/>
  <c r="I909" i="1"/>
  <c r="K909" i="1"/>
  <c r="L909" i="1" s="1"/>
  <c r="M909" i="1" s="1"/>
  <c r="N909" i="1" s="1"/>
  <c r="D909" i="1"/>
  <c r="E909" i="1" s="1"/>
  <c r="F910" i="1" s="1"/>
  <c r="A910" i="1"/>
  <c r="R909" i="1"/>
  <c r="C903" i="1"/>
  <c r="G842" i="1"/>
  <c r="H841" i="1"/>
  <c r="P841" i="1" s="1"/>
  <c r="S841" i="1" s="1"/>
  <c r="B841" i="1" s="1"/>
  <c r="X910" i="1" l="1"/>
  <c r="U909" i="1"/>
  <c r="V909" i="1" s="1"/>
  <c r="W910" i="1"/>
  <c r="K910" i="1"/>
  <c r="L910" i="1" s="1"/>
  <c r="M910" i="1" s="1"/>
  <c r="N910" i="1" s="1"/>
  <c r="I910" i="1"/>
  <c r="A911" i="1"/>
  <c r="R910" i="1"/>
  <c r="D910" i="1"/>
  <c r="E910" i="1" s="1"/>
  <c r="F911" i="1" s="1"/>
  <c r="C904" i="1"/>
  <c r="G843" i="1"/>
  <c r="H842" i="1"/>
  <c r="P842" i="1" s="1"/>
  <c r="S842" i="1" s="1"/>
  <c r="U910" i="1" l="1"/>
  <c r="V910" i="1" s="1"/>
  <c r="X911" i="1"/>
  <c r="W911" i="1"/>
  <c r="I911" i="1"/>
  <c r="K911" i="1"/>
  <c r="L911" i="1" s="1"/>
  <c r="M911" i="1" s="1"/>
  <c r="N911" i="1" s="1"/>
  <c r="R911" i="1"/>
  <c r="A912" i="1"/>
  <c r="D911" i="1"/>
  <c r="E911" i="1" s="1"/>
  <c r="F912" i="1" s="1"/>
  <c r="C905" i="1"/>
  <c r="B842" i="1"/>
  <c r="G844" i="1"/>
  <c r="H843" i="1"/>
  <c r="P843" i="1" s="1"/>
  <c r="S843" i="1" s="1"/>
  <c r="B843" i="1" s="1"/>
  <c r="U911" i="1" l="1"/>
  <c r="V911" i="1" s="1"/>
  <c r="X912" i="1"/>
  <c r="W912" i="1"/>
  <c r="K912" i="1"/>
  <c r="L912" i="1" s="1"/>
  <c r="M912" i="1" s="1"/>
  <c r="N912" i="1" s="1"/>
  <c r="I912" i="1"/>
  <c r="R912" i="1"/>
  <c r="A913" i="1"/>
  <c r="D912" i="1"/>
  <c r="E912" i="1" s="1"/>
  <c r="F913" i="1" s="1"/>
  <c r="C906" i="1"/>
  <c r="G845" i="1"/>
  <c r="H844" i="1"/>
  <c r="P844" i="1" s="1"/>
  <c r="S844" i="1" s="1"/>
  <c r="W913" i="1" l="1"/>
  <c r="U912" i="1"/>
  <c r="V912" i="1" s="1"/>
  <c r="X913" i="1"/>
  <c r="I913" i="1"/>
  <c r="K913" i="1"/>
  <c r="L913" i="1" s="1"/>
  <c r="M913" i="1" s="1"/>
  <c r="N913" i="1" s="1"/>
  <c r="D913" i="1"/>
  <c r="E913" i="1" s="1"/>
  <c r="F914" i="1" s="1"/>
  <c r="R913" i="1"/>
  <c r="A914" i="1"/>
  <c r="C907" i="1"/>
  <c r="B844" i="1"/>
  <c r="G846" i="1"/>
  <c r="H845" i="1"/>
  <c r="P845" i="1" s="1"/>
  <c r="S845" i="1" s="1"/>
  <c r="B845" i="1" s="1"/>
  <c r="W914" i="1" l="1"/>
  <c r="X914" i="1"/>
  <c r="U913" i="1"/>
  <c r="V913" i="1" s="1"/>
  <c r="K914" i="1"/>
  <c r="L914" i="1" s="1"/>
  <c r="M914" i="1" s="1"/>
  <c r="N914" i="1" s="1"/>
  <c r="I914" i="1"/>
  <c r="A915" i="1"/>
  <c r="D914" i="1"/>
  <c r="E914" i="1" s="1"/>
  <c r="F915" i="1" s="1"/>
  <c r="R914" i="1"/>
  <c r="C908" i="1"/>
  <c r="G847" i="1"/>
  <c r="H846" i="1"/>
  <c r="P846" i="1" s="1"/>
  <c r="S846" i="1" s="1"/>
  <c r="W915" i="1" l="1"/>
  <c r="U914" i="1"/>
  <c r="V914" i="1" s="1"/>
  <c r="X915" i="1"/>
  <c r="I915" i="1"/>
  <c r="K915" i="1"/>
  <c r="L915" i="1" s="1"/>
  <c r="M915" i="1" s="1"/>
  <c r="N915" i="1" s="1"/>
  <c r="R915" i="1"/>
  <c r="A916" i="1"/>
  <c r="D915" i="1"/>
  <c r="E915" i="1" s="1"/>
  <c r="F916" i="1" s="1"/>
  <c r="C909" i="1"/>
  <c r="B846" i="1"/>
  <c r="G848" i="1"/>
  <c r="H847" i="1"/>
  <c r="P847" i="1" s="1"/>
  <c r="S847" i="1" s="1"/>
  <c r="B847" i="1" s="1"/>
  <c r="W916" i="1" l="1"/>
  <c r="U915" i="1"/>
  <c r="V915" i="1" s="1"/>
  <c r="X916" i="1"/>
  <c r="I916" i="1"/>
  <c r="K916" i="1"/>
  <c r="L916" i="1" s="1"/>
  <c r="M916" i="1" s="1"/>
  <c r="N916" i="1" s="1"/>
  <c r="A917" i="1"/>
  <c r="R916" i="1"/>
  <c r="D916" i="1"/>
  <c r="E916" i="1" s="1"/>
  <c r="F917" i="1" s="1"/>
  <c r="C910" i="1"/>
  <c r="G849" i="1"/>
  <c r="H848" i="1"/>
  <c r="P848" i="1" s="1"/>
  <c r="S848" i="1" s="1"/>
  <c r="B848" i="1" s="1"/>
  <c r="X917" i="1" l="1"/>
  <c r="U916" i="1"/>
  <c r="V916" i="1" s="1"/>
  <c r="W917" i="1"/>
  <c r="I917" i="1"/>
  <c r="K917" i="1"/>
  <c r="L917" i="1" s="1"/>
  <c r="M917" i="1" s="1"/>
  <c r="N917" i="1" s="1"/>
  <c r="R917" i="1"/>
  <c r="A918" i="1"/>
  <c r="D917" i="1"/>
  <c r="E917" i="1" s="1"/>
  <c r="F918" i="1" s="1"/>
  <c r="C911" i="1"/>
  <c r="G850" i="1"/>
  <c r="H849" i="1"/>
  <c r="P849" i="1" s="1"/>
  <c r="S849" i="1" s="1"/>
  <c r="R918" i="1" l="1"/>
  <c r="A919" i="1"/>
  <c r="D918" i="1"/>
  <c r="E918" i="1" s="1"/>
  <c r="F919" i="1" s="1"/>
  <c r="U917" i="1"/>
  <c r="V917" i="1" s="1"/>
  <c r="W918" i="1"/>
  <c r="X918" i="1"/>
  <c r="K918" i="1"/>
  <c r="L918" i="1" s="1"/>
  <c r="M918" i="1" s="1"/>
  <c r="N918" i="1" s="1"/>
  <c r="I918" i="1"/>
  <c r="C912" i="1"/>
  <c r="B849" i="1"/>
  <c r="G851" i="1"/>
  <c r="H850" i="1"/>
  <c r="P850" i="1" s="1"/>
  <c r="S850" i="1" s="1"/>
  <c r="B850" i="1" s="1"/>
  <c r="A920" i="1" l="1"/>
  <c r="D919" i="1"/>
  <c r="E919" i="1" s="1"/>
  <c r="F920" i="1" s="1"/>
  <c r="R919" i="1"/>
  <c r="W919" i="1"/>
  <c r="U918" i="1"/>
  <c r="V918" i="1" s="1"/>
  <c r="X919" i="1"/>
  <c r="I919" i="1"/>
  <c r="K919" i="1"/>
  <c r="L919" i="1" s="1"/>
  <c r="M919" i="1" s="1"/>
  <c r="N919" i="1" s="1"/>
  <c r="C913" i="1"/>
  <c r="G852" i="1"/>
  <c r="H851" i="1"/>
  <c r="P851" i="1" s="1"/>
  <c r="S851" i="1" s="1"/>
  <c r="B851" i="1" s="1"/>
  <c r="U919" i="1" l="1"/>
  <c r="V919" i="1" s="1"/>
  <c r="X920" i="1"/>
  <c r="W920" i="1"/>
  <c r="K920" i="1"/>
  <c r="L920" i="1" s="1"/>
  <c r="M920" i="1" s="1"/>
  <c r="N920" i="1" s="1"/>
  <c r="I920" i="1"/>
  <c r="R920" i="1"/>
  <c r="D920" i="1"/>
  <c r="E920" i="1" s="1"/>
  <c r="F921" i="1" s="1"/>
  <c r="A921" i="1"/>
  <c r="C914" i="1"/>
  <c r="G853" i="1"/>
  <c r="H852" i="1"/>
  <c r="P852" i="1" s="1"/>
  <c r="S852" i="1" s="1"/>
  <c r="U920" i="1" l="1"/>
  <c r="V920" i="1" s="1"/>
  <c r="X921" i="1"/>
  <c r="W921" i="1"/>
  <c r="I921" i="1"/>
  <c r="K921" i="1"/>
  <c r="L921" i="1" s="1"/>
  <c r="M921" i="1" s="1"/>
  <c r="N921" i="1" s="1"/>
  <c r="R921" i="1"/>
  <c r="A922" i="1"/>
  <c r="D921" i="1"/>
  <c r="E921" i="1" s="1"/>
  <c r="F922" i="1" s="1"/>
  <c r="C915" i="1"/>
  <c r="B852" i="1"/>
  <c r="G854" i="1"/>
  <c r="H853" i="1"/>
  <c r="P853" i="1" s="1"/>
  <c r="S853" i="1" s="1"/>
  <c r="B853" i="1" s="1"/>
  <c r="R922" i="1" l="1"/>
  <c r="D922" i="1"/>
  <c r="E922" i="1" s="1"/>
  <c r="F923" i="1" s="1"/>
  <c r="A923" i="1"/>
  <c r="U921" i="1"/>
  <c r="V921" i="1" s="1"/>
  <c r="X922" i="1"/>
  <c r="W922" i="1"/>
  <c r="K922" i="1"/>
  <c r="L922" i="1" s="1"/>
  <c r="M922" i="1" s="1"/>
  <c r="N922" i="1" s="1"/>
  <c r="I922" i="1"/>
  <c r="C916" i="1"/>
  <c r="G855" i="1"/>
  <c r="H854" i="1"/>
  <c r="P854" i="1" s="1"/>
  <c r="S854" i="1" s="1"/>
  <c r="B854" i="1" s="1"/>
  <c r="R923" i="1" l="1"/>
  <c r="A924" i="1"/>
  <c r="D923" i="1"/>
  <c r="E923" i="1" s="1"/>
  <c r="F924" i="1" s="1"/>
  <c r="W923" i="1"/>
  <c r="X923" i="1"/>
  <c r="U922" i="1"/>
  <c r="V922" i="1" s="1"/>
  <c r="I923" i="1"/>
  <c r="K923" i="1"/>
  <c r="L923" i="1" s="1"/>
  <c r="M923" i="1" s="1"/>
  <c r="N923" i="1" s="1"/>
  <c r="C917" i="1"/>
  <c r="G856" i="1"/>
  <c r="H855" i="1"/>
  <c r="P855" i="1" s="1"/>
  <c r="S855" i="1" s="1"/>
  <c r="B855" i="1" s="1"/>
  <c r="A925" i="1" l="1"/>
  <c r="D924" i="1"/>
  <c r="E924" i="1" s="1"/>
  <c r="F925" i="1" s="1"/>
  <c r="R924" i="1"/>
  <c r="W924" i="1"/>
  <c r="X924" i="1"/>
  <c r="U923" i="1"/>
  <c r="V923" i="1" s="1"/>
  <c r="K924" i="1"/>
  <c r="L924" i="1" s="1"/>
  <c r="M924" i="1" s="1"/>
  <c r="N924" i="1" s="1"/>
  <c r="I924" i="1"/>
  <c r="C918" i="1"/>
  <c r="G857" i="1"/>
  <c r="H856" i="1"/>
  <c r="P856" i="1" s="1"/>
  <c r="S856" i="1" s="1"/>
  <c r="W925" i="1" l="1"/>
  <c r="X925" i="1"/>
  <c r="U924" i="1"/>
  <c r="V924" i="1" s="1"/>
  <c r="I925" i="1"/>
  <c r="K925" i="1"/>
  <c r="L925" i="1" s="1"/>
  <c r="M925" i="1" s="1"/>
  <c r="N925" i="1" s="1"/>
  <c r="A926" i="1"/>
  <c r="D925" i="1"/>
  <c r="E925" i="1" s="1"/>
  <c r="F926" i="1" s="1"/>
  <c r="R925" i="1"/>
  <c r="C919" i="1"/>
  <c r="B856" i="1"/>
  <c r="G858" i="1"/>
  <c r="H857" i="1"/>
  <c r="P857" i="1" s="1"/>
  <c r="S857" i="1" s="1"/>
  <c r="B857" i="1" s="1"/>
  <c r="U925" i="1" l="1"/>
  <c r="V925" i="1" s="1"/>
  <c r="X926" i="1"/>
  <c r="W926" i="1"/>
  <c r="I926" i="1"/>
  <c r="K926" i="1"/>
  <c r="L926" i="1" s="1"/>
  <c r="M926" i="1" s="1"/>
  <c r="N926" i="1" s="1"/>
  <c r="A927" i="1"/>
  <c r="R926" i="1"/>
  <c r="D926" i="1"/>
  <c r="E926" i="1" s="1"/>
  <c r="F927" i="1" s="1"/>
  <c r="C920" i="1"/>
  <c r="G859" i="1"/>
  <c r="H858" i="1"/>
  <c r="P858" i="1" s="1"/>
  <c r="S858" i="1" s="1"/>
  <c r="U926" i="1" l="1"/>
  <c r="V926" i="1" s="1"/>
  <c r="X927" i="1"/>
  <c r="W927" i="1"/>
  <c r="I927" i="1"/>
  <c r="K927" i="1"/>
  <c r="L927" i="1" s="1"/>
  <c r="M927" i="1" s="1"/>
  <c r="N927" i="1" s="1"/>
  <c r="R927" i="1"/>
  <c r="A928" i="1"/>
  <c r="D927" i="1"/>
  <c r="E927" i="1" s="1"/>
  <c r="F928" i="1" s="1"/>
  <c r="C921" i="1"/>
  <c r="B858" i="1"/>
  <c r="G860" i="1"/>
  <c r="H859" i="1"/>
  <c r="P859" i="1" s="1"/>
  <c r="S859" i="1" s="1"/>
  <c r="B859" i="1" s="1"/>
  <c r="D928" i="1" l="1"/>
  <c r="E928" i="1" s="1"/>
  <c r="F929" i="1" s="1"/>
  <c r="A929" i="1"/>
  <c r="R928" i="1"/>
  <c r="W928" i="1"/>
  <c r="X928" i="1"/>
  <c r="U927" i="1"/>
  <c r="V927" i="1" s="1"/>
  <c r="K928" i="1"/>
  <c r="L928" i="1" s="1"/>
  <c r="M928" i="1" s="1"/>
  <c r="N928" i="1" s="1"/>
  <c r="I928" i="1"/>
  <c r="C922" i="1"/>
  <c r="G861" i="1"/>
  <c r="H860" i="1"/>
  <c r="P860" i="1" s="1"/>
  <c r="S860" i="1" s="1"/>
  <c r="X929" i="1" l="1"/>
  <c r="U928" i="1"/>
  <c r="V928" i="1" s="1"/>
  <c r="W929" i="1"/>
  <c r="I929" i="1"/>
  <c r="K929" i="1"/>
  <c r="L929" i="1" s="1"/>
  <c r="M929" i="1" s="1"/>
  <c r="N929" i="1" s="1"/>
  <c r="A930" i="1"/>
  <c r="D929" i="1"/>
  <c r="E929" i="1" s="1"/>
  <c r="F930" i="1" s="1"/>
  <c r="R929" i="1"/>
  <c r="C923" i="1"/>
  <c r="B860" i="1"/>
  <c r="G862" i="1"/>
  <c r="H861" i="1"/>
  <c r="P861" i="1" s="1"/>
  <c r="S861" i="1" s="1"/>
  <c r="B861" i="1" s="1"/>
  <c r="D930" i="1" l="1"/>
  <c r="E930" i="1" s="1"/>
  <c r="F931" i="1" s="1"/>
  <c r="A931" i="1"/>
  <c r="R930" i="1"/>
  <c r="W930" i="1"/>
  <c r="X930" i="1"/>
  <c r="U929" i="1"/>
  <c r="K930" i="1"/>
  <c r="L930" i="1" s="1"/>
  <c r="M930" i="1" s="1"/>
  <c r="N930" i="1" s="1"/>
  <c r="I930" i="1"/>
  <c r="C924" i="1"/>
  <c r="G863" i="1"/>
  <c r="H862" i="1"/>
  <c r="P862" i="1" s="1"/>
  <c r="S862" i="1" s="1"/>
  <c r="B862" i="1" s="1"/>
  <c r="X931" i="1" l="1"/>
  <c r="W931" i="1"/>
  <c r="U930" i="1"/>
  <c r="V930" i="1" s="1"/>
  <c r="I931" i="1"/>
  <c r="K931" i="1"/>
  <c r="L931" i="1" s="1"/>
  <c r="M931" i="1" s="1"/>
  <c r="N931" i="1" s="1"/>
  <c r="A932" i="1"/>
  <c r="D931" i="1"/>
  <c r="E931" i="1" s="1"/>
  <c r="F932" i="1" s="1"/>
  <c r="R931" i="1"/>
  <c r="C925" i="1"/>
  <c r="G864" i="1"/>
  <c r="H863" i="1"/>
  <c r="P863" i="1" s="1"/>
  <c r="S863" i="1" s="1"/>
  <c r="W932" i="1" l="1"/>
  <c r="U931" i="1"/>
  <c r="V931" i="1" s="1"/>
  <c r="X932" i="1"/>
  <c r="I932" i="1"/>
  <c r="K932" i="1"/>
  <c r="L932" i="1" s="1"/>
  <c r="M932" i="1" s="1"/>
  <c r="N932" i="1" s="1"/>
  <c r="D932" i="1"/>
  <c r="E932" i="1" s="1"/>
  <c r="F933" i="1" s="1"/>
  <c r="R932" i="1"/>
  <c r="A933" i="1"/>
  <c r="C926" i="1"/>
  <c r="B863" i="1"/>
  <c r="G865" i="1"/>
  <c r="H864" i="1"/>
  <c r="P864" i="1" s="1"/>
  <c r="S864" i="1" s="1"/>
  <c r="B864" i="1" s="1"/>
  <c r="W933" i="1" l="1"/>
  <c r="U932" i="1"/>
  <c r="V932" i="1" s="1"/>
  <c r="X933" i="1"/>
  <c r="I933" i="1"/>
  <c r="K933" i="1"/>
  <c r="L933" i="1" s="1"/>
  <c r="M933" i="1" s="1"/>
  <c r="N933" i="1" s="1"/>
  <c r="D933" i="1"/>
  <c r="E933" i="1" s="1"/>
  <c r="F934" i="1" s="1"/>
  <c r="R933" i="1"/>
  <c r="A934" i="1"/>
  <c r="C927" i="1"/>
  <c r="G866" i="1"/>
  <c r="H865" i="1"/>
  <c r="P865" i="1" s="1"/>
  <c r="S865" i="1" s="1"/>
  <c r="W934" i="1" l="1"/>
  <c r="U933" i="1"/>
  <c r="V933" i="1" s="1"/>
  <c r="X934" i="1"/>
  <c r="K934" i="1"/>
  <c r="L934" i="1" s="1"/>
  <c r="M934" i="1" s="1"/>
  <c r="N934" i="1" s="1"/>
  <c r="I934" i="1"/>
  <c r="C928" i="1"/>
  <c r="R934" i="1"/>
  <c r="D934" i="1"/>
  <c r="E934" i="1" s="1"/>
  <c r="F935" i="1" s="1"/>
  <c r="A935" i="1"/>
  <c r="B865" i="1"/>
  <c r="G867" i="1"/>
  <c r="H866" i="1"/>
  <c r="P866" i="1" s="1"/>
  <c r="S866" i="1" s="1"/>
  <c r="B866" i="1" s="1"/>
  <c r="R935" i="1" l="1"/>
  <c r="D935" i="1"/>
  <c r="E935" i="1" s="1"/>
  <c r="F936" i="1" s="1"/>
  <c r="A936" i="1"/>
  <c r="X935" i="1"/>
  <c r="U934" i="1"/>
  <c r="V934" i="1" s="1"/>
  <c r="W935" i="1"/>
  <c r="I935" i="1"/>
  <c r="K935" i="1"/>
  <c r="L935" i="1" s="1"/>
  <c r="M935" i="1" s="1"/>
  <c r="N935" i="1" s="1"/>
  <c r="G868" i="1"/>
  <c r="H867" i="1"/>
  <c r="P867" i="1" s="1"/>
  <c r="S867" i="1" s="1"/>
  <c r="W936" i="1" l="1"/>
  <c r="U935" i="1"/>
  <c r="V935" i="1" s="1"/>
  <c r="X936" i="1"/>
  <c r="I936" i="1"/>
  <c r="K936" i="1"/>
  <c r="L936" i="1" s="1"/>
  <c r="M936" i="1" s="1"/>
  <c r="N936" i="1" s="1"/>
  <c r="R936" i="1"/>
  <c r="D936" i="1"/>
  <c r="E936" i="1" s="1"/>
  <c r="F937" i="1" s="1"/>
  <c r="A937" i="1"/>
  <c r="B867" i="1"/>
  <c r="G869" i="1"/>
  <c r="H868" i="1"/>
  <c r="P868" i="1" s="1"/>
  <c r="S868" i="1" s="1"/>
  <c r="B868" i="1" s="1"/>
  <c r="X937" i="1" l="1"/>
  <c r="W937" i="1"/>
  <c r="U936" i="1"/>
  <c r="V936" i="1" s="1"/>
  <c r="I937" i="1"/>
  <c r="K937" i="1"/>
  <c r="L937" i="1" s="1"/>
  <c r="M937" i="1" s="1"/>
  <c r="N937" i="1" s="1"/>
  <c r="A938" i="1"/>
  <c r="D937" i="1"/>
  <c r="E937" i="1" s="1"/>
  <c r="F938" i="1" s="1"/>
  <c r="R937" i="1"/>
  <c r="G870" i="1"/>
  <c r="H869" i="1"/>
  <c r="P869" i="1" s="1"/>
  <c r="S869" i="1" s="1"/>
  <c r="B869" i="1" s="1"/>
  <c r="D938" i="1" l="1"/>
  <c r="E938" i="1" s="1"/>
  <c r="F939" i="1" s="1"/>
  <c r="R938" i="1"/>
  <c r="A939" i="1"/>
  <c r="X938" i="1"/>
  <c r="W938" i="1"/>
  <c r="U937" i="1"/>
  <c r="V937" i="1" s="1"/>
  <c r="K938" i="1"/>
  <c r="L938" i="1" s="1"/>
  <c r="M938" i="1" s="1"/>
  <c r="I938" i="1"/>
  <c r="G871" i="1"/>
  <c r="H870" i="1"/>
  <c r="P870" i="1" s="1"/>
  <c r="S870" i="1" s="1"/>
  <c r="N938" i="1" l="1"/>
  <c r="R939" i="1"/>
  <c r="D939" i="1"/>
  <c r="E939" i="1" s="1"/>
  <c r="F940" i="1" s="1"/>
  <c r="A940" i="1"/>
  <c r="X939" i="1"/>
  <c r="W939" i="1"/>
  <c r="U938" i="1"/>
  <c r="V938" i="1" s="1"/>
  <c r="I939" i="1"/>
  <c r="K939" i="1"/>
  <c r="L939" i="1" s="1"/>
  <c r="M939" i="1" s="1"/>
  <c r="N939" i="1" s="1"/>
  <c r="B870" i="1"/>
  <c r="G872" i="1"/>
  <c r="H871" i="1"/>
  <c r="P871" i="1" s="1"/>
  <c r="S871" i="1" s="1"/>
  <c r="B871" i="1" s="1"/>
  <c r="D940" i="1" l="1"/>
  <c r="E940" i="1" s="1"/>
  <c r="F941" i="1" s="1"/>
  <c r="A941" i="1"/>
  <c r="R940" i="1"/>
  <c r="U939" i="1"/>
  <c r="V939" i="1" s="1"/>
  <c r="X940" i="1"/>
  <c r="W940" i="1"/>
  <c r="K940" i="1"/>
  <c r="L940" i="1" s="1"/>
  <c r="M940" i="1" s="1"/>
  <c r="I940" i="1"/>
  <c r="G873" i="1"/>
  <c r="H872" i="1"/>
  <c r="P872" i="1" s="1"/>
  <c r="S872" i="1" s="1"/>
  <c r="N940" i="1" l="1"/>
  <c r="U940" i="1"/>
  <c r="V940" i="1" s="1"/>
  <c r="X941" i="1"/>
  <c r="W941" i="1"/>
  <c r="I941" i="1"/>
  <c r="K941" i="1"/>
  <c r="L941" i="1" s="1"/>
  <c r="M941" i="1" s="1"/>
  <c r="N941" i="1" s="1"/>
  <c r="R941" i="1"/>
  <c r="A942" i="1"/>
  <c r="D941" i="1"/>
  <c r="E941" i="1" s="1"/>
  <c r="F942" i="1" s="1"/>
  <c r="B872" i="1"/>
  <c r="G874" i="1"/>
  <c r="H873" i="1"/>
  <c r="P873" i="1" s="1"/>
  <c r="S873" i="1" s="1"/>
  <c r="B873" i="1" s="1"/>
  <c r="X942" i="1" l="1"/>
  <c r="W942" i="1"/>
  <c r="U941" i="1"/>
  <c r="V941" i="1" s="1"/>
  <c r="I942" i="1"/>
  <c r="K942" i="1"/>
  <c r="L942" i="1" s="1"/>
  <c r="M942" i="1" s="1"/>
  <c r="N942" i="1" s="1"/>
  <c r="D942" i="1"/>
  <c r="E942" i="1" s="1"/>
  <c r="F943" i="1" s="1"/>
  <c r="A943" i="1"/>
  <c r="R942" i="1"/>
  <c r="G875" i="1"/>
  <c r="H874" i="1"/>
  <c r="P874" i="1" s="1"/>
  <c r="S874" i="1" s="1"/>
  <c r="A944" i="1" l="1"/>
  <c r="D943" i="1"/>
  <c r="E943" i="1" s="1"/>
  <c r="F944" i="1" s="1"/>
  <c r="R943" i="1"/>
  <c r="X943" i="1"/>
  <c r="W943" i="1"/>
  <c r="U942" i="1"/>
  <c r="V942" i="1" s="1"/>
  <c r="I943" i="1"/>
  <c r="K943" i="1"/>
  <c r="L943" i="1" s="1"/>
  <c r="M943" i="1" s="1"/>
  <c r="N943" i="1" s="1"/>
  <c r="B874" i="1"/>
  <c r="G876" i="1"/>
  <c r="H875" i="1"/>
  <c r="P875" i="1" s="1"/>
  <c r="S875" i="1" s="1"/>
  <c r="B875" i="1" s="1"/>
  <c r="W944" i="1" l="1"/>
  <c r="X944" i="1"/>
  <c r="U943" i="1"/>
  <c r="V943" i="1" s="1"/>
  <c r="K944" i="1"/>
  <c r="L944" i="1" s="1"/>
  <c r="M944" i="1" s="1"/>
  <c r="N944" i="1" s="1"/>
  <c r="I944" i="1"/>
  <c r="D944" i="1"/>
  <c r="E944" i="1" s="1"/>
  <c r="F945" i="1" s="1"/>
  <c r="A945" i="1"/>
  <c r="R944" i="1"/>
  <c r="G877" i="1"/>
  <c r="H876" i="1"/>
  <c r="P876" i="1" s="1"/>
  <c r="S876" i="1" s="1"/>
  <c r="B876" i="1" s="1"/>
  <c r="R945" i="1" l="1"/>
  <c r="A946" i="1"/>
  <c r="D945" i="1"/>
  <c r="E945" i="1" s="1"/>
  <c r="F946" i="1" s="1"/>
  <c r="U944" i="1"/>
  <c r="V944" i="1" s="1"/>
  <c r="X945" i="1"/>
  <c r="W945" i="1"/>
  <c r="I945" i="1"/>
  <c r="K945" i="1"/>
  <c r="L945" i="1" s="1"/>
  <c r="M945" i="1" s="1"/>
  <c r="N945" i="1" s="1"/>
  <c r="G878" i="1"/>
  <c r="H877" i="1"/>
  <c r="P877" i="1" s="1"/>
  <c r="S877" i="1" s="1"/>
  <c r="D946" i="1" l="1"/>
  <c r="E946" i="1" s="1"/>
  <c r="F947" i="1" s="1"/>
  <c r="A947" i="1"/>
  <c r="R946" i="1"/>
  <c r="X946" i="1"/>
  <c r="W946" i="1"/>
  <c r="U945" i="1"/>
  <c r="V945" i="1" s="1"/>
  <c r="K946" i="1"/>
  <c r="L946" i="1" s="1"/>
  <c r="M946" i="1" s="1"/>
  <c r="N946" i="1" s="1"/>
  <c r="I946" i="1"/>
  <c r="B877" i="1"/>
  <c r="G879" i="1"/>
  <c r="H878" i="1"/>
  <c r="P878" i="1" s="1"/>
  <c r="S878" i="1" s="1"/>
  <c r="B878" i="1" s="1"/>
  <c r="X947" i="1" l="1"/>
  <c r="W947" i="1"/>
  <c r="U946" i="1"/>
  <c r="V946" i="1" s="1"/>
  <c r="I947" i="1"/>
  <c r="K947" i="1"/>
  <c r="L947" i="1" s="1"/>
  <c r="M947" i="1" s="1"/>
  <c r="N947" i="1" s="1"/>
  <c r="A948" i="1"/>
  <c r="D947" i="1"/>
  <c r="E947" i="1" s="1"/>
  <c r="F948" i="1" s="1"/>
  <c r="R947" i="1"/>
  <c r="G880" i="1"/>
  <c r="H879" i="1"/>
  <c r="P879" i="1" s="1"/>
  <c r="S879" i="1" s="1"/>
  <c r="R948" i="1" l="1"/>
  <c r="D948" i="1"/>
  <c r="E948" i="1" s="1"/>
  <c r="F949" i="1" s="1"/>
  <c r="A949" i="1"/>
  <c r="W948" i="1"/>
  <c r="U947" i="1"/>
  <c r="V947" i="1" s="1"/>
  <c r="X948" i="1"/>
  <c r="K948" i="1"/>
  <c r="L948" i="1" s="1"/>
  <c r="M948" i="1" s="1"/>
  <c r="N948" i="1" s="1"/>
  <c r="I948" i="1"/>
  <c r="B879" i="1"/>
  <c r="G881" i="1"/>
  <c r="H880" i="1"/>
  <c r="P880" i="1" s="1"/>
  <c r="S880" i="1" s="1"/>
  <c r="B880" i="1" s="1"/>
  <c r="A950" i="1" l="1"/>
  <c r="D949" i="1"/>
  <c r="E949" i="1" s="1"/>
  <c r="F950" i="1" s="1"/>
  <c r="R949" i="1"/>
  <c r="X949" i="1"/>
  <c r="W949" i="1"/>
  <c r="U948" i="1"/>
  <c r="V948" i="1" s="1"/>
  <c r="I949" i="1"/>
  <c r="K949" i="1"/>
  <c r="L949" i="1" s="1"/>
  <c r="M949" i="1" s="1"/>
  <c r="N949" i="1" s="1"/>
  <c r="G882" i="1"/>
  <c r="H881" i="1"/>
  <c r="P881" i="1" s="1"/>
  <c r="S881" i="1" s="1"/>
  <c r="W950" i="1" l="1"/>
  <c r="X950" i="1"/>
  <c r="U949" i="1"/>
  <c r="V949" i="1" s="1"/>
  <c r="I950" i="1"/>
  <c r="K950" i="1"/>
  <c r="L950" i="1" s="1"/>
  <c r="M950" i="1" s="1"/>
  <c r="N950" i="1" s="1"/>
  <c r="D950" i="1"/>
  <c r="E950" i="1" s="1"/>
  <c r="F951" i="1" s="1"/>
  <c r="A951" i="1"/>
  <c r="R950" i="1"/>
  <c r="B881" i="1"/>
  <c r="G883" i="1"/>
  <c r="H882" i="1"/>
  <c r="P882" i="1" s="1"/>
  <c r="S882" i="1" s="1"/>
  <c r="B882" i="1" s="1"/>
  <c r="A952" i="1" l="1"/>
  <c r="D951" i="1"/>
  <c r="E951" i="1" s="1"/>
  <c r="F952" i="1" s="1"/>
  <c r="R951" i="1"/>
  <c r="X951" i="1"/>
  <c r="W951" i="1"/>
  <c r="U950" i="1"/>
  <c r="V950" i="1" s="1"/>
  <c r="I951" i="1"/>
  <c r="K951" i="1"/>
  <c r="L951" i="1" s="1"/>
  <c r="M951" i="1" s="1"/>
  <c r="N951" i="1" s="1"/>
  <c r="G884" i="1"/>
  <c r="H883" i="1"/>
  <c r="P883" i="1" s="1"/>
  <c r="S883" i="1" s="1"/>
  <c r="B883" i="1" s="1"/>
  <c r="U951" i="1" l="1"/>
  <c r="V951" i="1" s="1"/>
  <c r="X952" i="1"/>
  <c r="W952" i="1"/>
  <c r="K952" i="1"/>
  <c r="L952" i="1" s="1"/>
  <c r="M952" i="1" s="1"/>
  <c r="I952" i="1"/>
  <c r="D952" i="1"/>
  <c r="E952" i="1" s="1"/>
  <c r="F953" i="1" s="1"/>
  <c r="A953" i="1"/>
  <c r="R952" i="1"/>
  <c r="G885" i="1"/>
  <c r="H884" i="1"/>
  <c r="P884" i="1" s="1"/>
  <c r="S884" i="1" s="1"/>
  <c r="N952" i="1" l="1"/>
  <c r="A954" i="1"/>
  <c r="D953" i="1"/>
  <c r="E953" i="1" s="1"/>
  <c r="F954" i="1" s="1"/>
  <c r="R953" i="1"/>
  <c r="X953" i="1"/>
  <c r="W953" i="1"/>
  <c r="U952" i="1"/>
  <c r="V952" i="1" s="1"/>
  <c r="I953" i="1"/>
  <c r="K953" i="1"/>
  <c r="L953" i="1" s="1"/>
  <c r="M953" i="1" s="1"/>
  <c r="N953" i="1" s="1"/>
  <c r="B884" i="1"/>
  <c r="G886" i="1"/>
  <c r="H885" i="1"/>
  <c r="P885" i="1" s="1"/>
  <c r="S885" i="1" s="1"/>
  <c r="B885" i="1" s="1"/>
  <c r="X954" i="1" l="1"/>
  <c r="W954" i="1"/>
  <c r="U953" i="1"/>
  <c r="V953" i="1" s="1"/>
  <c r="K954" i="1"/>
  <c r="L954" i="1" s="1"/>
  <c r="M954" i="1" s="1"/>
  <c r="N954" i="1" s="1"/>
  <c r="I954" i="1"/>
  <c r="D954" i="1"/>
  <c r="E954" i="1" s="1"/>
  <c r="F955" i="1" s="1"/>
  <c r="A955" i="1"/>
  <c r="R954" i="1"/>
  <c r="G887" i="1"/>
  <c r="H886" i="1"/>
  <c r="P886" i="1" s="1"/>
  <c r="S886" i="1" s="1"/>
  <c r="X955" i="1" l="1"/>
  <c r="W955" i="1"/>
  <c r="U954" i="1"/>
  <c r="V954" i="1" s="1"/>
  <c r="I955" i="1"/>
  <c r="K955" i="1"/>
  <c r="L955" i="1" s="1"/>
  <c r="M955" i="1" s="1"/>
  <c r="N955" i="1" s="1"/>
  <c r="A956" i="1"/>
  <c r="D955" i="1"/>
  <c r="E955" i="1" s="1"/>
  <c r="F956" i="1" s="1"/>
  <c r="R955" i="1"/>
  <c r="B886" i="1"/>
  <c r="G888" i="1"/>
  <c r="H887" i="1"/>
  <c r="P887" i="1" s="1"/>
  <c r="S887" i="1" s="1"/>
  <c r="B887" i="1" s="1"/>
  <c r="X956" i="1" l="1"/>
  <c r="W956" i="1"/>
  <c r="U955" i="1"/>
  <c r="V955" i="1" s="1"/>
  <c r="I956" i="1"/>
  <c r="K956" i="1"/>
  <c r="L956" i="1" s="1"/>
  <c r="M956" i="1" s="1"/>
  <c r="N956" i="1" s="1"/>
  <c r="D956" i="1"/>
  <c r="E956" i="1" s="1"/>
  <c r="F957" i="1" s="1"/>
  <c r="A957" i="1"/>
  <c r="R956" i="1"/>
  <c r="G889" i="1"/>
  <c r="H888" i="1"/>
  <c r="P888" i="1" s="1"/>
  <c r="S888" i="1" s="1"/>
  <c r="U956" i="1" l="1"/>
  <c r="V956" i="1" s="1"/>
  <c r="X957" i="1"/>
  <c r="W957" i="1"/>
  <c r="I957" i="1"/>
  <c r="K957" i="1"/>
  <c r="L957" i="1" s="1"/>
  <c r="M957" i="1" s="1"/>
  <c r="N957" i="1" s="1"/>
  <c r="R957" i="1"/>
  <c r="A958" i="1"/>
  <c r="D957" i="1"/>
  <c r="E957" i="1" s="1"/>
  <c r="F958" i="1" s="1"/>
  <c r="B888" i="1"/>
  <c r="G890" i="1"/>
  <c r="H889" i="1"/>
  <c r="P889" i="1" s="1"/>
  <c r="S889" i="1" s="1"/>
  <c r="B889" i="1" s="1"/>
  <c r="U957" i="1" l="1"/>
  <c r="V957" i="1" s="1"/>
  <c r="W958" i="1"/>
  <c r="X958" i="1"/>
  <c r="I958" i="1"/>
  <c r="K958" i="1"/>
  <c r="L958" i="1" s="1"/>
  <c r="M958" i="1" s="1"/>
  <c r="N958" i="1" s="1"/>
  <c r="D958" i="1"/>
  <c r="E958" i="1" s="1"/>
  <c r="F959" i="1" s="1"/>
  <c r="A959" i="1"/>
  <c r="R958" i="1"/>
  <c r="G891" i="1"/>
  <c r="H890" i="1"/>
  <c r="P890" i="1" s="1"/>
  <c r="S890" i="1" s="1"/>
  <c r="B890" i="1" s="1"/>
  <c r="U958" i="1" l="1"/>
  <c r="V958" i="1" s="1"/>
  <c r="X959" i="1"/>
  <c r="W959" i="1"/>
  <c r="I959" i="1"/>
  <c r="K959" i="1"/>
  <c r="L959" i="1" s="1"/>
  <c r="M959" i="1" s="1"/>
  <c r="N959" i="1" s="1"/>
  <c r="R959" i="1"/>
  <c r="A960" i="1"/>
  <c r="D959" i="1"/>
  <c r="E959" i="1" s="1"/>
  <c r="F960" i="1" s="1"/>
  <c r="G892" i="1"/>
  <c r="H891" i="1"/>
  <c r="P891" i="1" s="1"/>
  <c r="S891" i="1" s="1"/>
  <c r="B891" i="1" s="1"/>
  <c r="X960" i="1" l="1"/>
  <c r="W960" i="1"/>
  <c r="U959" i="1"/>
  <c r="V959" i="1" s="1"/>
  <c r="K960" i="1"/>
  <c r="L960" i="1" s="1"/>
  <c r="M960" i="1" s="1"/>
  <c r="N960" i="1" s="1"/>
  <c r="I960" i="1"/>
  <c r="D960" i="1"/>
  <c r="E960" i="1" s="1"/>
  <c r="F961" i="1" s="1"/>
  <c r="R960" i="1"/>
  <c r="A961" i="1"/>
  <c r="G893" i="1"/>
  <c r="H892" i="1"/>
  <c r="P892" i="1" s="1"/>
  <c r="S892" i="1" s="1"/>
  <c r="R961" i="1" l="1"/>
  <c r="A962" i="1"/>
  <c r="D961" i="1"/>
  <c r="E961" i="1" s="1"/>
  <c r="F962" i="1" s="1"/>
  <c r="U960" i="1"/>
  <c r="V960" i="1" s="1"/>
  <c r="X961" i="1"/>
  <c r="W961" i="1"/>
  <c r="I961" i="1"/>
  <c r="K961" i="1"/>
  <c r="L961" i="1" s="1"/>
  <c r="M961" i="1" s="1"/>
  <c r="N961" i="1" s="1"/>
  <c r="B892" i="1"/>
  <c r="G894" i="1"/>
  <c r="H893" i="1"/>
  <c r="P893" i="1" s="1"/>
  <c r="S893" i="1" s="1"/>
  <c r="B893" i="1" s="1"/>
  <c r="X962" i="1" l="1"/>
  <c r="W962" i="1"/>
  <c r="U961" i="1"/>
  <c r="V961" i="1" s="1"/>
  <c r="K962" i="1"/>
  <c r="L962" i="1" s="1"/>
  <c r="M962" i="1" s="1"/>
  <c r="N962" i="1" s="1"/>
  <c r="I962" i="1"/>
  <c r="D962" i="1"/>
  <c r="E962" i="1" s="1"/>
  <c r="F963" i="1" s="1"/>
  <c r="A963" i="1"/>
  <c r="R962" i="1"/>
  <c r="G895" i="1"/>
  <c r="H894" i="1"/>
  <c r="P894" i="1" s="1"/>
  <c r="S894" i="1" s="1"/>
  <c r="R963" i="1" l="1"/>
  <c r="D963" i="1"/>
  <c r="E963" i="1" s="1"/>
  <c r="F964" i="1" s="1"/>
  <c r="A964" i="1"/>
  <c r="W963" i="1"/>
  <c r="U962" i="1"/>
  <c r="V962" i="1" s="1"/>
  <c r="X963" i="1"/>
  <c r="I963" i="1"/>
  <c r="K963" i="1"/>
  <c r="L963" i="1" s="1"/>
  <c r="M963" i="1" s="1"/>
  <c r="N963" i="1" s="1"/>
  <c r="B894" i="1"/>
  <c r="G896" i="1"/>
  <c r="H895" i="1"/>
  <c r="P895" i="1" s="1"/>
  <c r="S895" i="1" s="1"/>
  <c r="B895" i="1" s="1"/>
  <c r="D964" i="1" l="1"/>
  <c r="E964" i="1" s="1"/>
  <c r="F965" i="1" s="1"/>
  <c r="A965" i="1"/>
  <c r="R964" i="1"/>
  <c r="X964" i="1"/>
  <c r="W964" i="1"/>
  <c r="U963" i="1"/>
  <c r="V963" i="1" s="1"/>
  <c r="I964" i="1"/>
  <c r="K964" i="1"/>
  <c r="L964" i="1" s="1"/>
  <c r="M964" i="1" s="1"/>
  <c r="N964" i="1" s="1"/>
  <c r="G897" i="1"/>
  <c r="H896" i="1"/>
  <c r="P896" i="1" s="1"/>
  <c r="S896" i="1" s="1"/>
  <c r="B896" i="1" s="1"/>
  <c r="X965" i="1" l="1"/>
  <c r="W965" i="1"/>
  <c r="U964" i="1"/>
  <c r="V964" i="1" s="1"/>
  <c r="I965" i="1"/>
  <c r="K965" i="1"/>
  <c r="L965" i="1" s="1"/>
  <c r="M965" i="1" s="1"/>
  <c r="N965" i="1" s="1"/>
  <c r="D965" i="1"/>
  <c r="E965" i="1" s="1"/>
  <c r="F966" i="1" s="1"/>
  <c r="A966" i="1"/>
  <c r="R965" i="1"/>
  <c r="G898" i="1"/>
  <c r="H897" i="1"/>
  <c r="P897" i="1" s="1"/>
  <c r="S897" i="1" s="1"/>
  <c r="B897" i="1" s="1"/>
  <c r="W966" i="1" l="1"/>
  <c r="U965" i="1"/>
  <c r="V965" i="1" s="1"/>
  <c r="X966" i="1"/>
  <c r="I966" i="1"/>
  <c r="K966" i="1"/>
  <c r="L966" i="1" s="1"/>
  <c r="M966" i="1" s="1"/>
  <c r="N966" i="1" s="1"/>
  <c r="D966" i="1"/>
  <c r="E966" i="1" s="1"/>
  <c r="F967" i="1" s="1"/>
  <c r="A967" i="1"/>
  <c r="R966" i="1"/>
  <c r="G899" i="1"/>
  <c r="H898" i="1"/>
  <c r="P898" i="1" s="1"/>
  <c r="S898" i="1" s="1"/>
  <c r="B898" i="1" s="1"/>
  <c r="A968" i="1" l="1"/>
  <c r="D967" i="1"/>
  <c r="E967" i="1" s="1"/>
  <c r="F968" i="1" s="1"/>
  <c r="R967" i="1"/>
  <c r="X967" i="1"/>
  <c r="W967" i="1"/>
  <c r="U966" i="1"/>
  <c r="V966" i="1" s="1"/>
  <c r="I967" i="1"/>
  <c r="K967" i="1"/>
  <c r="L967" i="1" s="1"/>
  <c r="M967" i="1" s="1"/>
  <c r="N967" i="1" s="1"/>
  <c r="G900" i="1"/>
  <c r="H899" i="1"/>
  <c r="P899" i="1" s="1"/>
  <c r="S899" i="1" s="1"/>
  <c r="W968" i="1" l="1"/>
  <c r="U967" i="1"/>
  <c r="V967" i="1" s="1"/>
  <c r="X968" i="1"/>
  <c r="K968" i="1"/>
  <c r="L968" i="1" s="1"/>
  <c r="M968" i="1" s="1"/>
  <c r="N968" i="1" s="1"/>
  <c r="I968" i="1"/>
  <c r="D968" i="1"/>
  <c r="E968" i="1" s="1"/>
  <c r="F969" i="1" s="1"/>
  <c r="R968" i="1"/>
  <c r="A969" i="1"/>
  <c r="B899" i="1"/>
  <c r="G901" i="1"/>
  <c r="H900" i="1"/>
  <c r="P900" i="1" s="1"/>
  <c r="S900" i="1" s="1"/>
  <c r="B900" i="1" s="1"/>
  <c r="R969" i="1" l="1"/>
  <c r="D969" i="1"/>
  <c r="E969" i="1" s="1"/>
  <c r="F970" i="1" s="1"/>
  <c r="A970" i="1"/>
  <c r="W969" i="1"/>
  <c r="U968" i="1"/>
  <c r="V968" i="1" s="1"/>
  <c r="X969" i="1"/>
  <c r="I969" i="1"/>
  <c r="K969" i="1"/>
  <c r="L969" i="1" s="1"/>
  <c r="M969" i="1" s="1"/>
  <c r="N969" i="1" s="1"/>
  <c r="G902" i="1"/>
  <c r="H901" i="1"/>
  <c r="P901" i="1" s="1"/>
  <c r="S901" i="1" s="1"/>
  <c r="X970" i="1" l="1"/>
  <c r="W970" i="1"/>
  <c r="U969" i="1"/>
  <c r="V969" i="1" s="1"/>
  <c r="I970" i="1"/>
  <c r="K970" i="1"/>
  <c r="L970" i="1" s="1"/>
  <c r="M970" i="1" s="1"/>
  <c r="N970" i="1" s="1"/>
  <c r="D970" i="1"/>
  <c r="E970" i="1" s="1"/>
  <c r="F971" i="1" s="1"/>
  <c r="R970" i="1"/>
  <c r="A971" i="1"/>
  <c r="B901" i="1"/>
  <c r="G903" i="1"/>
  <c r="H902" i="1"/>
  <c r="P902" i="1" s="1"/>
  <c r="S902" i="1" s="1"/>
  <c r="B902" i="1" s="1"/>
  <c r="A972" i="1" l="1"/>
  <c r="R971" i="1"/>
  <c r="D971" i="1"/>
  <c r="E971" i="1" s="1"/>
  <c r="F972" i="1" s="1"/>
  <c r="U970" i="1"/>
  <c r="V970" i="1" s="1"/>
  <c r="X971" i="1"/>
  <c r="W971" i="1"/>
  <c r="I971" i="1"/>
  <c r="K971" i="1"/>
  <c r="L971" i="1" s="1"/>
  <c r="M971" i="1" s="1"/>
  <c r="N971" i="1" s="1"/>
  <c r="G904" i="1"/>
  <c r="H903" i="1"/>
  <c r="P903" i="1" s="1"/>
  <c r="S903" i="1" s="1"/>
  <c r="B903" i="1" s="1"/>
  <c r="X972" i="1" l="1"/>
  <c r="W972" i="1"/>
  <c r="U971" i="1"/>
  <c r="V971" i="1" s="1"/>
  <c r="K972" i="1"/>
  <c r="L972" i="1" s="1"/>
  <c r="M972" i="1" s="1"/>
  <c r="N972" i="1" s="1"/>
  <c r="I972" i="1"/>
  <c r="D972" i="1"/>
  <c r="E972" i="1" s="1"/>
  <c r="F973" i="1" s="1"/>
  <c r="A973" i="1"/>
  <c r="R972" i="1"/>
  <c r="G905" i="1"/>
  <c r="H904" i="1"/>
  <c r="P904" i="1" s="1"/>
  <c r="S904" i="1" s="1"/>
  <c r="B904" i="1" s="1"/>
  <c r="D973" i="1" l="1"/>
  <c r="E973" i="1" s="1"/>
  <c r="F974" i="1" s="1"/>
  <c r="A974" i="1"/>
  <c r="R973" i="1"/>
  <c r="X973" i="1"/>
  <c r="U972" i="1"/>
  <c r="V972" i="1" s="1"/>
  <c r="W973" i="1"/>
  <c r="I973" i="1"/>
  <c r="K973" i="1"/>
  <c r="L973" i="1" s="1"/>
  <c r="M973" i="1" s="1"/>
  <c r="N973" i="1" s="1"/>
  <c r="G906" i="1"/>
  <c r="H905" i="1"/>
  <c r="P905" i="1" s="1"/>
  <c r="S905" i="1" s="1"/>
  <c r="U973" i="1" l="1"/>
  <c r="V973" i="1" s="1"/>
  <c r="X974" i="1"/>
  <c r="W974" i="1"/>
  <c r="K974" i="1"/>
  <c r="L974" i="1" s="1"/>
  <c r="M974" i="1" s="1"/>
  <c r="N974" i="1" s="1"/>
  <c r="I974" i="1"/>
  <c r="D974" i="1"/>
  <c r="E974" i="1" s="1"/>
  <c r="F975" i="1" s="1"/>
  <c r="A975" i="1"/>
  <c r="R974" i="1"/>
  <c r="B905" i="1"/>
  <c r="G907" i="1"/>
  <c r="H906" i="1"/>
  <c r="P906" i="1" s="1"/>
  <c r="S906" i="1" s="1"/>
  <c r="B906" i="1" s="1"/>
  <c r="A976" i="1" l="1"/>
  <c r="D975" i="1"/>
  <c r="E975" i="1" s="1"/>
  <c r="F976" i="1" s="1"/>
  <c r="R975" i="1"/>
  <c r="X975" i="1"/>
  <c r="W975" i="1"/>
  <c r="U974" i="1"/>
  <c r="V974" i="1" s="1"/>
  <c r="I975" i="1"/>
  <c r="K975" i="1"/>
  <c r="L975" i="1" s="1"/>
  <c r="M975" i="1" s="1"/>
  <c r="N975" i="1" s="1"/>
  <c r="G908" i="1"/>
  <c r="H907" i="1"/>
  <c r="P907" i="1" s="1"/>
  <c r="S907" i="1" s="1"/>
  <c r="R976" i="1" l="1"/>
  <c r="A977" i="1"/>
  <c r="D976" i="1"/>
  <c r="E976" i="1" s="1"/>
  <c r="F977" i="1" s="1"/>
  <c r="W976" i="1"/>
  <c r="U975" i="1"/>
  <c r="V975" i="1" s="1"/>
  <c r="X976" i="1"/>
  <c r="K976" i="1"/>
  <c r="L976" i="1" s="1"/>
  <c r="M976" i="1" s="1"/>
  <c r="N976" i="1" s="1"/>
  <c r="I976" i="1"/>
  <c r="B907" i="1"/>
  <c r="G909" i="1"/>
  <c r="H908" i="1"/>
  <c r="P908" i="1" s="1"/>
  <c r="S908" i="1" s="1"/>
  <c r="B908" i="1" s="1"/>
  <c r="X977" i="1" l="1"/>
  <c r="U976" i="1"/>
  <c r="V976" i="1" s="1"/>
  <c r="W977" i="1"/>
  <c r="I977" i="1"/>
  <c r="K977" i="1"/>
  <c r="L977" i="1" s="1"/>
  <c r="M977" i="1" s="1"/>
  <c r="N977" i="1" s="1"/>
  <c r="D977" i="1"/>
  <c r="E977" i="1" s="1"/>
  <c r="F978" i="1" s="1"/>
  <c r="A978" i="1"/>
  <c r="R977" i="1"/>
  <c r="G910" i="1"/>
  <c r="H909" i="1"/>
  <c r="P909" i="1" s="1"/>
  <c r="S909" i="1" s="1"/>
  <c r="R978" i="1" l="1"/>
  <c r="D978" i="1"/>
  <c r="E978" i="1" s="1"/>
  <c r="F979" i="1" s="1"/>
  <c r="A979" i="1"/>
  <c r="W978" i="1"/>
  <c r="U977" i="1"/>
  <c r="V977" i="1" s="1"/>
  <c r="X978" i="1"/>
  <c r="K978" i="1"/>
  <c r="L978" i="1" s="1"/>
  <c r="M978" i="1" s="1"/>
  <c r="N978" i="1" s="1"/>
  <c r="I978" i="1"/>
  <c r="B909" i="1"/>
  <c r="G911" i="1"/>
  <c r="H910" i="1"/>
  <c r="P910" i="1" s="1"/>
  <c r="S910" i="1" s="1"/>
  <c r="B910" i="1" s="1"/>
  <c r="R979" i="1" l="1"/>
  <c r="D979" i="1"/>
  <c r="E979" i="1" s="1"/>
  <c r="F980" i="1" s="1"/>
  <c r="A980" i="1"/>
  <c r="X979" i="1"/>
  <c r="W979" i="1"/>
  <c r="U978" i="1"/>
  <c r="V978" i="1" s="1"/>
  <c r="I979" i="1"/>
  <c r="K979" i="1"/>
  <c r="L979" i="1" s="1"/>
  <c r="M979" i="1" s="1"/>
  <c r="N979" i="1" s="1"/>
  <c r="G912" i="1"/>
  <c r="H911" i="1"/>
  <c r="P911" i="1" s="1"/>
  <c r="S911" i="1" s="1"/>
  <c r="B911" i="1" s="1"/>
  <c r="D980" i="1" l="1"/>
  <c r="E980" i="1" s="1"/>
  <c r="F981" i="1" s="1"/>
  <c r="R980" i="1"/>
  <c r="A981" i="1"/>
  <c r="W980" i="1"/>
  <c r="U979" i="1"/>
  <c r="V979" i="1" s="1"/>
  <c r="X980" i="1"/>
  <c r="K980" i="1"/>
  <c r="L980" i="1" s="1"/>
  <c r="M980" i="1" s="1"/>
  <c r="N980" i="1" s="1"/>
  <c r="I980" i="1"/>
  <c r="G913" i="1"/>
  <c r="H912" i="1"/>
  <c r="P912" i="1" s="1"/>
  <c r="S912" i="1" s="1"/>
  <c r="D981" i="1" l="1"/>
  <c r="E981" i="1" s="1"/>
  <c r="F982" i="1" s="1"/>
  <c r="A982" i="1"/>
  <c r="R981" i="1"/>
  <c r="X981" i="1"/>
  <c r="U980" i="1"/>
  <c r="V980" i="1" s="1"/>
  <c r="W981" i="1"/>
  <c r="I981" i="1"/>
  <c r="K981" i="1"/>
  <c r="L981" i="1" s="1"/>
  <c r="M981" i="1" s="1"/>
  <c r="N981" i="1" s="1"/>
  <c r="B912" i="1"/>
  <c r="G914" i="1"/>
  <c r="H913" i="1"/>
  <c r="P913" i="1" s="1"/>
  <c r="S913" i="1" s="1"/>
  <c r="B913" i="1" s="1"/>
  <c r="W982" i="1" l="1"/>
  <c r="U981" i="1"/>
  <c r="V981" i="1" s="1"/>
  <c r="X982" i="1"/>
  <c r="K982" i="1"/>
  <c r="L982" i="1" s="1"/>
  <c r="M982" i="1" s="1"/>
  <c r="N982" i="1" s="1"/>
  <c r="I982" i="1"/>
  <c r="D982" i="1"/>
  <c r="E982" i="1" s="1"/>
  <c r="F983" i="1" s="1"/>
  <c r="R982" i="1"/>
  <c r="A983" i="1"/>
  <c r="G915" i="1"/>
  <c r="H914" i="1"/>
  <c r="P914" i="1" s="1"/>
  <c r="S914" i="1" s="1"/>
  <c r="D983" i="1" l="1"/>
  <c r="E983" i="1" s="1"/>
  <c r="F984" i="1" s="1"/>
  <c r="A984" i="1"/>
  <c r="R983" i="1"/>
  <c r="X983" i="1"/>
  <c r="W983" i="1"/>
  <c r="U982" i="1"/>
  <c r="V982" i="1" s="1"/>
  <c r="I983" i="1"/>
  <c r="K983" i="1"/>
  <c r="L983" i="1" s="1"/>
  <c r="M983" i="1" s="1"/>
  <c r="N983" i="1" s="1"/>
  <c r="B914" i="1"/>
  <c r="G916" i="1"/>
  <c r="H915" i="1"/>
  <c r="P915" i="1" s="1"/>
  <c r="S915" i="1" s="1"/>
  <c r="B915" i="1" s="1"/>
  <c r="R984" i="1" l="1"/>
  <c r="D984" i="1"/>
  <c r="E984" i="1" s="1"/>
  <c r="F985" i="1" s="1"/>
  <c r="A985" i="1"/>
  <c r="W984" i="1"/>
  <c r="U983" i="1"/>
  <c r="V983" i="1" s="1"/>
  <c r="X984" i="1"/>
  <c r="K984" i="1"/>
  <c r="L984" i="1" s="1"/>
  <c r="M984" i="1" s="1"/>
  <c r="N984" i="1" s="1"/>
  <c r="I984" i="1"/>
  <c r="G917" i="1"/>
  <c r="H916" i="1"/>
  <c r="P916" i="1" s="1"/>
  <c r="S916" i="1" s="1"/>
  <c r="R985" i="1" l="1"/>
  <c r="D985" i="1"/>
  <c r="E985" i="1" s="1"/>
  <c r="F986" i="1" s="1"/>
  <c r="A986" i="1"/>
  <c r="U984" i="1"/>
  <c r="V984" i="1" s="1"/>
  <c r="X985" i="1"/>
  <c r="W985" i="1"/>
  <c r="I985" i="1"/>
  <c r="K985" i="1"/>
  <c r="L985" i="1" s="1"/>
  <c r="M985" i="1" s="1"/>
  <c r="N985" i="1" s="1"/>
  <c r="B916" i="1"/>
  <c r="G918" i="1"/>
  <c r="H917" i="1"/>
  <c r="P917" i="1" s="1"/>
  <c r="S917" i="1" s="1"/>
  <c r="B917" i="1" s="1"/>
  <c r="D986" i="1" l="1"/>
  <c r="E986" i="1" s="1"/>
  <c r="F987" i="1" s="1"/>
  <c r="A987" i="1"/>
  <c r="R986" i="1"/>
  <c r="X986" i="1"/>
  <c r="U985" i="1"/>
  <c r="V985" i="1" s="1"/>
  <c r="W986" i="1"/>
  <c r="K986" i="1"/>
  <c r="L986" i="1" s="1"/>
  <c r="M986" i="1" s="1"/>
  <c r="N986" i="1" s="1"/>
  <c r="I986" i="1"/>
  <c r="G919" i="1"/>
  <c r="H918" i="1"/>
  <c r="P918" i="1" s="1"/>
  <c r="S918" i="1" s="1"/>
  <c r="B918" i="1" s="1"/>
  <c r="A988" i="1" l="1"/>
  <c r="D987" i="1"/>
  <c r="E987" i="1" s="1"/>
  <c r="F988" i="1" s="1"/>
  <c r="R987" i="1"/>
  <c r="X987" i="1"/>
  <c r="W987" i="1"/>
  <c r="U986" i="1"/>
  <c r="V986" i="1" s="1"/>
  <c r="I987" i="1"/>
  <c r="K987" i="1"/>
  <c r="L987" i="1" s="1"/>
  <c r="M987" i="1" s="1"/>
  <c r="N987" i="1" s="1"/>
  <c r="G920" i="1"/>
  <c r="H919" i="1"/>
  <c r="P919" i="1" s="1"/>
  <c r="S919" i="1" s="1"/>
  <c r="X988" i="1" l="1"/>
  <c r="U987" i="1"/>
  <c r="V987" i="1" s="1"/>
  <c r="W988" i="1"/>
  <c r="K988" i="1"/>
  <c r="L988" i="1" s="1"/>
  <c r="M988" i="1" s="1"/>
  <c r="N988" i="1" s="1"/>
  <c r="I988" i="1"/>
  <c r="D988" i="1"/>
  <c r="E988" i="1" s="1"/>
  <c r="F989" i="1" s="1"/>
  <c r="A989" i="1"/>
  <c r="R988" i="1"/>
  <c r="B919" i="1"/>
  <c r="G921" i="1"/>
  <c r="H920" i="1"/>
  <c r="P920" i="1" s="1"/>
  <c r="S920" i="1" s="1"/>
  <c r="B920" i="1" s="1"/>
  <c r="U988" i="1" l="1"/>
  <c r="V988" i="1" s="1"/>
  <c r="X989" i="1"/>
  <c r="W989" i="1"/>
  <c r="I989" i="1"/>
  <c r="K989" i="1"/>
  <c r="L989" i="1" s="1"/>
  <c r="M989" i="1" s="1"/>
  <c r="N989" i="1" s="1"/>
  <c r="A990" i="1"/>
  <c r="D989" i="1"/>
  <c r="E989" i="1" s="1"/>
  <c r="F990" i="1" s="1"/>
  <c r="R989" i="1"/>
  <c r="G922" i="1"/>
  <c r="H921" i="1"/>
  <c r="P921" i="1" s="1"/>
  <c r="S921" i="1" s="1"/>
  <c r="D990" i="1" l="1"/>
  <c r="E990" i="1" s="1"/>
  <c r="F991" i="1" s="1"/>
  <c r="A991" i="1"/>
  <c r="R990" i="1"/>
  <c r="U989" i="1"/>
  <c r="V989" i="1" s="1"/>
  <c r="W990" i="1"/>
  <c r="X990" i="1"/>
  <c r="I990" i="1"/>
  <c r="K990" i="1"/>
  <c r="L990" i="1" s="1"/>
  <c r="M990" i="1" s="1"/>
  <c r="N990" i="1" s="1"/>
  <c r="B921" i="1"/>
  <c r="G923" i="1"/>
  <c r="H922" i="1"/>
  <c r="P922" i="1" s="1"/>
  <c r="S922" i="1" s="1"/>
  <c r="B922" i="1" s="1"/>
  <c r="X991" i="1" l="1"/>
  <c r="W991" i="1"/>
  <c r="U990" i="1"/>
  <c r="V990" i="1" s="1"/>
  <c r="I991" i="1"/>
  <c r="K991" i="1"/>
  <c r="L991" i="1" s="1"/>
  <c r="M991" i="1" s="1"/>
  <c r="N991" i="1" s="1"/>
  <c r="A992" i="1"/>
  <c r="D991" i="1"/>
  <c r="E991" i="1" s="1"/>
  <c r="F992" i="1" s="1"/>
  <c r="R991" i="1"/>
  <c r="G924" i="1"/>
  <c r="H923" i="1"/>
  <c r="P923" i="1" s="1"/>
  <c r="S923" i="1" s="1"/>
  <c r="R992" i="1" l="1"/>
  <c r="D992" i="1"/>
  <c r="E992" i="1" s="1"/>
  <c r="F993" i="1" s="1"/>
  <c r="A993" i="1"/>
  <c r="W992" i="1"/>
  <c r="U991" i="1"/>
  <c r="V991" i="1" s="1"/>
  <c r="X992" i="1"/>
  <c r="I992" i="1"/>
  <c r="K992" i="1"/>
  <c r="L992" i="1" s="1"/>
  <c r="M992" i="1" s="1"/>
  <c r="N992" i="1" s="1"/>
  <c r="B923" i="1"/>
  <c r="G925" i="1"/>
  <c r="H924" i="1"/>
  <c r="P924" i="1" s="1"/>
  <c r="S924" i="1" s="1"/>
  <c r="B924" i="1" s="1"/>
  <c r="A994" i="1" l="1"/>
  <c r="D993" i="1"/>
  <c r="E993" i="1" s="1"/>
  <c r="F994" i="1" s="1"/>
  <c r="R993" i="1"/>
  <c r="X993" i="1"/>
  <c r="W993" i="1"/>
  <c r="U992" i="1"/>
  <c r="V992" i="1" s="1"/>
  <c r="I993" i="1"/>
  <c r="K993" i="1"/>
  <c r="L993" i="1" s="1"/>
  <c r="M993" i="1" s="1"/>
  <c r="N993" i="1" s="1"/>
  <c r="G926" i="1"/>
  <c r="H925" i="1"/>
  <c r="P925" i="1" s="1"/>
  <c r="S925" i="1" s="1"/>
  <c r="B925" i="1" s="1"/>
  <c r="W994" i="1" l="1"/>
  <c r="U993" i="1"/>
  <c r="V993" i="1" s="1"/>
  <c r="X994" i="1"/>
  <c r="K994" i="1"/>
  <c r="L994" i="1" s="1"/>
  <c r="M994" i="1" s="1"/>
  <c r="N994" i="1" s="1"/>
  <c r="I994" i="1"/>
  <c r="D994" i="1"/>
  <c r="E994" i="1" s="1"/>
  <c r="F995" i="1" s="1"/>
  <c r="R994" i="1"/>
  <c r="A995" i="1"/>
  <c r="G927" i="1"/>
  <c r="H926" i="1"/>
  <c r="P926" i="1" s="1"/>
  <c r="S926" i="1" s="1"/>
  <c r="B926" i="1" s="1"/>
  <c r="U994" i="1" l="1"/>
  <c r="V994" i="1" s="1"/>
  <c r="X995" i="1"/>
  <c r="W995" i="1"/>
  <c r="I995" i="1"/>
  <c r="K995" i="1"/>
  <c r="L995" i="1" s="1"/>
  <c r="M995" i="1" s="1"/>
  <c r="N995" i="1" s="1"/>
  <c r="R995" i="1"/>
  <c r="D995" i="1"/>
  <c r="E995" i="1" s="1"/>
  <c r="F996" i="1" s="1"/>
  <c r="A996" i="1"/>
  <c r="G928" i="1"/>
  <c r="H927" i="1"/>
  <c r="P927" i="1" s="1"/>
  <c r="S927" i="1" s="1"/>
  <c r="B927" i="1" s="1"/>
  <c r="X996" i="1" l="1"/>
  <c r="W996" i="1"/>
  <c r="U995" i="1"/>
  <c r="V995" i="1" s="1"/>
  <c r="K996" i="1"/>
  <c r="L996" i="1" s="1"/>
  <c r="M996" i="1" s="1"/>
  <c r="N996" i="1" s="1"/>
  <c r="I996" i="1"/>
  <c r="D996" i="1"/>
  <c r="E996" i="1" s="1"/>
  <c r="F997" i="1" s="1"/>
  <c r="A997" i="1"/>
  <c r="R996" i="1"/>
  <c r="G929" i="1"/>
  <c r="H928" i="1"/>
  <c r="P928" i="1" s="1"/>
  <c r="C929" i="1" l="1"/>
  <c r="Z930" i="1" s="1"/>
  <c r="S928" i="1"/>
  <c r="A998" i="1"/>
  <c r="D997" i="1"/>
  <c r="E997" i="1" s="1"/>
  <c r="F998" i="1" s="1"/>
  <c r="R997" i="1"/>
  <c r="X997" i="1"/>
  <c r="W997" i="1"/>
  <c r="U996" i="1"/>
  <c r="V996" i="1" s="1"/>
  <c r="I997" i="1"/>
  <c r="K997" i="1"/>
  <c r="L997" i="1" s="1"/>
  <c r="M997" i="1" s="1"/>
  <c r="N997" i="1" s="1"/>
  <c r="G930" i="1"/>
  <c r="H929" i="1"/>
  <c r="P929" i="1" s="1"/>
  <c r="S929" i="1" l="1"/>
  <c r="Z931" i="1" s="1"/>
  <c r="Z932" i="1"/>
  <c r="B928" i="1"/>
  <c r="X998" i="1"/>
  <c r="W998" i="1"/>
  <c r="U997" i="1"/>
  <c r="V997" i="1" s="1"/>
  <c r="K998" i="1"/>
  <c r="L998" i="1" s="1"/>
  <c r="M998" i="1" s="1"/>
  <c r="N998" i="1" s="1"/>
  <c r="I998" i="1"/>
  <c r="D998" i="1"/>
  <c r="E998" i="1" s="1"/>
  <c r="F999" i="1" s="1"/>
  <c r="A999" i="1"/>
  <c r="R998" i="1"/>
  <c r="G931" i="1"/>
  <c r="H930" i="1"/>
  <c r="P930" i="1" s="1"/>
  <c r="B929" i="1" l="1"/>
  <c r="Z936" i="1"/>
  <c r="Z937" i="1" s="1"/>
  <c r="Z941" i="1" s="1"/>
  <c r="R999" i="1"/>
  <c r="D999" i="1"/>
  <c r="E999" i="1" s="1"/>
  <c r="F1000" i="1" s="1"/>
  <c r="A1000" i="1"/>
  <c r="X999" i="1"/>
  <c r="W999" i="1"/>
  <c r="U998" i="1"/>
  <c r="V998" i="1" s="1"/>
  <c r="I999" i="1"/>
  <c r="K999" i="1"/>
  <c r="L999" i="1" s="1"/>
  <c r="M999" i="1" s="1"/>
  <c r="N999" i="1" s="1"/>
  <c r="G932" i="1"/>
  <c r="H931" i="1"/>
  <c r="P931" i="1" s="1"/>
  <c r="Z938" i="1" l="1"/>
  <c r="Z939" i="1" s="1"/>
  <c r="Z940" i="1" s="1"/>
  <c r="D1000" i="1"/>
  <c r="E1000" i="1" s="1"/>
  <c r="F1001" i="1" s="1"/>
  <c r="A1001" i="1"/>
  <c r="R1000" i="1"/>
  <c r="U999" i="1"/>
  <c r="V999" i="1" s="1"/>
  <c r="X1000" i="1"/>
  <c r="W1000" i="1"/>
  <c r="I1000" i="1"/>
  <c r="K1000" i="1"/>
  <c r="L1000" i="1" s="1"/>
  <c r="M1000" i="1" s="1"/>
  <c r="N1000" i="1" s="1"/>
  <c r="G933" i="1"/>
  <c r="H932" i="1"/>
  <c r="P932" i="1" s="1"/>
  <c r="V929" i="1" l="1"/>
  <c r="C930" i="1" s="1"/>
  <c r="C931" i="1" s="1"/>
  <c r="U1000" i="1"/>
  <c r="V1000" i="1" s="1"/>
  <c r="X1001" i="1"/>
  <c r="W1001" i="1"/>
  <c r="I1001" i="1"/>
  <c r="K1001" i="1"/>
  <c r="L1001" i="1" s="1"/>
  <c r="M1001" i="1" s="1"/>
  <c r="N1001" i="1" s="1"/>
  <c r="R1001" i="1"/>
  <c r="D1001" i="1"/>
  <c r="E1001" i="1" s="1"/>
  <c r="F1002" i="1" s="1"/>
  <c r="A1002" i="1"/>
  <c r="G934" i="1"/>
  <c r="H933" i="1"/>
  <c r="P933" i="1" s="1"/>
  <c r="S930" i="1" l="1"/>
  <c r="B930" i="1" s="1"/>
  <c r="C932" i="1"/>
  <c r="S931" i="1"/>
  <c r="B931" i="1" s="1"/>
  <c r="X1002" i="1"/>
  <c r="W1002" i="1"/>
  <c r="U1001" i="1"/>
  <c r="V1001" i="1" s="1"/>
  <c r="K1002" i="1"/>
  <c r="L1002" i="1" s="1"/>
  <c r="M1002" i="1" s="1"/>
  <c r="N1002" i="1" s="1"/>
  <c r="I1002" i="1"/>
  <c r="D1002" i="1"/>
  <c r="E1002" i="1" s="1"/>
  <c r="F1003" i="1" s="1"/>
  <c r="A1003" i="1"/>
  <c r="R1002" i="1"/>
  <c r="G935" i="1"/>
  <c r="H934" i="1"/>
  <c r="P934" i="1" s="1"/>
  <c r="C933" i="1" l="1"/>
  <c r="S932" i="1"/>
  <c r="B932" i="1" s="1"/>
  <c r="U1002" i="1"/>
  <c r="V1002" i="1" s="1"/>
  <c r="X1003" i="1"/>
  <c r="W1003" i="1"/>
  <c r="I1003" i="1"/>
  <c r="K1003" i="1"/>
  <c r="L1003" i="1" s="1"/>
  <c r="M1003" i="1" s="1"/>
  <c r="N1003" i="1" s="1"/>
  <c r="A1004" i="1"/>
  <c r="R1003" i="1"/>
  <c r="D1003" i="1"/>
  <c r="E1003" i="1" s="1"/>
  <c r="F1004" i="1" s="1"/>
  <c r="G936" i="1"/>
  <c r="H935" i="1"/>
  <c r="P935" i="1" s="1"/>
  <c r="C934" i="1" l="1"/>
  <c r="S933" i="1"/>
  <c r="B933" i="1" s="1"/>
  <c r="D1004" i="1"/>
  <c r="E1004" i="1" s="1"/>
  <c r="F1005" i="1" s="1"/>
  <c r="A1005" i="1"/>
  <c r="R1004" i="1"/>
  <c r="X1004" i="1"/>
  <c r="W1004" i="1"/>
  <c r="U1003" i="1"/>
  <c r="V1003" i="1" s="1"/>
  <c r="K1004" i="1"/>
  <c r="L1004" i="1" s="1"/>
  <c r="M1004" i="1" s="1"/>
  <c r="N1004" i="1" s="1"/>
  <c r="I1004" i="1"/>
  <c r="G937" i="1"/>
  <c r="H936" i="1"/>
  <c r="P936" i="1" s="1"/>
  <c r="C935" i="1" l="1"/>
  <c r="S934" i="1"/>
  <c r="B934" i="1" s="1"/>
  <c r="X1005" i="1"/>
  <c r="U1004" i="1"/>
  <c r="V1004" i="1" s="1"/>
  <c r="W1005" i="1"/>
  <c r="I1005" i="1"/>
  <c r="K1005" i="1"/>
  <c r="L1005" i="1" s="1"/>
  <c r="M1005" i="1" s="1"/>
  <c r="N1005" i="1" s="1"/>
  <c r="A1006" i="1"/>
  <c r="D1005" i="1"/>
  <c r="E1005" i="1" s="1"/>
  <c r="F1006" i="1" s="1"/>
  <c r="R1005" i="1"/>
  <c r="G938" i="1"/>
  <c r="H937" i="1"/>
  <c r="P937" i="1" s="1"/>
  <c r="C936" i="1" l="1"/>
  <c r="S935" i="1"/>
  <c r="B935" i="1" s="1"/>
  <c r="D1006" i="1"/>
  <c r="E1006" i="1" s="1"/>
  <c r="F1007" i="1" s="1"/>
  <c r="A1007" i="1"/>
  <c r="R1006" i="1"/>
  <c r="X1006" i="1"/>
  <c r="W1006" i="1"/>
  <c r="U1005" i="1"/>
  <c r="V1005" i="1" s="1"/>
  <c r="K1006" i="1"/>
  <c r="L1006" i="1" s="1"/>
  <c r="M1006" i="1" s="1"/>
  <c r="N1006" i="1" s="1"/>
  <c r="I1006" i="1"/>
  <c r="G939" i="1"/>
  <c r="H938" i="1"/>
  <c r="P938" i="1" s="1"/>
  <c r="C937" i="1" l="1"/>
  <c r="S936" i="1"/>
  <c r="B936" i="1" s="1"/>
  <c r="X1007" i="1"/>
  <c r="W1007" i="1"/>
  <c r="U1006" i="1"/>
  <c r="V1006" i="1" s="1"/>
  <c r="I1007" i="1"/>
  <c r="K1007" i="1"/>
  <c r="L1007" i="1" s="1"/>
  <c r="M1007" i="1" s="1"/>
  <c r="N1007" i="1" s="1"/>
  <c r="A1008" i="1"/>
  <c r="D1007" i="1"/>
  <c r="E1007" i="1" s="1"/>
  <c r="F1008" i="1" s="1"/>
  <c r="R1007" i="1"/>
  <c r="G940" i="1"/>
  <c r="H939" i="1"/>
  <c r="P939" i="1" s="1"/>
  <c r="C938" i="1" l="1"/>
  <c r="S937" i="1"/>
  <c r="B937" i="1" s="1"/>
  <c r="D1008" i="1"/>
  <c r="E1008" i="1" s="1"/>
  <c r="F1009" i="1" s="1"/>
  <c r="A1009" i="1"/>
  <c r="R1008" i="1"/>
  <c r="X1008" i="1"/>
  <c r="W1008" i="1"/>
  <c r="U1007" i="1"/>
  <c r="V1007" i="1" s="1"/>
  <c r="I1008" i="1"/>
  <c r="K1008" i="1"/>
  <c r="L1008" i="1" s="1"/>
  <c r="M1008" i="1" s="1"/>
  <c r="N1008" i="1" s="1"/>
  <c r="G941" i="1"/>
  <c r="H940" i="1"/>
  <c r="P940" i="1" s="1"/>
  <c r="C939" i="1" l="1"/>
  <c r="S938" i="1"/>
  <c r="B938" i="1" s="1"/>
  <c r="X1009" i="1"/>
  <c r="W1009" i="1"/>
  <c r="U1008" i="1"/>
  <c r="V1008" i="1" s="1"/>
  <c r="I1009" i="1"/>
  <c r="K1009" i="1"/>
  <c r="L1009" i="1" s="1"/>
  <c r="M1009" i="1" s="1"/>
  <c r="N1009" i="1" s="1"/>
  <c r="A1010" i="1"/>
  <c r="D1009" i="1"/>
  <c r="E1009" i="1" s="1"/>
  <c r="F1010" i="1" s="1"/>
  <c r="R1009" i="1"/>
  <c r="G942" i="1"/>
  <c r="H941" i="1"/>
  <c r="P941" i="1" s="1"/>
  <c r="C940" i="1" l="1"/>
  <c r="S939" i="1"/>
  <c r="B939" i="1" s="1"/>
  <c r="D1010" i="1"/>
  <c r="E1010" i="1" s="1"/>
  <c r="F1011" i="1" s="1"/>
  <c r="A1011" i="1"/>
  <c r="R1010" i="1"/>
  <c r="U1009" i="1"/>
  <c r="V1009" i="1" s="1"/>
  <c r="X1010" i="1"/>
  <c r="W1010" i="1"/>
  <c r="I1010" i="1"/>
  <c r="K1010" i="1"/>
  <c r="L1010" i="1" s="1"/>
  <c r="M1010" i="1" s="1"/>
  <c r="N1010" i="1" s="1"/>
  <c r="G943" i="1"/>
  <c r="H942" i="1"/>
  <c r="P942" i="1" s="1"/>
  <c r="C941" i="1" l="1"/>
  <c r="S940" i="1"/>
  <c r="B940" i="1" s="1"/>
  <c r="X1011" i="1"/>
  <c r="W1011" i="1"/>
  <c r="U1010" i="1"/>
  <c r="V1010" i="1" s="1"/>
  <c r="I1011" i="1"/>
  <c r="K1011" i="1"/>
  <c r="L1011" i="1" s="1"/>
  <c r="M1011" i="1" s="1"/>
  <c r="N1011" i="1" s="1"/>
  <c r="A1012" i="1"/>
  <c r="D1011" i="1"/>
  <c r="E1011" i="1" s="1"/>
  <c r="F1012" i="1" s="1"/>
  <c r="R1011" i="1"/>
  <c r="G944" i="1"/>
  <c r="H943" i="1"/>
  <c r="P943" i="1" s="1"/>
  <c r="C942" i="1" l="1"/>
  <c r="S941" i="1"/>
  <c r="B941" i="1" s="1"/>
  <c r="W1012" i="1"/>
  <c r="U1011" i="1"/>
  <c r="V1011" i="1" s="1"/>
  <c r="X1012" i="1"/>
  <c r="I1012" i="1"/>
  <c r="K1012" i="1"/>
  <c r="L1012" i="1" s="1"/>
  <c r="M1012" i="1" s="1"/>
  <c r="N1012" i="1" s="1"/>
  <c r="D1012" i="1"/>
  <c r="E1012" i="1" s="1"/>
  <c r="F1013" i="1" s="1"/>
  <c r="A1013" i="1"/>
  <c r="R1012" i="1"/>
  <c r="G945" i="1"/>
  <c r="H944" i="1"/>
  <c r="P944" i="1" s="1"/>
  <c r="C943" i="1" l="1"/>
  <c r="S942" i="1"/>
  <c r="B942" i="1" s="1"/>
  <c r="R1013" i="1"/>
  <c r="D1013" i="1"/>
  <c r="E1013" i="1" s="1"/>
  <c r="F1014" i="1" s="1"/>
  <c r="A1014" i="1"/>
  <c r="U1012" i="1"/>
  <c r="V1012" i="1" s="1"/>
  <c r="W1013" i="1"/>
  <c r="X1013" i="1"/>
  <c r="I1013" i="1"/>
  <c r="K1013" i="1"/>
  <c r="L1013" i="1" s="1"/>
  <c r="M1013" i="1" s="1"/>
  <c r="N1013" i="1" s="1"/>
  <c r="G946" i="1"/>
  <c r="H945" i="1"/>
  <c r="P945" i="1" s="1"/>
  <c r="C944" i="1" l="1"/>
  <c r="S943" i="1"/>
  <c r="B943" i="1" s="1"/>
  <c r="A1015" i="1"/>
  <c r="R1014" i="1"/>
  <c r="D1014" i="1"/>
  <c r="E1014" i="1" s="1"/>
  <c r="F1015" i="1" s="1"/>
  <c r="L1014" i="1"/>
  <c r="M1014" i="1" s="1"/>
  <c r="N1014" i="1" s="1"/>
  <c r="W1014" i="1"/>
  <c r="U1013" i="1"/>
  <c r="V1013" i="1" s="1"/>
  <c r="X1014" i="1"/>
  <c r="K1014" i="1"/>
  <c r="I1014" i="1"/>
  <c r="G947" i="1"/>
  <c r="H946" i="1"/>
  <c r="P946" i="1" s="1"/>
  <c r="C945" i="1" l="1"/>
  <c r="S944" i="1"/>
  <c r="B944" i="1" s="1"/>
  <c r="X1015" i="1"/>
  <c r="W1015" i="1"/>
  <c r="U1014" i="1"/>
  <c r="V1014" i="1" s="1"/>
  <c r="I1015" i="1"/>
  <c r="K1015" i="1"/>
  <c r="L1015" i="1" s="1"/>
  <c r="M1015" i="1" s="1"/>
  <c r="N1015" i="1" s="1"/>
  <c r="A1016" i="1"/>
  <c r="D1015" i="1"/>
  <c r="E1015" i="1" s="1"/>
  <c r="F1016" i="1" s="1"/>
  <c r="R1015" i="1"/>
  <c r="G948" i="1"/>
  <c r="H947" i="1"/>
  <c r="P947" i="1" s="1"/>
  <c r="C946" i="1" l="1"/>
  <c r="S945" i="1"/>
  <c r="B945" i="1" s="1"/>
  <c r="D1016" i="1"/>
  <c r="E1016" i="1" s="1"/>
  <c r="F1017" i="1" s="1"/>
  <c r="R1016" i="1"/>
  <c r="A1017" i="1"/>
  <c r="X1016" i="1"/>
  <c r="W1016" i="1"/>
  <c r="U1015" i="1"/>
  <c r="V1015" i="1" s="1"/>
  <c r="I1016" i="1"/>
  <c r="K1016" i="1"/>
  <c r="L1016" i="1" s="1"/>
  <c r="M1016" i="1" s="1"/>
  <c r="N1016" i="1" s="1"/>
  <c r="G949" i="1"/>
  <c r="H948" i="1"/>
  <c r="P948" i="1" s="1"/>
  <c r="C947" i="1" l="1"/>
  <c r="S946" i="1"/>
  <c r="B946" i="1" s="1"/>
  <c r="R1017" i="1"/>
  <c r="D1017" i="1"/>
  <c r="E1017" i="1" s="1"/>
  <c r="F1018" i="1" s="1"/>
  <c r="A1018" i="1"/>
  <c r="U1016" i="1"/>
  <c r="V1016" i="1" s="1"/>
  <c r="X1017" i="1"/>
  <c r="W1017" i="1"/>
  <c r="I1017" i="1"/>
  <c r="K1017" i="1"/>
  <c r="L1017" i="1" s="1"/>
  <c r="M1017" i="1" s="1"/>
  <c r="N1017" i="1" s="1"/>
  <c r="G950" i="1"/>
  <c r="H949" i="1"/>
  <c r="P949" i="1" s="1"/>
  <c r="C948" i="1" l="1"/>
  <c r="S947" i="1"/>
  <c r="B947" i="1" s="1"/>
  <c r="R1018" i="1"/>
  <c r="D1018" i="1"/>
  <c r="E1018" i="1" s="1"/>
  <c r="F1019" i="1" s="1"/>
  <c r="A1019" i="1"/>
  <c r="W1018" i="1"/>
  <c r="U1017" i="1"/>
  <c r="V1017" i="1" s="1"/>
  <c r="X1018" i="1"/>
  <c r="I1018" i="1"/>
  <c r="K1018" i="1"/>
  <c r="L1018" i="1" s="1"/>
  <c r="M1018" i="1" s="1"/>
  <c r="N1018" i="1" s="1"/>
  <c r="G951" i="1"/>
  <c r="H950" i="1"/>
  <c r="P950" i="1" s="1"/>
  <c r="C949" i="1" l="1"/>
  <c r="S948" i="1"/>
  <c r="B948" i="1" s="1"/>
  <c r="R1019" i="1"/>
  <c r="A1020" i="1"/>
  <c r="D1019" i="1"/>
  <c r="E1019" i="1" s="1"/>
  <c r="F1020" i="1" s="1"/>
  <c r="U1018" i="1"/>
  <c r="V1018" i="1" s="1"/>
  <c r="X1019" i="1"/>
  <c r="W1019" i="1"/>
  <c r="I1019" i="1"/>
  <c r="K1019" i="1"/>
  <c r="L1019" i="1" s="1"/>
  <c r="M1019" i="1" s="1"/>
  <c r="N1019" i="1" s="1"/>
  <c r="G952" i="1"/>
  <c r="H951" i="1"/>
  <c r="P951" i="1" s="1"/>
  <c r="C950" i="1" l="1"/>
  <c r="S949" i="1"/>
  <c r="B949" i="1" s="1"/>
  <c r="X1020" i="1"/>
  <c r="W1020" i="1"/>
  <c r="U1019" i="1"/>
  <c r="V1019" i="1" s="1"/>
  <c r="K1020" i="1"/>
  <c r="L1020" i="1" s="1"/>
  <c r="M1020" i="1" s="1"/>
  <c r="N1020" i="1" s="1"/>
  <c r="I1020" i="1"/>
  <c r="D1020" i="1"/>
  <c r="E1020" i="1" s="1"/>
  <c r="F1021" i="1" s="1"/>
  <c r="A1021" i="1"/>
  <c r="R1020" i="1"/>
  <c r="G953" i="1"/>
  <c r="H952" i="1"/>
  <c r="P952" i="1" s="1"/>
  <c r="C951" i="1" l="1"/>
  <c r="S950" i="1"/>
  <c r="B950" i="1" s="1"/>
  <c r="A1022" i="1"/>
  <c r="D1021" i="1"/>
  <c r="E1021" i="1" s="1"/>
  <c r="F1022" i="1" s="1"/>
  <c r="R1021" i="1"/>
  <c r="X1021" i="1"/>
  <c r="W1021" i="1"/>
  <c r="U1020" i="1"/>
  <c r="V1020" i="1" s="1"/>
  <c r="I1021" i="1"/>
  <c r="K1021" i="1"/>
  <c r="L1021" i="1" s="1"/>
  <c r="M1021" i="1" s="1"/>
  <c r="N1021" i="1" s="1"/>
  <c r="G954" i="1"/>
  <c r="H953" i="1"/>
  <c r="P953" i="1" s="1"/>
  <c r="C952" i="1" l="1"/>
  <c r="S951" i="1"/>
  <c r="B951" i="1" s="1"/>
  <c r="W1022" i="1"/>
  <c r="U1021" i="1"/>
  <c r="V1021" i="1" s="1"/>
  <c r="X1022" i="1"/>
  <c r="K1022" i="1"/>
  <c r="L1022" i="1" s="1"/>
  <c r="M1022" i="1" s="1"/>
  <c r="N1022" i="1" s="1"/>
  <c r="I1022" i="1"/>
  <c r="D1022" i="1"/>
  <c r="E1022" i="1" s="1"/>
  <c r="F1023" i="1" s="1"/>
  <c r="R1022" i="1"/>
  <c r="A1023" i="1"/>
  <c r="G955" i="1"/>
  <c r="H954" i="1"/>
  <c r="P954" i="1" s="1"/>
  <c r="C953" i="1" l="1"/>
  <c r="S952" i="1"/>
  <c r="B952" i="1" s="1"/>
  <c r="D1023" i="1"/>
  <c r="E1023" i="1" s="1"/>
  <c r="F1024" i="1" s="1"/>
  <c r="R1023" i="1"/>
  <c r="A1024" i="1"/>
  <c r="X1023" i="1"/>
  <c r="W1023" i="1"/>
  <c r="U1022" i="1"/>
  <c r="V1022" i="1" s="1"/>
  <c r="I1023" i="1"/>
  <c r="K1023" i="1"/>
  <c r="L1023" i="1" s="1"/>
  <c r="M1023" i="1" s="1"/>
  <c r="N1023" i="1" s="1"/>
  <c r="G956" i="1"/>
  <c r="H955" i="1"/>
  <c r="P955" i="1" s="1"/>
  <c r="C954" i="1" l="1"/>
  <c r="S953" i="1"/>
  <c r="B953" i="1" s="1"/>
  <c r="R1024" i="1"/>
  <c r="A1025" i="1"/>
  <c r="D1024" i="1"/>
  <c r="E1024" i="1" s="1"/>
  <c r="F1025" i="1" s="1"/>
  <c r="L1024" i="1"/>
  <c r="M1024" i="1" s="1"/>
  <c r="N1024" i="1" s="1"/>
  <c r="W1024" i="1"/>
  <c r="U1023" i="1"/>
  <c r="V1023" i="1" s="1"/>
  <c r="X1024" i="1"/>
  <c r="K1024" i="1"/>
  <c r="I1024" i="1"/>
  <c r="G957" i="1"/>
  <c r="H956" i="1"/>
  <c r="P956" i="1" s="1"/>
  <c r="C955" i="1" l="1"/>
  <c r="S954" i="1"/>
  <c r="B954" i="1" s="1"/>
  <c r="U1024" i="1"/>
  <c r="V1024" i="1" s="1"/>
  <c r="X1025" i="1"/>
  <c r="W1025" i="1"/>
  <c r="I1025" i="1"/>
  <c r="K1025" i="1"/>
  <c r="L1025" i="1" s="1"/>
  <c r="M1025" i="1" s="1"/>
  <c r="N1025" i="1" s="1"/>
  <c r="R1025" i="1"/>
  <c r="A1026" i="1"/>
  <c r="D1025" i="1"/>
  <c r="E1025" i="1" s="1"/>
  <c r="F1026" i="1" s="1"/>
  <c r="G958" i="1"/>
  <c r="H957" i="1"/>
  <c r="P957" i="1" s="1"/>
  <c r="C956" i="1" l="1"/>
  <c r="S955" i="1"/>
  <c r="B955" i="1" s="1"/>
  <c r="X1026" i="1"/>
  <c r="W1026" i="1"/>
  <c r="U1025" i="1"/>
  <c r="V1025" i="1" s="1"/>
  <c r="I1026" i="1"/>
  <c r="K1026" i="1"/>
  <c r="L1026" i="1" s="1"/>
  <c r="M1026" i="1" s="1"/>
  <c r="N1026" i="1" s="1"/>
  <c r="D1026" i="1"/>
  <c r="E1026" i="1" s="1"/>
  <c r="F1027" i="1" s="1"/>
  <c r="R1026" i="1"/>
  <c r="A1027" i="1"/>
  <c r="G959" i="1"/>
  <c r="H958" i="1"/>
  <c r="P958" i="1" s="1"/>
  <c r="C957" i="1" l="1"/>
  <c r="S956" i="1"/>
  <c r="B956" i="1" s="1"/>
  <c r="D1027" i="1"/>
  <c r="E1027" i="1" s="1"/>
  <c r="F1028" i="1" s="1"/>
  <c r="A1028" i="1"/>
  <c r="R1027" i="1"/>
  <c r="X1027" i="1"/>
  <c r="W1027" i="1"/>
  <c r="U1026" i="1"/>
  <c r="V1026" i="1" s="1"/>
  <c r="I1027" i="1"/>
  <c r="K1027" i="1"/>
  <c r="L1027" i="1" s="1"/>
  <c r="M1027" i="1" s="1"/>
  <c r="N1027" i="1" s="1"/>
  <c r="G960" i="1"/>
  <c r="H959" i="1"/>
  <c r="P959" i="1" s="1"/>
  <c r="C958" i="1" l="1"/>
  <c r="S957" i="1"/>
  <c r="B957" i="1" s="1"/>
  <c r="W1028" i="1"/>
  <c r="X1028" i="1"/>
  <c r="U1027" i="1"/>
  <c r="V1027" i="1" s="1"/>
  <c r="K1028" i="1"/>
  <c r="L1028" i="1" s="1"/>
  <c r="M1028" i="1" s="1"/>
  <c r="N1028" i="1" s="1"/>
  <c r="I1028" i="1"/>
  <c r="D1028" i="1"/>
  <c r="E1028" i="1" s="1"/>
  <c r="F1029" i="1" s="1"/>
  <c r="A1029" i="1"/>
  <c r="R1028" i="1"/>
  <c r="G961" i="1"/>
  <c r="H960" i="1"/>
  <c r="P960" i="1" s="1"/>
  <c r="C959" i="1" l="1"/>
  <c r="S958" i="1"/>
  <c r="B958" i="1" s="1"/>
  <c r="A1030" i="1"/>
  <c r="D1029" i="1"/>
  <c r="E1029" i="1" s="1"/>
  <c r="F1030" i="1" s="1"/>
  <c r="R1029" i="1"/>
  <c r="X1029" i="1"/>
  <c r="W1029" i="1"/>
  <c r="U1028" i="1"/>
  <c r="V1028" i="1" s="1"/>
  <c r="I1029" i="1"/>
  <c r="K1029" i="1"/>
  <c r="L1029" i="1" s="1"/>
  <c r="M1029" i="1" s="1"/>
  <c r="N1029" i="1" s="1"/>
  <c r="G962" i="1"/>
  <c r="H961" i="1"/>
  <c r="P961" i="1" s="1"/>
  <c r="C960" i="1" l="1"/>
  <c r="S959" i="1"/>
  <c r="B959" i="1" s="1"/>
  <c r="X1030" i="1"/>
  <c r="W1030" i="1"/>
  <c r="U1029" i="1"/>
  <c r="V1029" i="1" s="1"/>
  <c r="I1030" i="1"/>
  <c r="K1030" i="1"/>
  <c r="L1030" i="1" s="1"/>
  <c r="M1030" i="1" s="1"/>
  <c r="N1030" i="1" s="1"/>
  <c r="D1030" i="1"/>
  <c r="E1030" i="1" s="1"/>
  <c r="F1031" i="1" s="1"/>
  <c r="A1031" i="1"/>
  <c r="R1030" i="1"/>
  <c r="G963" i="1"/>
  <c r="H962" i="1"/>
  <c r="P962" i="1" s="1"/>
  <c r="C961" i="1" l="1"/>
  <c r="S960" i="1"/>
  <c r="B960" i="1" s="1"/>
  <c r="R1031" i="1"/>
  <c r="A1032" i="1"/>
  <c r="D1031" i="1"/>
  <c r="E1031" i="1" s="1"/>
  <c r="F1032" i="1" s="1"/>
  <c r="U1030" i="1"/>
  <c r="V1030" i="1" s="1"/>
  <c r="X1031" i="1"/>
  <c r="W1031" i="1"/>
  <c r="I1031" i="1"/>
  <c r="K1031" i="1"/>
  <c r="L1031" i="1" s="1"/>
  <c r="M1031" i="1" s="1"/>
  <c r="N1031" i="1" s="1"/>
  <c r="G964" i="1"/>
  <c r="H963" i="1"/>
  <c r="P963" i="1" s="1"/>
  <c r="C962" i="1" l="1"/>
  <c r="S961" i="1"/>
  <c r="B961" i="1" s="1"/>
  <c r="W1032" i="1"/>
  <c r="U1031" i="1"/>
  <c r="V1031" i="1" s="1"/>
  <c r="X1032" i="1"/>
  <c r="K1032" i="1"/>
  <c r="L1032" i="1" s="1"/>
  <c r="M1032" i="1" s="1"/>
  <c r="N1032" i="1" s="1"/>
  <c r="I1032" i="1"/>
  <c r="R1032" i="1"/>
  <c r="A1033" i="1"/>
  <c r="D1032" i="1"/>
  <c r="E1032" i="1" s="1"/>
  <c r="F1033" i="1" s="1"/>
  <c r="G965" i="1"/>
  <c r="H964" i="1"/>
  <c r="P964" i="1" s="1"/>
  <c r="C963" i="1" l="1"/>
  <c r="S962" i="1"/>
  <c r="B962" i="1" s="1"/>
  <c r="X1033" i="1"/>
  <c r="W1033" i="1"/>
  <c r="U1032" i="1"/>
  <c r="V1032" i="1" s="1"/>
  <c r="I1033" i="1"/>
  <c r="K1033" i="1"/>
  <c r="L1033" i="1" s="1"/>
  <c r="M1033" i="1" s="1"/>
  <c r="N1033" i="1" s="1"/>
  <c r="D1033" i="1"/>
  <c r="E1033" i="1" s="1"/>
  <c r="F1034" i="1" s="1"/>
  <c r="A1034" i="1"/>
  <c r="R1033" i="1"/>
  <c r="G966" i="1"/>
  <c r="H965" i="1"/>
  <c r="P965" i="1" s="1"/>
  <c r="C964" i="1" l="1"/>
  <c r="S963" i="1"/>
  <c r="B963" i="1" s="1"/>
  <c r="D1034" i="1"/>
  <c r="E1034" i="1" s="1"/>
  <c r="F1035" i="1" s="1"/>
  <c r="A1035" i="1"/>
  <c r="R1034" i="1"/>
  <c r="W1034" i="1"/>
  <c r="X1034" i="1"/>
  <c r="U1033" i="1"/>
  <c r="V1033" i="1" s="1"/>
  <c r="I1034" i="1"/>
  <c r="K1034" i="1"/>
  <c r="L1034" i="1" s="1"/>
  <c r="M1034" i="1" s="1"/>
  <c r="N1034" i="1" s="1"/>
  <c r="G967" i="1"/>
  <c r="H966" i="1"/>
  <c r="P966" i="1" s="1"/>
  <c r="C965" i="1" l="1"/>
  <c r="S964" i="1"/>
  <c r="B964" i="1" s="1"/>
  <c r="X1035" i="1"/>
  <c r="U1034" i="1"/>
  <c r="V1034" i="1" s="1"/>
  <c r="W1035" i="1"/>
  <c r="I1035" i="1"/>
  <c r="K1035" i="1"/>
  <c r="L1035" i="1" s="1"/>
  <c r="M1035" i="1" s="1"/>
  <c r="N1035" i="1" s="1"/>
  <c r="D1035" i="1"/>
  <c r="E1035" i="1" s="1"/>
  <c r="F1036" i="1" s="1"/>
  <c r="A1036" i="1"/>
  <c r="R1035" i="1"/>
  <c r="G968" i="1"/>
  <c r="H967" i="1"/>
  <c r="P967" i="1" s="1"/>
  <c r="C966" i="1" l="1"/>
  <c r="S965" i="1"/>
  <c r="B965" i="1" s="1"/>
  <c r="D1036" i="1"/>
  <c r="E1036" i="1" s="1"/>
  <c r="F1037" i="1" s="1"/>
  <c r="A1037" i="1"/>
  <c r="R1036" i="1"/>
  <c r="X1036" i="1"/>
  <c r="W1036" i="1"/>
  <c r="U1035" i="1"/>
  <c r="V1035" i="1" s="1"/>
  <c r="I1036" i="1"/>
  <c r="K1036" i="1"/>
  <c r="L1036" i="1" s="1"/>
  <c r="M1036" i="1" s="1"/>
  <c r="N1036" i="1" s="1"/>
  <c r="G969" i="1"/>
  <c r="H968" i="1"/>
  <c r="P968" i="1" s="1"/>
  <c r="C967" i="1" l="1"/>
  <c r="S966" i="1"/>
  <c r="B966" i="1" s="1"/>
  <c r="X1037" i="1"/>
  <c r="W1037" i="1"/>
  <c r="U1036" i="1"/>
  <c r="V1036" i="1" s="1"/>
  <c r="I1037" i="1"/>
  <c r="K1037" i="1"/>
  <c r="L1037" i="1" s="1"/>
  <c r="M1037" i="1" s="1"/>
  <c r="N1037" i="1" s="1"/>
  <c r="D1037" i="1"/>
  <c r="E1037" i="1" s="1"/>
  <c r="F1038" i="1" s="1"/>
  <c r="A1038" i="1"/>
  <c r="R1037" i="1"/>
  <c r="G970" i="1"/>
  <c r="H969" i="1"/>
  <c r="P969" i="1" s="1"/>
  <c r="C968" i="1" l="1"/>
  <c r="S967" i="1"/>
  <c r="B967" i="1" s="1"/>
  <c r="R1038" i="1"/>
  <c r="D1038" i="1"/>
  <c r="E1038" i="1" s="1"/>
  <c r="F1039" i="1" s="1"/>
  <c r="A1039" i="1"/>
  <c r="W1038" i="1"/>
  <c r="U1037" i="1"/>
  <c r="V1037" i="1" s="1"/>
  <c r="X1038" i="1"/>
  <c r="K1038" i="1"/>
  <c r="L1038" i="1" s="1"/>
  <c r="M1038" i="1" s="1"/>
  <c r="N1038" i="1" s="1"/>
  <c r="I1038" i="1"/>
  <c r="G971" i="1"/>
  <c r="H970" i="1"/>
  <c r="P970" i="1" s="1"/>
  <c r="C969" i="1" l="1"/>
  <c r="S968" i="1"/>
  <c r="B968" i="1" s="1"/>
  <c r="A1040" i="1"/>
  <c r="R1039" i="1"/>
  <c r="D1039" i="1"/>
  <c r="E1039" i="1" s="1"/>
  <c r="F1040" i="1" s="1"/>
  <c r="X1039" i="1"/>
  <c r="W1039" i="1"/>
  <c r="U1038" i="1"/>
  <c r="V1038" i="1" s="1"/>
  <c r="I1039" i="1"/>
  <c r="K1039" i="1"/>
  <c r="L1039" i="1" s="1"/>
  <c r="M1039" i="1" s="1"/>
  <c r="N1039" i="1" s="1"/>
  <c r="G972" i="1"/>
  <c r="H971" i="1"/>
  <c r="P971" i="1" s="1"/>
  <c r="C970" i="1" l="1"/>
  <c r="S969" i="1"/>
  <c r="B969" i="1" s="1"/>
  <c r="A1041" i="1"/>
  <c r="R1040" i="1"/>
  <c r="D1040" i="1"/>
  <c r="E1040" i="1" s="1"/>
  <c r="F1041" i="1" s="1"/>
  <c r="W1040" i="1"/>
  <c r="U1039" i="1"/>
  <c r="V1039" i="1" s="1"/>
  <c r="X1040" i="1"/>
  <c r="K1040" i="1"/>
  <c r="L1040" i="1" s="1"/>
  <c r="M1040" i="1" s="1"/>
  <c r="N1040" i="1" s="1"/>
  <c r="I1040" i="1"/>
  <c r="G973" i="1"/>
  <c r="H972" i="1"/>
  <c r="P972" i="1" s="1"/>
  <c r="C971" i="1" l="1"/>
  <c r="S970" i="1"/>
  <c r="B970" i="1" s="1"/>
  <c r="U1040" i="1"/>
  <c r="V1040" i="1" s="1"/>
  <c r="X1041" i="1"/>
  <c r="W1041" i="1"/>
  <c r="I1041" i="1"/>
  <c r="K1041" i="1"/>
  <c r="L1041" i="1" s="1"/>
  <c r="M1041" i="1" s="1"/>
  <c r="N1041" i="1" s="1"/>
  <c r="D1041" i="1"/>
  <c r="E1041" i="1" s="1"/>
  <c r="F1042" i="1" s="1"/>
  <c r="R1041" i="1"/>
  <c r="A1042" i="1"/>
  <c r="G974" i="1"/>
  <c r="H973" i="1"/>
  <c r="P973" i="1" s="1"/>
  <c r="C972" i="1" l="1"/>
  <c r="S971" i="1"/>
  <c r="B971" i="1" s="1"/>
  <c r="R1042" i="1"/>
  <c r="A1043" i="1"/>
  <c r="D1042" i="1"/>
  <c r="E1042" i="1" s="1"/>
  <c r="F1043" i="1" s="1"/>
  <c r="U1041" i="1"/>
  <c r="V1041" i="1" s="1"/>
  <c r="X1042" i="1"/>
  <c r="W1042" i="1"/>
  <c r="K1042" i="1"/>
  <c r="L1042" i="1" s="1"/>
  <c r="M1042" i="1" s="1"/>
  <c r="N1042" i="1" s="1"/>
  <c r="I1042" i="1"/>
  <c r="G975" i="1"/>
  <c r="H974" i="1"/>
  <c r="P974" i="1" s="1"/>
  <c r="C973" i="1" l="1"/>
  <c r="S972" i="1"/>
  <c r="B972" i="1" s="1"/>
  <c r="X1043" i="1"/>
  <c r="U1042" i="1"/>
  <c r="V1042" i="1" s="1"/>
  <c r="W1043" i="1"/>
  <c r="I1043" i="1"/>
  <c r="K1043" i="1"/>
  <c r="L1043" i="1" s="1"/>
  <c r="M1043" i="1" s="1"/>
  <c r="N1043" i="1" s="1"/>
  <c r="A1044" i="1"/>
  <c r="D1043" i="1"/>
  <c r="E1043" i="1" s="1"/>
  <c r="F1044" i="1" s="1"/>
  <c r="R1043" i="1"/>
  <c r="G976" i="1"/>
  <c r="H975" i="1"/>
  <c r="P975" i="1" s="1"/>
  <c r="C974" i="1" l="1"/>
  <c r="S973" i="1"/>
  <c r="B973" i="1" s="1"/>
  <c r="R1044" i="1"/>
  <c r="A1045" i="1"/>
  <c r="D1044" i="1"/>
  <c r="E1044" i="1" s="1"/>
  <c r="F1045" i="1" s="1"/>
  <c r="X1044" i="1"/>
  <c r="W1044" i="1"/>
  <c r="U1043" i="1"/>
  <c r="V1043" i="1" s="1"/>
  <c r="K1044" i="1"/>
  <c r="L1044" i="1" s="1"/>
  <c r="M1044" i="1" s="1"/>
  <c r="N1044" i="1" s="1"/>
  <c r="I1044" i="1"/>
  <c r="G977" i="1"/>
  <c r="H976" i="1"/>
  <c r="P976" i="1" s="1"/>
  <c r="C975" i="1" l="1"/>
  <c r="S974" i="1"/>
  <c r="B974" i="1" s="1"/>
  <c r="X1045" i="1"/>
  <c r="U1044" i="1"/>
  <c r="V1044" i="1" s="1"/>
  <c r="W1045" i="1"/>
  <c r="I1045" i="1"/>
  <c r="K1045" i="1"/>
  <c r="L1045" i="1" s="1"/>
  <c r="M1045" i="1" s="1"/>
  <c r="N1045" i="1" s="1"/>
  <c r="D1045" i="1"/>
  <c r="E1045" i="1" s="1"/>
  <c r="F1046" i="1" s="1"/>
  <c r="R1045" i="1"/>
  <c r="A1046" i="1"/>
  <c r="G978" i="1"/>
  <c r="H977" i="1"/>
  <c r="P977" i="1" s="1"/>
  <c r="C976" i="1" l="1"/>
  <c r="S975" i="1"/>
  <c r="B975" i="1" s="1"/>
  <c r="W1046" i="1"/>
  <c r="U1045" i="1"/>
  <c r="V1045" i="1" s="1"/>
  <c r="X1046" i="1"/>
  <c r="I1046" i="1"/>
  <c r="K1046" i="1"/>
  <c r="L1046" i="1" s="1"/>
  <c r="M1046" i="1" s="1"/>
  <c r="N1046" i="1" s="1"/>
  <c r="R1046" i="1"/>
  <c r="D1046" i="1"/>
  <c r="E1046" i="1" s="1"/>
  <c r="F1047" i="1" s="1"/>
  <c r="A1047" i="1"/>
  <c r="G979" i="1"/>
  <c r="H978" i="1"/>
  <c r="P978" i="1" s="1"/>
  <c r="C977" i="1" l="1"/>
  <c r="S976" i="1"/>
  <c r="B976" i="1" s="1"/>
  <c r="W1047" i="1"/>
  <c r="U1046" i="1"/>
  <c r="V1046" i="1" s="1"/>
  <c r="X1047" i="1"/>
  <c r="I1047" i="1"/>
  <c r="K1047" i="1"/>
  <c r="L1047" i="1" s="1"/>
  <c r="M1047" i="1" s="1"/>
  <c r="N1047" i="1" s="1"/>
  <c r="D1047" i="1"/>
  <c r="E1047" i="1" s="1"/>
  <c r="F1048" i="1" s="1"/>
  <c r="R1047" i="1"/>
  <c r="A1048" i="1"/>
  <c r="G980" i="1"/>
  <c r="H979" i="1"/>
  <c r="P979" i="1" s="1"/>
  <c r="C978" i="1" l="1"/>
  <c r="S977" i="1"/>
  <c r="B977" i="1" s="1"/>
  <c r="U1047" i="1"/>
  <c r="V1047" i="1" s="1"/>
  <c r="X1048" i="1"/>
  <c r="W1048" i="1"/>
  <c r="K1048" i="1"/>
  <c r="L1048" i="1" s="1"/>
  <c r="M1048" i="1" s="1"/>
  <c r="N1048" i="1" s="1"/>
  <c r="I1048" i="1"/>
  <c r="R1048" i="1"/>
  <c r="D1048" i="1"/>
  <c r="E1048" i="1" s="1"/>
  <c r="F1049" i="1" s="1"/>
  <c r="A1049" i="1"/>
  <c r="G981" i="1"/>
  <c r="H980" i="1"/>
  <c r="P980" i="1" s="1"/>
  <c r="C979" i="1" l="1"/>
  <c r="S978" i="1"/>
  <c r="B978" i="1" s="1"/>
  <c r="X1049" i="1"/>
  <c r="U1048" i="1"/>
  <c r="V1048" i="1" s="1"/>
  <c r="W1049" i="1"/>
  <c r="I1049" i="1"/>
  <c r="K1049" i="1"/>
  <c r="L1049" i="1" s="1"/>
  <c r="M1049" i="1" s="1"/>
  <c r="N1049" i="1" s="1"/>
  <c r="D1049" i="1"/>
  <c r="E1049" i="1" s="1"/>
  <c r="F1050" i="1" s="1"/>
  <c r="R1049" i="1"/>
  <c r="A1050" i="1"/>
  <c r="G982" i="1"/>
  <c r="H981" i="1"/>
  <c r="P981" i="1" s="1"/>
  <c r="C980" i="1" l="1"/>
  <c r="S979" i="1"/>
  <c r="B979" i="1" s="1"/>
  <c r="X1050" i="1"/>
  <c r="W1050" i="1"/>
  <c r="U1049" i="1"/>
  <c r="V1049" i="1" s="1"/>
  <c r="K1050" i="1"/>
  <c r="L1050" i="1" s="1"/>
  <c r="M1050" i="1" s="1"/>
  <c r="N1050" i="1" s="1"/>
  <c r="I1050" i="1"/>
  <c r="A1051" i="1"/>
  <c r="D1050" i="1"/>
  <c r="E1050" i="1" s="1"/>
  <c r="F1051" i="1" s="1"/>
  <c r="R1050" i="1"/>
  <c r="G983" i="1"/>
  <c r="H982" i="1"/>
  <c r="P982" i="1" s="1"/>
  <c r="C981" i="1" l="1"/>
  <c r="S980" i="1"/>
  <c r="B980" i="1" s="1"/>
  <c r="D1051" i="1"/>
  <c r="E1051" i="1" s="1"/>
  <c r="F1052" i="1" s="1"/>
  <c r="A1052" i="1"/>
  <c r="R1051" i="1"/>
  <c r="X1051" i="1"/>
  <c r="W1051" i="1"/>
  <c r="U1050" i="1"/>
  <c r="V1050" i="1" s="1"/>
  <c r="I1051" i="1"/>
  <c r="K1051" i="1"/>
  <c r="L1051" i="1" s="1"/>
  <c r="M1051" i="1" s="1"/>
  <c r="N1051" i="1" s="1"/>
  <c r="G984" i="1"/>
  <c r="H983" i="1"/>
  <c r="P983" i="1" s="1"/>
  <c r="C982" i="1" l="1"/>
  <c r="S981" i="1"/>
  <c r="B981" i="1" s="1"/>
  <c r="U1051" i="1"/>
  <c r="V1051" i="1" s="1"/>
  <c r="X1052" i="1"/>
  <c r="W1052" i="1"/>
  <c r="I1052" i="1"/>
  <c r="K1052" i="1"/>
  <c r="L1052" i="1" s="1"/>
  <c r="M1052" i="1" s="1"/>
  <c r="N1052" i="1" s="1"/>
  <c r="R1052" i="1"/>
  <c r="A1053" i="1"/>
  <c r="D1052" i="1"/>
  <c r="E1052" i="1" s="1"/>
  <c r="F1053" i="1" s="1"/>
  <c r="G985" i="1"/>
  <c r="H984" i="1"/>
  <c r="P984" i="1" s="1"/>
  <c r="C983" i="1" l="1"/>
  <c r="S982" i="1"/>
  <c r="B982" i="1" s="1"/>
  <c r="U1052" i="1"/>
  <c r="V1052" i="1" s="1"/>
  <c r="X1053" i="1"/>
  <c r="W1053" i="1"/>
  <c r="I1053" i="1"/>
  <c r="K1053" i="1"/>
  <c r="L1053" i="1" s="1"/>
  <c r="M1053" i="1" s="1"/>
  <c r="N1053" i="1" s="1"/>
  <c r="D1053" i="1"/>
  <c r="E1053" i="1" s="1"/>
  <c r="F1054" i="1" s="1"/>
  <c r="R1053" i="1"/>
  <c r="A1054" i="1"/>
  <c r="G986" i="1"/>
  <c r="H985" i="1"/>
  <c r="P985" i="1" s="1"/>
  <c r="C984" i="1" l="1"/>
  <c r="S983" i="1"/>
  <c r="B983" i="1" s="1"/>
  <c r="W1054" i="1"/>
  <c r="X1054" i="1"/>
  <c r="U1053" i="1"/>
  <c r="V1053" i="1" s="1"/>
  <c r="I1054" i="1"/>
  <c r="K1054" i="1"/>
  <c r="L1054" i="1" s="1"/>
  <c r="M1054" i="1" s="1"/>
  <c r="N1054" i="1" s="1"/>
  <c r="R1054" i="1"/>
  <c r="A1055" i="1"/>
  <c r="D1054" i="1"/>
  <c r="E1054" i="1" s="1"/>
  <c r="F1055" i="1" s="1"/>
  <c r="G987" i="1"/>
  <c r="H986" i="1"/>
  <c r="P986" i="1" s="1"/>
  <c r="C985" i="1" l="1"/>
  <c r="S984" i="1"/>
  <c r="B984" i="1" s="1"/>
  <c r="X1055" i="1"/>
  <c r="W1055" i="1"/>
  <c r="U1054" i="1"/>
  <c r="V1054" i="1" s="1"/>
  <c r="I1055" i="1"/>
  <c r="K1055" i="1"/>
  <c r="L1055" i="1" s="1"/>
  <c r="M1055" i="1" s="1"/>
  <c r="N1055" i="1" s="1"/>
  <c r="A1056" i="1"/>
  <c r="R1055" i="1"/>
  <c r="D1055" i="1"/>
  <c r="E1055" i="1" s="1"/>
  <c r="F1056" i="1" s="1"/>
  <c r="G988" i="1"/>
  <c r="H987" i="1"/>
  <c r="P987" i="1" s="1"/>
  <c r="C986" i="1" l="1"/>
  <c r="S985" i="1"/>
  <c r="B985" i="1" s="1"/>
  <c r="X1056" i="1"/>
  <c r="W1056" i="1"/>
  <c r="U1055" i="1"/>
  <c r="V1055" i="1" s="1"/>
  <c r="I1056" i="1"/>
  <c r="K1056" i="1"/>
  <c r="L1056" i="1" s="1"/>
  <c r="M1056" i="1" s="1"/>
  <c r="N1056" i="1" s="1"/>
  <c r="A1057" i="1"/>
  <c r="D1056" i="1"/>
  <c r="E1056" i="1" s="1"/>
  <c r="F1057" i="1" s="1"/>
  <c r="R1056" i="1"/>
  <c r="G989" i="1"/>
  <c r="H988" i="1"/>
  <c r="P988" i="1" s="1"/>
  <c r="C987" i="1" l="1"/>
  <c r="S986" i="1"/>
  <c r="B986" i="1" s="1"/>
  <c r="A1058" i="1"/>
  <c r="R1057" i="1"/>
  <c r="D1057" i="1"/>
  <c r="E1057" i="1" s="1"/>
  <c r="F1058" i="1" s="1"/>
  <c r="U1056" i="1"/>
  <c r="V1056" i="1" s="1"/>
  <c r="X1057" i="1"/>
  <c r="W1057" i="1"/>
  <c r="I1057" i="1"/>
  <c r="K1057" i="1"/>
  <c r="L1057" i="1" s="1"/>
  <c r="M1057" i="1" s="1"/>
  <c r="N1057" i="1" s="1"/>
  <c r="G990" i="1"/>
  <c r="H989" i="1"/>
  <c r="P989" i="1" s="1"/>
  <c r="C988" i="1" l="1"/>
  <c r="S987" i="1"/>
  <c r="B987" i="1" s="1"/>
  <c r="U1057" i="1"/>
  <c r="V1057" i="1" s="1"/>
  <c r="X1058" i="1"/>
  <c r="W1058" i="1"/>
  <c r="I1058" i="1"/>
  <c r="K1058" i="1"/>
  <c r="L1058" i="1" s="1"/>
  <c r="M1058" i="1" s="1"/>
  <c r="N1058" i="1" s="1"/>
  <c r="R1058" i="1"/>
  <c r="A1059" i="1"/>
  <c r="D1058" i="1"/>
  <c r="E1058" i="1" s="1"/>
  <c r="F1059" i="1" s="1"/>
  <c r="G991" i="1"/>
  <c r="H990" i="1"/>
  <c r="P990" i="1" s="1"/>
  <c r="C989" i="1" l="1"/>
  <c r="S988" i="1"/>
  <c r="B988" i="1" s="1"/>
  <c r="R1059" i="1"/>
  <c r="D1059" i="1"/>
  <c r="E1059" i="1" s="1"/>
  <c r="F1060" i="1" s="1"/>
  <c r="A1060" i="1"/>
  <c r="X1059" i="1"/>
  <c r="W1059" i="1"/>
  <c r="U1058" i="1"/>
  <c r="V1058" i="1" s="1"/>
  <c r="I1059" i="1"/>
  <c r="K1059" i="1"/>
  <c r="L1059" i="1" s="1"/>
  <c r="M1059" i="1" s="1"/>
  <c r="N1059" i="1" s="1"/>
  <c r="G992" i="1"/>
  <c r="H991" i="1"/>
  <c r="P991" i="1" s="1"/>
  <c r="C990" i="1" l="1"/>
  <c r="S989" i="1"/>
  <c r="B989" i="1" s="1"/>
  <c r="D1060" i="1"/>
  <c r="E1060" i="1" s="1"/>
  <c r="F1061" i="1" s="1"/>
  <c r="R1060" i="1"/>
  <c r="A1061" i="1"/>
  <c r="U1059" i="1"/>
  <c r="V1059" i="1" s="1"/>
  <c r="W1060" i="1"/>
  <c r="X1060" i="1"/>
  <c r="I1060" i="1"/>
  <c r="K1060" i="1"/>
  <c r="L1060" i="1" s="1"/>
  <c r="M1060" i="1" s="1"/>
  <c r="N1060" i="1" s="1"/>
  <c r="G993" i="1"/>
  <c r="H992" i="1"/>
  <c r="P992" i="1" s="1"/>
  <c r="C991" i="1" l="1"/>
  <c r="S990" i="1"/>
  <c r="B990" i="1" s="1"/>
  <c r="R1061" i="1"/>
  <c r="A1062" i="1"/>
  <c r="D1061" i="1"/>
  <c r="E1061" i="1" s="1"/>
  <c r="F1062" i="1" s="1"/>
  <c r="L1061" i="1"/>
  <c r="M1061" i="1" s="1"/>
  <c r="N1061" i="1" s="1"/>
  <c r="X1061" i="1"/>
  <c r="W1061" i="1"/>
  <c r="U1060" i="1"/>
  <c r="V1060" i="1" s="1"/>
  <c r="I1061" i="1"/>
  <c r="K1061" i="1"/>
  <c r="G994" i="1"/>
  <c r="H993" i="1"/>
  <c r="P993" i="1" s="1"/>
  <c r="C992" i="1" l="1"/>
  <c r="S991" i="1"/>
  <c r="B991" i="1" s="1"/>
  <c r="R1062" i="1"/>
  <c r="A1063" i="1"/>
  <c r="D1062" i="1"/>
  <c r="E1062" i="1" s="1"/>
  <c r="F1063" i="1" s="1"/>
  <c r="W1062" i="1"/>
  <c r="X1062" i="1"/>
  <c r="U1061" i="1"/>
  <c r="V1061" i="1" s="1"/>
  <c r="I1062" i="1"/>
  <c r="K1062" i="1"/>
  <c r="L1062" i="1" s="1"/>
  <c r="M1062" i="1" s="1"/>
  <c r="N1062" i="1" s="1"/>
  <c r="G995" i="1"/>
  <c r="H994" i="1"/>
  <c r="P994" i="1" s="1"/>
  <c r="C993" i="1" l="1"/>
  <c r="S992" i="1"/>
  <c r="B992" i="1" s="1"/>
  <c r="R1063" i="1"/>
  <c r="A1064" i="1"/>
  <c r="D1063" i="1"/>
  <c r="E1063" i="1" s="1"/>
  <c r="F1064" i="1" s="1"/>
  <c r="U1062" i="1"/>
  <c r="V1062" i="1" s="1"/>
  <c r="X1063" i="1"/>
  <c r="W1063" i="1"/>
  <c r="I1063" i="1"/>
  <c r="K1063" i="1"/>
  <c r="L1063" i="1" s="1"/>
  <c r="M1063" i="1" s="1"/>
  <c r="N1063" i="1" s="1"/>
  <c r="G996" i="1"/>
  <c r="H995" i="1"/>
  <c r="P995" i="1" s="1"/>
  <c r="C994" i="1" l="1"/>
  <c r="S993" i="1"/>
  <c r="B993" i="1" s="1"/>
  <c r="D1064" i="1"/>
  <c r="E1064" i="1" s="1"/>
  <c r="F1065" i="1" s="1"/>
  <c r="R1064" i="1"/>
  <c r="A1065" i="1"/>
  <c r="W1064" i="1"/>
  <c r="X1064" i="1"/>
  <c r="U1063" i="1"/>
  <c r="V1063" i="1" s="1"/>
  <c r="K1064" i="1"/>
  <c r="L1064" i="1" s="1"/>
  <c r="M1064" i="1" s="1"/>
  <c r="N1064" i="1" s="1"/>
  <c r="I1064" i="1"/>
  <c r="G997" i="1"/>
  <c r="H996" i="1"/>
  <c r="P996" i="1" s="1"/>
  <c r="C995" i="1" l="1"/>
  <c r="S994" i="1"/>
  <c r="B994" i="1" s="1"/>
  <c r="R1065" i="1"/>
  <c r="A1066" i="1"/>
  <c r="D1065" i="1"/>
  <c r="E1065" i="1" s="1"/>
  <c r="F1066" i="1" s="1"/>
  <c r="X1065" i="1"/>
  <c r="U1064" i="1"/>
  <c r="V1064" i="1" s="1"/>
  <c r="W1065" i="1"/>
  <c r="I1065" i="1"/>
  <c r="K1065" i="1"/>
  <c r="L1065" i="1" s="1"/>
  <c r="M1065" i="1" s="1"/>
  <c r="N1065" i="1" s="1"/>
  <c r="G998" i="1"/>
  <c r="H997" i="1"/>
  <c r="P997" i="1" s="1"/>
  <c r="C996" i="1" l="1"/>
  <c r="S995" i="1"/>
  <c r="B995" i="1" s="1"/>
  <c r="D1066" i="1"/>
  <c r="E1066" i="1" s="1"/>
  <c r="F1067" i="1" s="1"/>
  <c r="R1066" i="1"/>
  <c r="A1067" i="1"/>
  <c r="W1066" i="1"/>
  <c r="X1066" i="1"/>
  <c r="U1065" i="1"/>
  <c r="V1065" i="1" s="1"/>
  <c r="K1066" i="1"/>
  <c r="L1066" i="1" s="1"/>
  <c r="M1066" i="1" s="1"/>
  <c r="N1066" i="1" s="1"/>
  <c r="I1066" i="1"/>
  <c r="G999" i="1"/>
  <c r="H998" i="1"/>
  <c r="P998" i="1" s="1"/>
  <c r="C997" i="1" l="1"/>
  <c r="S996" i="1"/>
  <c r="B996" i="1" s="1"/>
  <c r="A1068" i="1"/>
  <c r="D1067" i="1"/>
  <c r="E1067" i="1" s="1"/>
  <c r="F1068" i="1" s="1"/>
  <c r="R1067" i="1"/>
  <c r="L1067" i="1"/>
  <c r="M1067" i="1" s="1"/>
  <c r="N1067" i="1" s="1"/>
  <c r="X1067" i="1"/>
  <c r="W1067" i="1"/>
  <c r="U1066" i="1"/>
  <c r="V1066" i="1" s="1"/>
  <c r="I1067" i="1"/>
  <c r="K1067" i="1"/>
  <c r="G1000" i="1"/>
  <c r="H999" i="1"/>
  <c r="P999" i="1" s="1"/>
  <c r="C998" i="1" l="1"/>
  <c r="S997" i="1"/>
  <c r="B997" i="1" s="1"/>
  <c r="U1067" i="1"/>
  <c r="V1067" i="1" s="1"/>
  <c r="W1068" i="1"/>
  <c r="X1068" i="1"/>
  <c r="K1068" i="1"/>
  <c r="L1068" i="1" s="1"/>
  <c r="M1068" i="1" s="1"/>
  <c r="N1068" i="1" s="1"/>
  <c r="I1068" i="1"/>
  <c r="D1068" i="1"/>
  <c r="E1068" i="1" s="1"/>
  <c r="F1069" i="1" s="1"/>
  <c r="A1069" i="1"/>
  <c r="R1068" i="1"/>
  <c r="G1001" i="1"/>
  <c r="H1000" i="1"/>
  <c r="P1000" i="1" s="1"/>
  <c r="C999" i="1" l="1"/>
  <c r="S998" i="1"/>
  <c r="B998" i="1" s="1"/>
  <c r="X1069" i="1"/>
  <c r="W1069" i="1"/>
  <c r="U1068" i="1"/>
  <c r="V1068" i="1" s="1"/>
  <c r="I1069" i="1"/>
  <c r="K1069" i="1"/>
  <c r="L1069" i="1" s="1"/>
  <c r="M1069" i="1" s="1"/>
  <c r="N1069" i="1" s="1"/>
  <c r="R1069" i="1"/>
  <c r="D1069" i="1"/>
  <c r="E1069" i="1" s="1"/>
  <c r="F1070" i="1" s="1"/>
  <c r="A1070" i="1"/>
  <c r="G1002" i="1"/>
  <c r="H1001" i="1"/>
  <c r="P1001" i="1" s="1"/>
  <c r="C1000" i="1" l="1"/>
  <c r="S999" i="1"/>
  <c r="B999" i="1" s="1"/>
  <c r="W1070" i="1"/>
  <c r="X1070" i="1"/>
  <c r="U1069" i="1"/>
  <c r="V1069" i="1" s="1"/>
  <c r="K1070" i="1"/>
  <c r="L1070" i="1" s="1"/>
  <c r="M1070" i="1" s="1"/>
  <c r="N1070" i="1" s="1"/>
  <c r="I1070" i="1"/>
  <c r="D1070" i="1"/>
  <c r="E1070" i="1" s="1"/>
  <c r="F1071" i="1" s="1"/>
  <c r="R1070" i="1"/>
  <c r="A1071" i="1"/>
  <c r="G1003" i="1"/>
  <c r="H1002" i="1"/>
  <c r="P1002" i="1" s="1"/>
  <c r="C1001" i="1" l="1"/>
  <c r="S1000" i="1"/>
  <c r="B1000" i="1" s="1"/>
  <c r="X1071" i="1"/>
  <c r="W1071" i="1"/>
  <c r="U1070" i="1"/>
  <c r="V1070" i="1" s="1"/>
  <c r="I1071" i="1"/>
  <c r="K1071" i="1"/>
  <c r="L1071" i="1" s="1"/>
  <c r="M1071" i="1" s="1"/>
  <c r="N1071" i="1" s="1"/>
  <c r="A1072" i="1"/>
  <c r="D1071" i="1"/>
  <c r="E1071" i="1" s="1"/>
  <c r="F1072" i="1" s="1"/>
  <c r="R1071" i="1"/>
  <c r="G1004" i="1"/>
  <c r="H1003" i="1"/>
  <c r="P1003" i="1" s="1"/>
  <c r="C1002" i="1" l="1"/>
  <c r="S1001" i="1"/>
  <c r="B1001" i="1" s="1"/>
  <c r="U1071" i="1"/>
  <c r="V1071" i="1" s="1"/>
  <c r="W1072" i="1"/>
  <c r="X1072" i="1"/>
  <c r="K1072" i="1"/>
  <c r="L1072" i="1" s="1"/>
  <c r="M1072" i="1" s="1"/>
  <c r="N1072" i="1" s="1"/>
  <c r="I1072" i="1"/>
  <c r="D1072" i="1"/>
  <c r="E1072" i="1" s="1"/>
  <c r="F1073" i="1" s="1"/>
  <c r="A1073" i="1"/>
  <c r="R1072" i="1"/>
  <c r="G1005" i="1"/>
  <c r="H1004" i="1"/>
  <c r="P1004" i="1" s="1"/>
  <c r="C1003" i="1" l="1"/>
  <c r="S1002" i="1"/>
  <c r="B1002" i="1" s="1"/>
  <c r="X1073" i="1"/>
  <c r="W1073" i="1"/>
  <c r="U1072" i="1"/>
  <c r="V1072" i="1" s="1"/>
  <c r="I1073" i="1"/>
  <c r="K1073" i="1"/>
  <c r="L1073" i="1" s="1"/>
  <c r="M1073" i="1" s="1"/>
  <c r="N1073" i="1" s="1"/>
  <c r="R1073" i="1"/>
  <c r="A1074" i="1"/>
  <c r="D1073" i="1"/>
  <c r="E1073" i="1" s="1"/>
  <c r="F1074" i="1" s="1"/>
  <c r="G1006" i="1"/>
  <c r="H1005" i="1"/>
  <c r="P1005" i="1" s="1"/>
  <c r="C1004" i="1" l="1"/>
  <c r="S1003" i="1"/>
  <c r="B1003" i="1" s="1"/>
  <c r="W1074" i="1"/>
  <c r="X1074" i="1"/>
  <c r="U1073" i="1"/>
  <c r="V1073" i="1" s="1"/>
  <c r="K1074" i="1"/>
  <c r="L1074" i="1" s="1"/>
  <c r="M1074" i="1" s="1"/>
  <c r="N1074" i="1" s="1"/>
  <c r="I1074" i="1"/>
  <c r="D1074" i="1"/>
  <c r="E1074" i="1" s="1"/>
  <c r="F1075" i="1" s="1"/>
  <c r="R1074" i="1"/>
  <c r="A1075" i="1"/>
  <c r="G1007" i="1"/>
  <c r="H1006" i="1"/>
  <c r="P1006" i="1" s="1"/>
  <c r="C1005" i="1" l="1"/>
  <c r="S1004" i="1"/>
  <c r="B1004" i="1" s="1"/>
  <c r="D1075" i="1"/>
  <c r="E1075" i="1" s="1"/>
  <c r="F1076" i="1" s="1"/>
  <c r="R1075" i="1"/>
  <c r="A1076" i="1"/>
  <c r="X1075" i="1"/>
  <c r="W1075" i="1"/>
  <c r="U1074" i="1"/>
  <c r="V1074" i="1" s="1"/>
  <c r="I1075" i="1"/>
  <c r="K1075" i="1"/>
  <c r="L1075" i="1" s="1"/>
  <c r="M1075" i="1" s="1"/>
  <c r="N1075" i="1" s="1"/>
  <c r="G1008" i="1"/>
  <c r="H1007" i="1"/>
  <c r="P1007" i="1" s="1"/>
  <c r="C1006" i="1" l="1"/>
  <c r="S1005" i="1"/>
  <c r="B1005" i="1" s="1"/>
  <c r="D1076" i="1"/>
  <c r="E1076" i="1" s="1"/>
  <c r="F1077" i="1" s="1"/>
  <c r="R1076" i="1"/>
  <c r="A1077" i="1"/>
  <c r="W1076" i="1"/>
  <c r="X1076" i="1"/>
  <c r="U1075" i="1"/>
  <c r="V1075" i="1" s="1"/>
  <c r="K1076" i="1"/>
  <c r="L1076" i="1" s="1"/>
  <c r="M1076" i="1" s="1"/>
  <c r="N1076" i="1" s="1"/>
  <c r="I1076" i="1"/>
  <c r="G1009" i="1"/>
  <c r="H1008" i="1"/>
  <c r="P1008" i="1" s="1"/>
  <c r="C1007" i="1" l="1"/>
  <c r="S1006" i="1"/>
  <c r="B1006" i="1" s="1"/>
  <c r="X1077" i="1"/>
  <c r="W1077" i="1"/>
  <c r="U1076" i="1"/>
  <c r="V1076" i="1" s="1"/>
  <c r="I1077" i="1"/>
  <c r="K1077" i="1"/>
  <c r="L1077" i="1" s="1"/>
  <c r="M1077" i="1" s="1"/>
  <c r="N1077" i="1" s="1"/>
  <c r="D1077" i="1"/>
  <c r="E1077" i="1" s="1"/>
  <c r="F1078" i="1" s="1"/>
  <c r="A1078" i="1"/>
  <c r="R1077" i="1"/>
  <c r="G1010" i="1"/>
  <c r="H1009" i="1"/>
  <c r="P1009" i="1" s="1"/>
  <c r="C1008" i="1" l="1"/>
  <c r="S1007" i="1"/>
  <c r="B1007" i="1" s="1"/>
  <c r="A1079" i="1"/>
  <c r="R1078" i="1"/>
  <c r="D1078" i="1"/>
  <c r="E1078" i="1" s="1"/>
  <c r="F1079" i="1" s="1"/>
  <c r="L1078" i="1"/>
  <c r="M1078" i="1" s="1"/>
  <c r="N1078" i="1" s="1"/>
  <c r="W1078" i="1"/>
  <c r="U1077" i="1"/>
  <c r="V1077" i="1" s="1"/>
  <c r="X1078" i="1"/>
  <c r="K1078" i="1"/>
  <c r="I1078" i="1"/>
  <c r="G1011" i="1"/>
  <c r="H1010" i="1"/>
  <c r="P1010" i="1" s="1"/>
  <c r="C1009" i="1" l="1"/>
  <c r="S1008" i="1"/>
  <c r="B1008" i="1" s="1"/>
  <c r="X1079" i="1"/>
  <c r="W1079" i="1"/>
  <c r="U1078" i="1"/>
  <c r="V1078" i="1" s="1"/>
  <c r="I1079" i="1"/>
  <c r="K1079" i="1"/>
  <c r="L1079" i="1" s="1"/>
  <c r="M1079" i="1" s="1"/>
  <c r="N1079" i="1" s="1"/>
  <c r="A1080" i="1"/>
  <c r="D1079" i="1"/>
  <c r="E1079" i="1" s="1"/>
  <c r="F1080" i="1" s="1"/>
  <c r="R1079" i="1"/>
  <c r="G1012" i="1"/>
  <c r="H1011" i="1"/>
  <c r="P1011" i="1" s="1"/>
  <c r="C1010" i="1" l="1"/>
  <c r="S1009" i="1"/>
  <c r="B1009" i="1" s="1"/>
  <c r="D1080" i="1"/>
  <c r="E1080" i="1" s="1"/>
  <c r="F1081" i="1" s="1"/>
  <c r="A1081" i="1"/>
  <c r="R1080" i="1"/>
  <c r="W1080" i="1"/>
  <c r="X1080" i="1"/>
  <c r="U1079" i="1"/>
  <c r="V1079" i="1" s="1"/>
  <c r="I1080" i="1"/>
  <c r="K1080" i="1"/>
  <c r="L1080" i="1" s="1"/>
  <c r="M1080" i="1" s="1"/>
  <c r="N1080" i="1" s="1"/>
  <c r="G1013" i="1"/>
  <c r="H1012" i="1"/>
  <c r="P1012" i="1" s="1"/>
  <c r="C1011" i="1" l="1"/>
  <c r="S1010" i="1"/>
  <c r="B1010" i="1" s="1"/>
  <c r="A1082" i="1"/>
  <c r="D1081" i="1"/>
  <c r="E1081" i="1" s="1"/>
  <c r="F1082" i="1" s="1"/>
  <c r="R1081" i="1"/>
  <c r="X1081" i="1"/>
  <c r="W1081" i="1"/>
  <c r="U1080" i="1"/>
  <c r="V1080" i="1" s="1"/>
  <c r="I1081" i="1"/>
  <c r="K1081" i="1"/>
  <c r="L1081" i="1" s="1"/>
  <c r="M1081" i="1" s="1"/>
  <c r="N1081" i="1" s="1"/>
  <c r="G1014" i="1"/>
  <c r="H1013" i="1"/>
  <c r="P1013" i="1" s="1"/>
  <c r="C1012" i="1" l="1"/>
  <c r="S1011" i="1"/>
  <c r="B1011" i="1" s="1"/>
  <c r="W1082" i="1"/>
  <c r="X1082" i="1"/>
  <c r="U1081" i="1"/>
  <c r="V1081" i="1" s="1"/>
  <c r="I1082" i="1"/>
  <c r="K1082" i="1"/>
  <c r="L1082" i="1" s="1"/>
  <c r="M1082" i="1" s="1"/>
  <c r="N1082" i="1" s="1"/>
  <c r="D1082" i="1"/>
  <c r="E1082" i="1" s="1"/>
  <c r="F1083" i="1" s="1"/>
  <c r="R1082" i="1"/>
  <c r="A1083" i="1"/>
  <c r="G1015" i="1"/>
  <c r="H1014" i="1"/>
  <c r="P1014" i="1" s="1"/>
  <c r="C1013" i="1" l="1"/>
  <c r="S1012" i="1"/>
  <c r="B1012" i="1" s="1"/>
  <c r="U1082" i="1"/>
  <c r="V1082" i="1" s="1"/>
  <c r="W1083" i="1"/>
  <c r="X1083" i="1"/>
  <c r="K1083" i="1"/>
  <c r="L1083" i="1" s="1"/>
  <c r="M1083" i="1" s="1"/>
  <c r="N1083" i="1" s="1"/>
  <c r="I1083" i="1"/>
  <c r="R1083" i="1"/>
  <c r="A1084" i="1"/>
  <c r="D1083" i="1"/>
  <c r="E1083" i="1" s="1"/>
  <c r="F1084" i="1" s="1"/>
  <c r="G1016" i="1"/>
  <c r="H1015" i="1"/>
  <c r="P1015" i="1" s="1"/>
  <c r="C1014" i="1" l="1"/>
  <c r="S1013" i="1"/>
  <c r="B1013" i="1" s="1"/>
  <c r="W1084" i="1"/>
  <c r="X1084" i="1"/>
  <c r="U1083" i="1"/>
  <c r="V1083" i="1" s="1"/>
  <c r="I1084" i="1"/>
  <c r="K1084" i="1"/>
  <c r="L1084" i="1" s="1"/>
  <c r="M1084" i="1" s="1"/>
  <c r="R1084" i="1"/>
  <c r="A1085" i="1"/>
  <c r="D1084" i="1"/>
  <c r="E1084" i="1" s="1"/>
  <c r="F1085" i="1" s="1"/>
  <c r="G1017" i="1"/>
  <c r="H1016" i="1"/>
  <c r="P1016" i="1" s="1"/>
  <c r="N1084" i="1" l="1"/>
  <c r="C1015" i="1"/>
  <c r="S1014" i="1"/>
  <c r="B1014" i="1" s="1"/>
  <c r="D1085" i="1"/>
  <c r="E1085" i="1" s="1"/>
  <c r="F1086" i="1" s="1"/>
  <c r="A1086" i="1"/>
  <c r="R1085" i="1"/>
  <c r="X1085" i="1"/>
  <c r="U1084" i="1"/>
  <c r="V1084" i="1" s="1"/>
  <c r="W1085" i="1"/>
  <c r="I1085" i="1"/>
  <c r="K1085" i="1"/>
  <c r="L1085" i="1" s="1"/>
  <c r="M1085" i="1" s="1"/>
  <c r="N1085" i="1" s="1"/>
  <c r="G1018" i="1"/>
  <c r="H1017" i="1"/>
  <c r="P1017" i="1" s="1"/>
  <c r="C1016" i="1" l="1"/>
  <c r="S1015" i="1"/>
  <c r="B1015" i="1" s="1"/>
  <c r="U1085" i="1"/>
  <c r="V1085" i="1" s="1"/>
  <c r="W1086" i="1"/>
  <c r="X1086" i="1"/>
  <c r="I1086" i="1"/>
  <c r="K1086" i="1"/>
  <c r="L1086" i="1" s="1"/>
  <c r="M1086" i="1" s="1"/>
  <c r="N1086" i="1" s="1"/>
  <c r="D1086" i="1"/>
  <c r="E1086" i="1" s="1"/>
  <c r="F1087" i="1" s="1"/>
  <c r="R1086" i="1"/>
  <c r="A1087" i="1"/>
  <c r="G1019" i="1"/>
  <c r="H1018" i="1"/>
  <c r="P1018" i="1" s="1"/>
  <c r="C1017" i="1" l="1"/>
  <c r="S1016" i="1"/>
  <c r="B1016" i="1" s="1"/>
  <c r="R1087" i="1"/>
  <c r="A1088" i="1"/>
  <c r="D1087" i="1"/>
  <c r="E1087" i="1" s="1"/>
  <c r="F1088" i="1" s="1"/>
  <c r="U1086" i="1"/>
  <c r="V1086" i="1" s="1"/>
  <c r="X1087" i="1"/>
  <c r="W1087" i="1"/>
  <c r="K1087" i="1"/>
  <c r="L1087" i="1" s="1"/>
  <c r="M1087" i="1" s="1"/>
  <c r="N1087" i="1" s="1"/>
  <c r="I1087" i="1"/>
  <c r="G1020" i="1"/>
  <c r="H1019" i="1"/>
  <c r="P1019" i="1" s="1"/>
  <c r="C1018" i="1" l="1"/>
  <c r="S1017" i="1"/>
  <c r="B1017" i="1" s="1"/>
  <c r="U1087" i="1"/>
  <c r="V1087" i="1" s="1"/>
  <c r="W1088" i="1"/>
  <c r="X1088" i="1"/>
  <c r="I1088" i="1"/>
  <c r="K1088" i="1"/>
  <c r="L1088" i="1" s="1"/>
  <c r="M1088" i="1" s="1"/>
  <c r="N1088" i="1" s="1"/>
  <c r="D1088" i="1"/>
  <c r="E1088" i="1" s="1"/>
  <c r="F1089" i="1" s="1"/>
  <c r="R1088" i="1"/>
  <c r="A1089" i="1"/>
  <c r="G1021" i="1"/>
  <c r="H1020" i="1"/>
  <c r="P1020" i="1" s="1"/>
  <c r="C1019" i="1" l="1"/>
  <c r="S1018" i="1"/>
  <c r="B1018" i="1" s="1"/>
  <c r="D1089" i="1"/>
  <c r="E1089" i="1" s="1"/>
  <c r="F1090" i="1" s="1"/>
  <c r="A1090" i="1"/>
  <c r="R1089" i="1"/>
  <c r="X1089" i="1"/>
  <c r="W1089" i="1"/>
  <c r="U1088" i="1"/>
  <c r="V1088" i="1" s="1"/>
  <c r="I1089" i="1"/>
  <c r="K1089" i="1"/>
  <c r="L1089" i="1" s="1"/>
  <c r="M1089" i="1" s="1"/>
  <c r="N1089" i="1" s="1"/>
  <c r="G1022" i="1"/>
  <c r="H1021" i="1"/>
  <c r="P1021" i="1" s="1"/>
  <c r="C1020" i="1" l="1"/>
  <c r="S1019" i="1"/>
  <c r="B1019" i="1" s="1"/>
  <c r="W1090" i="1"/>
  <c r="X1090" i="1"/>
  <c r="U1089" i="1"/>
  <c r="V1089" i="1" s="1"/>
  <c r="I1090" i="1"/>
  <c r="K1090" i="1"/>
  <c r="L1090" i="1" s="1"/>
  <c r="M1090" i="1" s="1"/>
  <c r="N1090" i="1" s="1"/>
  <c r="D1090" i="1"/>
  <c r="E1090" i="1" s="1"/>
  <c r="F1091" i="1" s="1"/>
  <c r="R1090" i="1"/>
  <c r="A1091" i="1"/>
  <c r="G1023" i="1"/>
  <c r="H1022" i="1"/>
  <c r="P1022" i="1" s="1"/>
  <c r="C1021" i="1" l="1"/>
  <c r="S1020" i="1"/>
  <c r="B1020" i="1" s="1"/>
  <c r="A1092" i="1"/>
  <c r="D1091" i="1"/>
  <c r="E1091" i="1" s="1"/>
  <c r="F1092" i="1" s="1"/>
  <c r="R1091" i="1"/>
  <c r="X1091" i="1"/>
  <c r="W1091" i="1"/>
  <c r="U1090" i="1"/>
  <c r="V1090" i="1" s="1"/>
  <c r="I1091" i="1"/>
  <c r="K1091" i="1"/>
  <c r="L1091" i="1" s="1"/>
  <c r="M1091" i="1" s="1"/>
  <c r="N1091" i="1" s="1"/>
  <c r="G1024" i="1"/>
  <c r="H1023" i="1"/>
  <c r="P1023" i="1" s="1"/>
  <c r="C1022" i="1" l="1"/>
  <c r="S1021" i="1"/>
  <c r="B1021" i="1" s="1"/>
  <c r="W1092" i="1"/>
  <c r="X1092" i="1"/>
  <c r="U1091" i="1"/>
  <c r="V1091" i="1" s="1"/>
  <c r="I1092" i="1"/>
  <c r="K1092" i="1"/>
  <c r="L1092" i="1" s="1"/>
  <c r="M1092" i="1" s="1"/>
  <c r="N1092" i="1" s="1"/>
  <c r="A1093" i="1"/>
  <c r="R1092" i="1"/>
  <c r="D1092" i="1"/>
  <c r="E1092" i="1" s="1"/>
  <c r="F1093" i="1" s="1"/>
  <c r="G1025" i="1"/>
  <c r="H1024" i="1"/>
  <c r="P1024" i="1" s="1"/>
  <c r="C1023" i="1" l="1"/>
  <c r="S1022" i="1"/>
  <c r="B1022" i="1" s="1"/>
  <c r="W1093" i="1"/>
  <c r="U1092" i="1"/>
  <c r="V1092" i="1" s="1"/>
  <c r="X1093" i="1"/>
  <c r="K1093" i="1"/>
  <c r="L1093" i="1" s="1"/>
  <c r="M1093" i="1" s="1"/>
  <c r="N1093" i="1" s="1"/>
  <c r="I1093" i="1"/>
  <c r="R1093" i="1"/>
  <c r="A1094" i="1"/>
  <c r="D1093" i="1"/>
  <c r="E1093" i="1" s="1"/>
  <c r="F1094" i="1" s="1"/>
  <c r="G1026" i="1"/>
  <c r="H1025" i="1"/>
  <c r="P1025" i="1" s="1"/>
  <c r="C1024" i="1" l="1"/>
  <c r="S1023" i="1"/>
  <c r="B1023" i="1" s="1"/>
  <c r="U1093" i="1"/>
  <c r="V1093" i="1" s="1"/>
  <c r="W1094" i="1"/>
  <c r="X1094" i="1"/>
  <c r="I1094" i="1"/>
  <c r="K1094" i="1"/>
  <c r="L1094" i="1" s="1"/>
  <c r="M1094" i="1" s="1"/>
  <c r="N1094" i="1" s="1"/>
  <c r="D1094" i="1"/>
  <c r="E1094" i="1" s="1"/>
  <c r="F1095" i="1" s="1"/>
  <c r="R1094" i="1"/>
  <c r="A1095" i="1"/>
  <c r="G1027" i="1"/>
  <c r="H1026" i="1"/>
  <c r="P1026" i="1" s="1"/>
  <c r="C1025" i="1" l="1"/>
  <c r="S1024" i="1"/>
  <c r="B1024" i="1" s="1"/>
  <c r="R1095" i="1"/>
  <c r="D1095" i="1"/>
  <c r="E1095" i="1" s="1"/>
  <c r="F1096" i="1" s="1"/>
  <c r="A1096" i="1"/>
  <c r="U1094" i="1"/>
  <c r="V1094" i="1" s="1"/>
  <c r="X1095" i="1"/>
  <c r="W1095" i="1"/>
  <c r="K1095" i="1"/>
  <c r="L1095" i="1" s="1"/>
  <c r="M1095" i="1" s="1"/>
  <c r="N1095" i="1" s="1"/>
  <c r="I1095" i="1"/>
  <c r="G1028" i="1"/>
  <c r="H1027" i="1"/>
  <c r="P1027" i="1" s="1"/>
  <c r="C1026" i="1" l="1"/>
  <c r="S1025" i="1"/>
  <c r="B1025" i="1" s="1"/>
  <c r="D1096" i="1"/>
  <c r="E1096" i="1" s="1"/>
  <c r="F1097" i="1" s="1"/>
  <c r="A1097" i="1"/>
  <c r="R1096" i="1"/>
  <c r="L1096" i="1"/>
  <c r="M1096" i="1" s="1"/>
  <c r="N1096" i="1" s="1"/>
  <c r="U1095" i="1"/>
  <c r="V1095" i="1" s="1"/>
  <c r="W1096" i="1"/>
  <c r="X1096" i="1"/>
  <c r="I1096" i="1"/>
  <c r="K1096" i="1"/>
  <c r="G1029" i="1"/>
  <c r="H1028" i="1"/>
  <c r="P1028" i="1" s="1"/>
  <c r="C1027" i="1" l="1"/>
  <c r="S1026" i="1"/>
  <c r="B1026" i="1" s="1"/>
  <c r="X1097" i="1"/>
  <c r="W1097" i="1"/>
  <c r="U1096" i="1"/>
  <c r="V1096" i="1" s="1"/>
  <c r="K1097" i="1"/>
  <c r="L1097" i="1" s="1"/>
  <c r="M1097" i="1" s="1"/>
  <c r="N1097" i="1" s="1"/>
  <c r="I1097" i="1"/>
  <c r="A1098" i="1"/>
  <c r="D1097" i="1"/>
  <c r="E1097" i="1" s="1"/>
  <c r="F1098" i="1" s="1"/>
  <c r="R1097" i="1"/>
  <c r="G1030" i="1"/>
  <c r="H1029" i="1"/>
  <c r="P1029" i="1" s="1"/>
  <c r="C1028" i="1" l="1"/>
  <c r="S1027" i="1"/>
  <c r="B1027" i="1" s="1"/>
  <c r="D1098" i="1"/>
  <c r="E1098" i="1" s="1"/>
  <c r="F1099" i="1" s="1"/>
  <c r="R1098" i="1"/>
  <c r="A1099" i="1"/>
  <c r="X1098" i="1"/>
  <c r="U1097" i="1"/>
  <c r="V1097" i="1" s="1"/>
  <c r="W1098" i="1"/>
  <c r="I1098" i="1"/>
  <c r="K1098" i="1"/>
  <c r="L1098" i="1" s="1"/>
  <c r="M1098" i="1" s="1"/>
  <c r="N1098" i="1" s="1"/>
  <c r="G1031" i="1"/>
  <c r="H1030" i="1"/>
  <c r="P1030" i="1" s="1"/>
  <c r="C1029" i="1" l="1"/>
  <c r="S1028" i="1"/>
  <c r="B1028" i="1" s="1"/>
  <c r="D1099" i="1"/>
  <c r="E1099" i="1" s="1"/>
  <c r="F1100" i="1" s="1"/>
  <c r="A1100" i="1"/>
  <c r="R1099" i="1"/>
  <c r="X1099" i="1"/>
  <c r="W1099" i="1"/>
  <c r="U1098" i="1"/>
  <c r="V1098" i="1" s="1"/>
  <c r="K1099" i="1"/>
  <c r="L1099" i="1" s="1"/>
  <c r="M1099" i="1" s="1"/>
  <c r="N1099" i="1" s="1"/>
  <c r="I1099" i="1"/>
  <c r="G1032" i="1"/>
  <c r="H1031" i="1"/>
  <c r="P1031" i="1" s="1"/>
  <c r="C1030" i="1" l="1"/>
  <c r="S1029" i="1"/>
  <c r="B1029" i="1" s="1"/>
  <c r="W1100" i="1"/>
  <c r="X1100" i="1"/>
  <c r="U1099" i="1"/>
  <c r="V1099" i="1" s="1"/>
  <c r="I1100" i="1"/>
  <c r="K1100" i="1"/>
  <c r="L1100" i="1" s="1"/>
  <c r="M1100" i="1" s="1"/>
  <c r="N1100" i="1" s="1"/>
  <c r="D1100" i="1"/>
  <c r="E1100" i="1" s="1"/>
  <c r="F1101" i="1" s="1"/>
  <c r="A1101" i="1"/>
  <c r="R1100" i="1"/>
  <c r="G1033" i="1"/>
  <c r="H1032" i="1"/>
  <c r="P1032" i="1" s="1"/>
  <c r="C1031" i="1" l="1"/>
  <c r="S1030" i="1"/>
  <c r="B1030" i="1" s="1"/>
  <c r="X1101" i="1"/>
  <c r="U1100" i="1"/>
  <c r="V1100" i="1" s="1"/>
  <c r="W1101" i="1"/>
  <c r="I1101" i="1"/>
  <c r="K1101" i="1"/>
  <c r="L1101" i="1" s="1"/>
  <c r="M1101" i="1" s="1"/>
  <c r="N1101" i="1" s="1"/>
  <c r="R1101" i="1"/>
  <c r="D1101" i="1"/>
  <c r="E1101" i="1" s="1"/>
  <c r="F1102" i="1" s="1"/>
  <c r="A1102" i="1"/>
  <c r="G1034" i="1"/>
  <c r="H1033" i="1"/>
  <c r="P1033" i="1" s="1"/>
  <c r="C1032" i="1" l="1"/>
  <c r="S1031" i="1"/>
  <c r="B1031" i="1" s="1"/>
  <c r="W1102" i="1"/>
  <c r="X1102" i="1"/>
  <c r="U1101" i="1"/>
  <c r="V1101" i="1" s="1"/>
  <c r="I1102" i="1"/>
  <c r="K1102" i="1"/>
  <c r="L1102" i="1" s="1"/>
  <c r="M1102" i="1" s="1"/>
  <c r="N1102" i="1" s="1"/>
  <c r="A1103" i="1"/>
  <c r="D1102" i="1"/>
  <c r="E1102" i="1" s="1"/>
  <c r="F1103" i="1" s="1"/>
  <c r="R1102" i="1"/>
  <c r="G1035" i="1"/>
  <c r="H1034" i="1"/>
  <c r="P1034" i="1" s="1"/>
  <c r="C1033" i="1" l="1"/>
  <c r="S1032" i="1"/>
  <c r="B1032" i="1" s="1"/>
  <c r="D1103" i="1"/>
  <c r="E1103" i="1" s="1"/>
  <c r="F1104" i="1" s="1"/>
  <c r="A1104" i="1"/>
  <c r="R1103" i="1"/>
  <c r="X1103" i="1"/>
  <c r="W1103" i="1"/>
  <c r="U1102" i="1"/>
  <c r="V1102" i="1" s="1"/>
  <c r="K1103" i="1"/>
  <c r="L1103" i="1" s="1"/>
  <c r="M1103" i="1" s="1"/>
  <c r="N1103" i="1" s="1"/>
  <c r="I1103" i="1"/>
  <c r="G1036" i="1"/>
  <c r="H1035" i="1"/>
  <c r="P1035" i="1" s="1"/>
  <c r="C1034" i="1" l="1"/>
  <c r="S1033" i="1"/>
  <c r="B1033" i="1" s="1"/>
  <c r="W1104" i="1"/>
  <c r="U1103" i="1"/>
  <c r="V1103" i="1" s="1"/>
  <c r="X1104" i="1"/>
  <c r="I1104" i="1"/>
  <c r="K1104" i="1"/>
  <c r="L1104" i="1" s="1"/>
  <c r="M1104" i="1" s="1"/>
  <c r="N1104" i="1" s="1"/>
  <c r="D1104" i="1"/>
  <c r="E1104" i="1" s="1"/>
  <c r="F1105" i="1" s="1"/>
  <c r="R1104" i="1"/>
  <c r="A1105" i="1"/>
  <c r="G1037" i="1"/>
  <c r="H1036" i="1"/>
  <c r="P1036" i="1" s="1"/>
  <c r="C1035" i="1" l="1"/>
  <c r="S1034" i="1"/>
  <c r="B1034" i="1" s="1"/>
  <c r="D1105" i="1"/>
  <c r="E1105" i="1" s="1"/>
  <c r="F1106" i="1" s="1"/>
  <c r="A1106" i="1"/>
  <c r="R1105" i="1"/>
  <c r="X1105" i="1"/>
  <c r="W1105" i="1"/>
  <c r="U1104" i="1"/>
  <c r="V1104" i="1" s="1"/>
  <c r="K1105" i="1"/>
  <c r="L1105" i="1" s="1"/>
  <c r="M1105" i="1" s="1"/>
  <c r="N1105" i="1" s="1"/>
  <c r="I1105" i="1"/>
  <c r="G1038" i="1"/>
  <c r="H1037" i="1"/>
  <c r="P1037" i="1" s="1"/>
  <c r="C1036" i="1" l="1"/>
  <c r="S1035" i="1"/>
  <c r="B1035" i="1" s="1"/>
  <c r="W1106" i="1"/>
  <c r="X1106" i="1"/>
  <c r="U1105" i="1"/>
  <c r="V1105" i="1" s="1"/>
  <c r="I1106" i="1"/>
  <c r="K1106" i="1"/>
  <c r="L1106" i="1" s="1"/>
  <c r="M1106" i="1" s="1"/>
  <c r="N1106" i="1" s="1"/>
  <c r="A1107" i="1"/>
  <c r="R1106" i="1"/>
  <c r="D1106" i="1"/>
  <c r="E1106" i="1" s="1"/>
  <c r="F1107" i="1" s="1"/>
  <c r="G1039" i="1"/>
  <c r="H1038" i="1"/>
  <c r="P1038" i="1" s="1"/>
  <c r="C1037" i="1" l="1"/>
  <c r="S1036" i="1"/>
  <c r="B1036" i="1" s="1"/>
  <c r="U1106" i="1"/>
  <c r="V1106" i="1" s="1"/>
  <c r="X1107" i="1"/>
  <c r="W1107" i="1"/>
  <c r="K1107" i="1"/>
  <c r="L1107" i="1" s="1"/>
  <c r="M1107" i="1" s="1"/>
  <c r="N1107" i="1" s="1"/>
  <c r="I1107" i="1"/>
  <c r="D1107" i="1"/>
  <c r="E1107" i="1" s="1"/>
  <c r="F1108" i="1" s="1"/>
  <c r="R1107" i="1"/>
  <c r="A1108" i="1"/>
  <c r="A1109" i="1" s="1"/>
  <c r="G1040" i="1"/>
  <c r="H1039" i="1"/>
  <c r="P1039" i="1" s="1"/>
  <c r="A1110" i="1" l="1"/>
  <c r="R1109" i="1"/>
  <c r="D1109" i="1"/>
  <c r="E1109" i="1" s="1"/>
  <c r="C1038" i="1"/>
  <c r="S1037" i="1"/>
  <c r="B1037" i="1" s="1"/>
  <c r="D1108" i="1"/>
  <c r="X1108" i="1"/>
  <c r="U1107" i="1"/>
  <c r="V1107" i="1" s="1"/>
  <c r="W1108" i="1"/>
  <c r="I1108" i="1"/>
  <c r="K1108" i="1"/>
  <c r="L1108" i="1" s="1"/>
  <c r="M1108" i="1" s="1"/>
  <c r="N1108" i="1" s="1"/>
  <c r="G1041" i="1"/>
  <c r="H1040" i="1"/>
  <c r="P1040" i="1" s="1"/>
  <c r="U1108" i="1" l="1"/>
  <c r="W1109" i="1"/>
  <c r="W1110" i="1" s="1"/>
  <c r="L1109" i="1"/>
  <c r="M1109" i="1" s="1"/>
  <c r="I1109" i="1"/>
  <c r="I1110" i="1" s="1"/>
  <c r="X1109" i="1"/>
  <c r="X1110" i="1" s="1"/>
  <c r="K1110" i="1"/>
  <c r="L1110" i="1" s="1"/>
  <c r="U1109" i="1"/>
  <c r="V1109" i="1" s="1"/>
  <c r="R1110" i="1"/>
  <c r="A1111" i="1"/>
  <c r="D1110" i="1"/>
  <c r="E1110" i="1" s="1"/>
  <c r="E1108" i="1"/>
  <c r="C1039" i="1"/>
  <c r="S1038" i="1"/>
  <c r="B1038" i="1" s="1"/>
  <c r="G1042" i="1"/>
  <c r="H1041" i="1"/>
  <c r="P1041" i="1" s="1"/>
  <c r="N1109" i="1" l="1"/>
  <c r="M1110" i="1"/>
  <c r="N1110" i="1" s="1"/>
  <c r="R1111" i="1"/>
  <c r="A1112" i="1"/>
  <c r="D1111" i="1"/>
  <c r="E1111" i="1" s="1"/>
  <c r="F1112" i="1" s="1"/>
  <c r="U1110" i="1"/>
  <c r="V1110" i="1" s="1"/>
  <c r="X1111" i="1"/>
  <c r="K1111" i="1"/>
  <c r="L1111" i="1" s="1"/>
  <c r="M1111" i="1" s="1"/>
  <c r="I1111" i="1"/>
  <c r="W1111" i="1"/>
  <c r="F1111" i="1"/>
  <c r="F1109" i="1"/>
  <c r="F1110" i="1"/>
  <c r="C1040" i="1"/>
  <c r="S1039" i="1"/>
  <c r="B1039" i="1" s="1"/>
  <c r="G1043" i="1"/>
  <c r="H1042" i="1"/>
  <c r="P1042" i="1" s="1"/>
  <c r="N1111" i="1" l="1"/>
  <c r="A1113" i="1"/>
  <c r="R1112" i="1"/>
  <c r="D1112" i="1"/>
  <c r="E1112" i="1" s="1"/>
  <c r="W1112" i="1"/>
  <c r="I1112" i="1"/>
  <c r="U1111" i="1"/>
  <c r="V1111" i="1" s="1"/>
  <c r="K1112" i="1"/>
  <c r="L1112" i="1" s="1"/>
  <c r="M1112" i="1" s="1"/>
  <c r="X1112" i="1"/>
  <c r="C1041" i="1"/>
  <c r="S1040" i="1"/>
  <c r="B1040" i="1" s="1"/>
  <c r="G1044" i="1"/>
  <c r="H1043" i="1"/>
  <c r="P1043" i="1" s="1"/>
  <c r="N1112" i="1" l="1"/>
  <c r="F1113" i="1"/>
  <c r="W1113" i="1"/>
  <c r="K1113" i="1"/>
  <c r="L1113" i="1" s="1"/>
  <c r="M1113" i="1" s="1"/>
  <c r="I1113" i="1"/>
  <c r="U1112" i="1"/>
  <c r="V1112" i="1" s="1"/>
  <c r="X1113" i="1"/>
  <c r="A1114" i="1"/>
  <c r="R1113" i="1"/>
  <c r="D1113" i="1"/>
  <c r="E1113" i="1" s="1"/>
  <c r="C1042" i="1"/>
  <c r="S1041" i="1"/>
  <c r="B1041" i="1" s="1"/>
  <c r="G1045" i="1"/>
  <c r="H1044" i="1"/>
  <c r="P1044" i="1" s="1"/>
  <c r="R1114" i="1" l="1"/>
  <c r="A1115" i="1"/>
  <c r="D1114" i="1"/>
  <c r="E1114" i="1" s="1"/>
  <c r="F1115" i="1" s="1"/>
  <c r="N1113" i="1"/>
  <c r="F1114" i="1"/>
  <c r="I1114" i="1"/>
  <c r="U1113" i="1"/>
  <c r="V1113" i="1" s="1"/>
  <c r="X1114" i="1"/>
  <c r="W1114" i="1"/>
  <c r="K1114" i="1"/>
  <c r="L1114" i="1" s="1"/>
  <c r="M1114" i="1" s="1"/>
  <c r="C1043" i="1"/>
  <c r="S1042" i="1"/>
  <c r="B1042" i="1" s="1"/>
  <c r="G1046" i="1"/>
  <c r="H1045" i="1"/>
  <c r="P1045" i="1" s="1"/>
  <c r="W1115" i="1" l="1"/>
  <c r="K1115" i="1"/>
  <c r="L1115" i="1" s="1"/>
  <c r="M1115" i="1" s="1"/>
  <c r="I1115" i="1"/>
  <c r="U1114" i="1"/>
  <c r="V1114" i="1" s="1"/>
  <c r="X1115" i="1"/>
  <c r="N1114" i="1"/>
  <c r="A1116" i="1"/>
  <c r="R1115" i="1"/>
  <c r="D1115" i="1"/>
  <c r="E1115" i="1" s="1"/>
  <c r="C1044" i="1"/>
  <c r="S1043" i="1"/>
  <c r="B1043" i="1" s="1"/>
  <c r="G1047" i="1"/>
  <c r="H1046" i="1"/>
  <c r="P1046" i="1" s="1"/>
  <c r="R1116" i="1" l="1"/>
  <c r="A1117" i="1"/>
  <c r="D1116" i="1"/>
  <c r="E1116" i="1" s="1"/>
  <c r="F1117" i="1" s="1"/>
  <c r="F1116" i="1"/>
  <c r="U1115" i="1"/>
  <c r="V1115" i="1" s="1"/>
  <c r="X1116" i="1"/>
  <c r="I1116" i="1"/>
  <c r="W1116" i="1"/>
  <c r="K1116" i="1"/>
  <c r="L1116" i="1" s="1"/>
  <c r="M1116" i="1" s="1"/>
  <c r="N1115" i="1"/>
  <c r="C1045" i="1"/>
  <c r="S1044" i="1"/>
  <c r="B1044" i="1" s="1"/>
  <c r="G1048" i="1"/>
  <c r="H1047" i="1"/>
  <c r="P1047" i="1" s="1"/>
  <c r="N1116" i="1" l="1"/>
  <c r="R1117" i="1"/>
  <c r="A1118" i="1"/>
  <c r="D1117" i="1"/>
  <c r="E1117" i="1" s="1"/>
  <c r="I1117" i="1"/>
  <c r="U1116" i="1"/>
  <c r="V1116" i="1" s="1"/>
  <c r="X1117" i="1"/>
  <c r="W1117" i="1"/>
  <c r="K1117" i="1"/>
  <c r="L1117" i="1" s="1"/>
  <c r="M1117" i="1" s="1"/>
  <c r="C1046" i="1"/>
  <c r="S1045" i="1"/>
  <c r="B1045" i="1" s="1"/>
  <c r="G1049" i="1"/>
  <c r="H1048" i="1"/>
  <c r="P1048" i="1" s="1"/>
  <c r="N1117" i="1" l="1"/>
  <c r="F1118" i="1"/>
  <c r="X1118" i="1"/>
  <c r="W1118" i="1"/>
  <c r="K1118" i="1"/>
  <c r="L1118" i="1" s="1"/>
  <c r="M1118" i="1" s="1"/>
  <c r="I1118" i="1"/>
  <c r="U1117" i="1"/>
  <c r="V1117" i="1" s="1"/>
  <c r="R1118" i="1"/>
  <c r="D1118" i="1"/>
  <c r="E1118" i="1" s="1"/>
  <c r="A1119" i="1"/>
  <c r="C1047" i="1"/>
  <c r="S1046" i="1"/>
  <c r="B1046" i="1" s="1"/>
  <c r="G1050" i="1"/>
  <c r="H1049" i="1"/>
  <c r="P1049" i="1" s="1"/>
  <c r="U1118" i="1" l="1"/>
  <c r="V1118" i="1" s="1"/>
  <c r="X1119" i="1"/>
  <c r="W1119" i="1"/>
  <c r="K1119" i="1"/>
  <c r="L1119" i="1" s="1"/>
  <c r="M1119" i="1" s="1"/>
  <c r="I1119" i="1"/>
  <c r="N1118" i="1"/>
  <c r="A1120" i="1"/>
  <c r="R1119" i="1"/>
  <c r="D1119" i="1"/>
  <c r="E1119" i="1" s="1"/>
  <c r="F1120" i="1" s="1"/>
  <c r="F1119" i="1"/>
  <c r="C1048" i="1"/>
  <c r="S1047" i="1"/>
  <c r="B1047" i="1" s="1"/>
  <c r="G1051" i="1"/>
  <c r="H1050" i="1"/>
  <c r="P1050" i="1" s="1"/>
  <c r="D1120" i="1" l="1"/>
  <c r="E1120" i="1" s="1"/>
  <c r="F1121" i="1" s="1"/>
  <c r="R1120" i="1"/>
  <c r="A1121" i="1"/>
  <c r="I1120" i="1"/>
  <c r="U1119" i="1"/>
  <c r="V1119" i="1" s="1"/>
  <c r="X1120" i="1"/>
  <c r="W1120" i="1"/>
  <c r="K1120" i="1"/>
  <c r="L1120" i="1" s="1"/>
  <c r="M1120" i="1" s="1"/>
  <c r="N1119" i="1"/>
  <c r="C1049" i="1"/>
  <c r="S1048" i="1"/>
  <c r="B1048" i="1" s="1"/>
  <c r="G1052" i="1"/>
  <c r="H1051" i="1"/>
  <c r="P1051" i="1" s="1"/>
  <c r="N1120" i="1" l="1"/>
  <c r="R1121" i="1"/>
  <c r="A1122" i="1"/>
  <c r="D1121" i="1"/>
  <c r="E1121" i="1" s="1"/>
  <c r="F1122" i="1" s="1"/>
  <c r="X1121" i="1"/>
  <c r="W1121" i="1"/>
  <c r="K1121" i="1"/>
  <c r="L1121" i="1" s="1"/>
  <c r="M1121" i="1" s="1"/>
  <c r="I1121" i="1"/>
  <c r="U1120" i="1"/>
  <c r="V1120" i="1" s="1"/>
  <c r="C1050" i="1"/>
  <c r="S1049" i="1"/>
  <c r="B1049" i="1" s="1"/>
  <c r="G1053" i="1"/>
  <c r="H1052" i="1"/>
  <c r="P1052" i="1" s="1"/>
  <c r="R1122" i="1" l="1"/>
  <c r="A1123" i="1"/>
  <c r="D1122" i="1"/>
  <c r="E1122" i="1" s="1"/>
  <c r="F1123" i="1" s="1"/>
  <c r="I1122" i="1"/>
  <c r="U1121" i="1"/>
  <c r="V1121" i="1" s="1"/>
  <c r="X1122" i="1"/>
  <c r="W1122" i="1"/>
  <c r="K1122" i="1"/>
  <c r="L1122" i="1" s="1"/>
  <c r="M1122" i="1" s="1"/>
  <c r="N1121" i="1"/>
  <c r="C1051" i="1"/>
  <c r="S1050" i="1"/>
  <c r="B1050" i="1" s="1"/>
  <c r="G1054" i="1"/>
  <c r="H1053" i="1"/>
  <c r="P1053" i="1" s="1"/>
  <c r="N1122" i="1" l="1"/>
  <c r="R1123" i="1"/>
  <c r="A1124" i="1"/>
  <c r="D1123" i="1"/>
  <c r="E1123" i="1" s="1"/>
  <c r="F1124" i="1" s="1"/>
  <c r="X1123" i="1"/>
  <c r="W1123" i="1"/>
  <c r="K1123" i="1"/>
  <c r="L1123" i="1" s="1"/>
  <c r="M1123" i="1" s="1"/>
  <c r="I1123" i="1"/>
  <c r="U1122" i="1"/>
  <c r="V1122" i="1" s="1"/>
  <c r="C1052" i="1"/>
  <c r="S1051" i="1"/>
  <c r="B1051" i="1" s="1"/>
  <c r="G1055" i="1"/>
  <c r="H1054" i="1"/>
  <c r="P1054" i="1" s="1"/>
  <c r="R1124" i="1" l="1"/>
  <c r="A1125" i="1"/>
  <c r="D1124" i="1"/>
  <c r="E1124" i="1" s="1"/>
  <c r="F1125" i="1" s="1"/>
  <c r="U1123" i="1"/>
  <c r="V1123" i="1" s="1"/>
  <c r="X1124" i="1"/>
  <c r="W1124" i="1"/>
  <c r="K1124" i="1"/>
  <c r="L1124" i="1" s="1"/>
  <c r="M1124" i="1" s="1"/>
  <c r="I1124" i="1"/>
  <c r="N1123" i="1"/>
  <c r="C1053" i="1"/>
  <c r="S1052" i="1"/>
  <c r="B1052" i="1" s="1"/>
  <c r="G1056" i="1"/>
  <c r="H1055" i="1"/>
  <c r="P1055" i="1" s="1"/>
  <c r="R1125" i="1" l="1"/>
  <c r="A1126" i="1"/>
  <c r="D1125" i="1"/>
  <c r="E1125" i="1" s="1"/>
  <c r="F1126" i="1" s="1"/>
  <c r="I1125" i="1"/>
  <c r="U1124" i="1"/>
  <c r="V1124" i="1" s="1"/>
  <c r="X1125" i="1"/>
  <c r="W1125" i="1"/>
  <c r="K1125" i="1"/>
  <c r="L1125" i="1" s="1"/>
  <c r="M1125" i="1" s="1"/>
  <c r="N1124" i="1"/>
  <c r="C1054" i="1"/>
  <c r="S1053" i="1"/>
  <c r="B1053" i="1" s="1"/>
  <c r="G1057" i="1"/>
  <c r="H1056" i="1"/>
  <c r="P1056" i="1" s="1"/>
  <c r="N1125" i="1" l="1"/>
  <c r="R1126" i="1"/>
  <c r="A1127" i="1"/>
  <c r="D1126" i="1"/>
  <c r="E1126" i="1" s="1"/>
  <c r="F1127" i="1" s="1"/>
  <c r="K1126" i="1"/>
  <c r="L1126" i="1" s="1"/>
  <c r="M1126" i="1" s="1"/>
  <c r="I1126" i="1"/>
  <c r="U1125" i="1"/>
  <c r="V1125" i="1" s="1"/>
  <c r="X1126" i="1"/>
  <c r="W1126" i="1"/>
  <c r="C1055" i="1"/>
  <c r="S1054" i="1"/>
  <c r="B1054" i="1" s="1"/>
  <c r="G1058" i="1"/>
  <c r="H1057" i="1"/>
  <c r="P1057" i="1" s="1"/>
  <c r="R1127" i="1" l="1"/>
  <c r="A1128" i="1"/>
  <c r="D1127" i="1"/>
  <c r="E1127" i="1" s="1"/>
  <c r="F1128" i="1" s="1"/>
  <c r="N1126" i="1"/>
  <c r="I1127" i="1"/>
  <c r="U1126" i="1"/>
  <c r="V1126" i="1" s="1"/>
  <c r="X1127" i="1"/>
  <c r="W1127" i="1"/>
  <c r="K1127" i="1"/>
  <c r="L1127" i="1" s="1"/>
  <c r="M1127" i="1" s="1"/>
  <c r="C1056" i="1"/>
  <c r="S1055" i="1"/>
  <c r="B1055" i="1" s="1"/>
  <c r="G1059" i="1"/>
  <c r="H1058" i="1"/>
  <c r="P1058" i="1" s="1"/>
  <c r="R1128" i="1" l="1"/>
  <c r="A1129" i="1"/>
  <c r="D1128" i="1"/>
  <c r="E1128" i="1" s="1"/>
  <c r="F1129" i="1" s="1"/>
  <c r="N1127" i="1"/>
  <c r="K1128" i="1"/>
  <c r="L1128" i="1" s="1"/>
  <c r="M1128" i="1" s="1"/>
  <c r="I1128" i="1"/>
  <c r="U1127" i="1"/>
  <c r="V1127" i="1" s="1"/>
  <c r="X1128" i="1"/>
  <c r="W1128" i="1"/>
  <c r="C1057" i="1"/>
  <c r="S1056" i="1"/>
  <c r="B1056" i="1" s="1"/>
  <c r="G1060" i="1"/>
  <c r="H1059" i="1"/>
  <c r="P1059" i="1" s="1"/>
  <c r="N1128" i="1" l="1"/>
  <c r="R1129" i="1"/>
  <c r="A1130" i="1"/>
  <c r="D1129" i="1"/>
  <c r="E1129" i="1" s="1"/>
  <c r="F1130" i="1" s="1"/>
  <c r="I1129" i="1"/>
  <c r="U1128" i="1"/>
  <c r="V1128" i="1" s="1"/>
  <c r="X1129" i="1"/>
  <c r="W1129" i="1"/>
  <c r="K1129" i="1"/>
  <c r="L1129" i="1" s="1"/>
  <c r="M1129" i="1" s="1"/>
  <c r="C1058" i="1"/>
  <c r="S1057" i="1"/>
  <c r="B1057" i="1" s="1"/>
  <c r="G1061" i="1"/>
  <c r="H1060" i="1"/>
  <c r="P1060" i="1" s="1"/>
  <c r="R1130" i="1" l="1"/>
  <c r="A1131" i="1"/>
  <c r="D1130" i="1"/>
  <c r="E1130" i="1" s="1"/>
  <c r="F1131" i="1" s="1"/>
  <c r="N1129" i="1"/>
  <c r="K1130" i="1"/>
  <c r="L1130" i="1" s="1"/>
  <c r="M1130" i="1" s="1"/>
  <c r="I1130" i="1"/>
  <c r="U1129" i="1"/>
  <c r="V1129" i="1" s="1"/>
  <c r="X1130" i="1"/>
  <c r="W1130" i="1"/>
  <c r="C1059" i="1"/>
  <c r="S1058" i="1"/>
  <c r="B1058" i="1" s="1"/>
  <c r="G1062" i="1"/>
  <c r="H1061" i="1"/>
  <c r="P1061" i="1" s="1"/>
  <c r="N1130" i="1" l="1"/>
  <c r="R1131" i="1"/>
  <c r="A1132" i="1"/>
  <c r="D1131" i="1"/>
  <c r="E1131" i="1" s="1"/>
  <c r="F1132" i="1" s="1"/>
  <c r="U1130" i="1"/>
  <c r="V1130" i="1" s="1"/>
  <c r="X1131" i="1"/>
  <c r="W1131" i="1"/>
  <c r="K1131" i="1"/>
  <c r="L1131" i="1" s="1"/>
  <c r="M1131" i="1" s="1"/>
  <c r="I1131" i="1"/>
  <c r="C1060" i="1"/>
  <c r="S1059" i="1"/>
  <c r="B1059" i="1" s="1"/>
  <c r="G1063" i="1"/>
  <c r="H1062" i="1"/>
  <c r="P1062" i="1" s="1"/>
  <c r="R1132" i="1" l="1"/>
  <c r="A1133" i="1"/>
  <c r="D1132" i="1"/>
  <c r="E1132" i="1" s="1"/>
  <c r="F1133" i="1" s="1"/>
  <c r="K1132" i="1"/>
  <c r="L1132" i="1" s="1"/>
  <c r="M1132" i="1" s="1"/>
  <c r="I1132" i="1"/>
  <c r="U1131" i="1"/>
  <c r="V1131" i="1" s="1"/>
  <c r="X1132" i="1"/>
  <c r="W1132" i="1"/>
  <c r="N1131" i="1"/>
  <c r="C1061" i="1"/>
  <c r="S1060" i="1"/>
  <c r="B1060" i="1" s="1"/>
  <c r="G1064" i="1"/>
  <c r="H1063" i="1"/>
  <c r="P1063" i="1" s="1"/>
  <c r="N1132" i="1" l="1"/>
  <c r="R1133" i="1"/>
  <c r="A1134" i="1"/>
  <c r="D1133" i="1"/>
  <c r="E1133" i="1" s="1"/>
  <c r="F1134" i="1" s="1"/>
  <c r="U1132" i="1"/>
  <c r="V1132" i="1" s="1"/>
  <c r="X1133" i="1"/>
  <c r="W1133" i="1"/>
  <c r="K1133" i="1"/>
  <c r="L1133" i="1" s="1"/>
  <c r="M1133" i="1" s="1"/>
  <c r="I1133" i="1"/>
  <c r="C1062" i="1"/>
  <c r="S1061" i="1"/>
  <c r="B1061" i="1" s="1"/>
  <c r="G1065" i="1"/>
  <c r="H1064" i="1"/>
  <c r="P1064" i="1" s="1"/>
  <c r="R1134" i="1" l="1"/>
  <c r="A1135" i="1"/>
  <c r="D1134" i="1"/>
  <c r="E1134" i="1" s="1"/>
  <c r="F1135" i="1" s="1"/>
  <c r="W1134" i="1"/>
  <c r="K1134" i="1"/>
  <c r="L1134" i="1" s="1"/>
  <c r="M1134" i="1" s="1"/>
  <c r="I1134" i="1"/>
  <c r="U1133" i="1"/>
  <c r="V1133" i="1" s="1"/>
  <c r="X1134" i="1"/>
  <c r="N1133" i="1"/>
  <c r="C1063" i="1"/>
  <c r="S1062" i="1"/>
  <c r="B1062" i="1" s="1"/>
  <c r="G1066" i="1"/>
  <c r="H1065" i="1"/>
  <c r="P1065" i="1" s="1"/>
  <c r="N1134" i="1" l="1"/>
  <c r="R1135" i="1"/>
  <c r="A1136" i="1"/>
  <c r="D1135" i="1"/>
  <c r="E1135" i="1" s="1"/>
  <c r="F1136" i="1" s="1"/>
  <c r="I1135" i="1"/>
  <c r="U1134" i="1"/>
  <c r="V1134" i="1" s="1"/>
  <c r="X1135" i="1"/>
  <c r="W1135" i="1"/>
  <c r="K1135" i="1"/>
  <c r="L1135" i="1" s="1"/>
  <c r="M1135" i="1" s="1"/>
  <c r="C1064" i="1"/>
  <c r="S1063" i="1"/>
  <c r="B1063" i="1" s="1"/>
  <c r="G1067" i="1"/>
  <c r="H1066" i="1"/>
  <c r="P1066" i="1" s="1"/>
  <c r="R1136" i="1" l="1"/>
  <c r="A1137" i="1"/>
  <c r="D1136" i="1"/>
  <c r="E1136" i="1" s="1"/>
  <c r="F1137" i="1" s="1"/>
  <c r="N1135" i="1"/>
  <c r="K1136" i="1"/>
  <c r="L1136" i="1" s="1"/>
  <c r="M1136" i="1" s="1"/>
  <c r="I1136" i="1"/>
  <c r="U1135" i="1"/>
  <c r="V1135" i="1" s="1"/>
  <c r="X1136" i="1"/>
  <c r="W1136" i="1"/>
  <c r="C1065" i="1"/>
  <c r="S1064" i="1"/>
  <c r="B1064" i="1" s="1"/>
  <c r="G1068" i="1"/>
  <c r="H1067" i="1"/>
  <c r="P1067" i="1" s="1"/>
  <c r="N1136" i="1" l="1"/>
  <c r="A1138" i="1"/>
  <c r="R1137" i="1"/>
  <c r="D1137" i="1"/>
  <c r="E1137" i="1" s="1"/>
  <c r="F1138" i="1" s="1"/>
  <c r="K1137" i="1"/>
  <c r="L1137" i="1" s="1"/>
  <c r="M1137" i="1" s="1"/>
  <c r="I1137" i="1"/>
  <c r="U1136" i="1"/>
  <c r="V1136" i="1" s="1"/>
  <c r="X1137" i="1"/>
  <c r="W1137" i="1"/>
  <c r="C1066" i="1"/>
  <c r="S1065" i="1"/>
  <c r="B1065" i="1" s="1"/>
  <c r="G1069" i="1"/>
  <c r="H1068" i="1"/>
  <c r="P1068" i="1" s="1"/>
  <c r="N1137" i="1" l="1"/>
  <c r="I1138" i="1"/>
  <c r="X1138" i="1"/>
  <c r="W1138" i="1"/>
  <c r="K1138" i="1"/>
  <c r="L1138" i="1" s="1"/>
  <c r="M1138" i="1" s="1"/>
  <c r="U1137" i="1"/>
  <c r="V1137" i="1" s="1"/>
  <c r="D1138" i="1"/>
  <c r="E1138" i="1" s="1"/>
  <c r="F1139" i="1" s="1"/>
  <c r="A1139" i="1"/>
  <c r="R1138" i="1"/>
  <c r="C1067" i="1"/>
  <c r="S1066" i="1"/>
  <c r="B1066" i="1" s="1"/>
  <c r="G1070" i="1"/>
  <c r="H1069" i="1"/>
  <c r="P1069" i="1" s="1"/>
  <c r="A1140" i="1" l="1"/>
  <c r="R1139" i="1"/>
  <c r="D1139" i="1"/>
  <c r="E1139" i="1" s="1"/>
  <c r="F1140" i="1" s="1"/>
  <c r="W1139" i="1"/>
  <c r="K1139" i="1"/>
  <c r="L1139" i="1" s="1"/>
  <c r="M1139" i="1" s="1"/>
  <c r="U1138" i="1"/>
  <c r="V1138" i="1" s="1"/>
  <c r="I1139" i="1"/>
  <c r="X1139" i="1"/>
  <c r="N1138" i="1"/>
  <c r="C1068" i="1"/>
  <c r="S1067" i="1"/>
  <c r="B1067" i="1" s="1"/>
  <c r="G1071" i="1"/>
  <c r="H1070" i="1"/>
  <c r="P1070" i="1" s="1"/>
  <c r="I1140" i="1" l="1"/>
  <c r="U1139" i="1"/>
  <c r="V1139" i="1" s="1"/>
  <c r="X1140" i="1"/>
  <c r="W1140" i="1"/>
  <c r="K1140" i="1"/>
  <c r="L1140" i="1" s="1"/>
  <c r="M1140" i="1" s="1"/>
  <c r="N1139" i="1"/>
  <c r="A1141" i="1"/>
  <c r="R1140" i="1"/>
  <c r="D1140" i="1"/>
  <c r="E1140" i="1" s="1"/>
  <c r="F1141" i="1" s="1"/>
  <c r="C1069" i="1"/>
  <c r="S1068" i="1"/>
  <c r="B1068" i="1" s="1"/>
  <c r="G1072" i="1"/>
  <c r="H1071" i="1"/>
  <c r="P1071" i="1" s="1"/>
  <c r="A1142" i="1" l="1"/>
  <c r="R1141" i="1"/>
  <c r="D1141" i="1"/>
  <c r="E1141" i="1" s="1"/>
  <c r="F1142" i="1" s="1"/>
  <c r="K1141" i="1"/>
  <c r="L1141" i="1" s="1"/>
  <c r="M1141" i="1" s="1"/>
  <c r="I1141" i="1"/>
  <c r="U1140" i="1"/>
  <c r="V1140" i="1" s="1"/>
  <c r="X1141" i="1"/>
  <c r="W1141" i="1"/>
  <c r="N1140" i="1"/>
  <c r="C1070" i="1"/>
  <c r="S1069" i="1"/>
  <c r="B1069" i="1" s="1"/>
  <c r="G1073" i="1"/>
  <c r="H1072" i="1"/>
  <c r="P1072" i="1" s="1"/>
  <c r="N1141" i="1" l="1"/>
  <c r="I1142" i="1"/>
  <c r="X1142" i="1"/>
  <c r="K1142" i="1"/>
  <c r="L1142" i="1" s="1"/>
  <c r="M1142" i="1" s="1"/>
  <c r="W1142" i="1"/>
  <c r="U1141" i="1"/>
  <c r="V1141" i="1" s="1"/>
  <c r="R1142" i="1"/>
  <c r="D1142" i="1"/>
  <c r="E1142" i="1" s="1"/>
  <c r="F1143" i="1" s="1"/>
  <c r="A1143" i="1"/>
  <c r="C1071" i="1"/>
  <c r="S1070" i="1"/>
  <c r="B1070" i="1" s="1"/>
  <c r="G1074" i="1"/>
  <c r="H1073" i="1"/>
  <c r="P1073" i="1" s="1"/>
  <c r="K1143" i="1" l="1"/>
  <c r="L1143" i="1" s="1"/>
  <c r="M1143" i="1" s="1"/>
  <c r="I1143" i="1"/>
  <c r="U1142" i="1"/>
  <c r="V1142" i="1" s="1"/>
  <c r="X1143" i="1"/>
  <c r="W1143" i="1"/>
  <c r="A1144" i="1"/>
  <c r="R1143" i="1"/>
  <c r="D1143" i="1"/>
  <c r="E1143" i="1" s="1"/>
  <c r="F1144" i="1" s="1"/>
  <c r="N1142" i="1"/>
  <c r="C1072" i="1"/>
  <c r="S1071" i="1"/>
  <c r="B1071" i="1" s="1"/>
  <c r="G1075" i="1"/>
  <c r="H1074" i="1"/>
  <c r="P1074" i="1" s="1"/>
  <c r="A1145" i="1" l="1"/>
  <c r="R1144" i="1"/>
  <c r="D1144" i="1"/>
  <c r="E1144" i="1" s="1"/>
  <c r="F1145" i="1" s="1"/>
  <c r="N1143" i="1"/>
  <c r="I1144" i="1"/>
  <c r="W1144" i="1"/>
  <c r="K1144" i="1"/>
  <c r="L1144" i="1" s="1"/>
  <c r="M1144" i="1" s="1"/>
  <c r="U1143" i="1"/>
  <c r="V1143" i="1" s="1"/>
  <c r="X1144" i="1"/>
  <c r="C1073" i="1"/>
  <c r="S1072" i="1"/>
  <c r="B1072" i="1" s="1"/>
  <c r="G1076" i="1"/>
  <c r="H1075" i="1"/>
  <c r="P1075" i="1" s="1"/>
  <c r="N1144" i="1" l="1"/>
  <c r="K1145" i="1"/>
  <c r="I1145" i="1"/>
  <c r="U1144" i="1"/>
  <c r="V1144" i="1" s="1"/>
  <c r="X1145" i="1"/>
  <c r="W1145" i="1"/>
  <c r="A1146" i="1"/>
  <c r="R1145" i="1"/>
  <c r="D1145" i="1"/>
  <c r="E1145" i="1" s="1"/>
  <c r="F1146" i="1" s="1"/>
  <c r="L1145" i="1"/>
  <c r="M1145" i="1" s="1"/>
  <c r="C1074" i="1"/>
  <c r="S1073" i="1"/>
  <c r="B1073" i="1" s="1"/>
  <c r="G1077" i="1"/>
  <c r="H1076" i="1"/>
  <c r="P1076" i="1" s="1"/>
  <c r="I1146" i="1" l="1"/>
  <c r="U1145" i="1"/>
  <c r="V1145" i="1" s="1"/>
  <c r="X1146" i="1"/>
  <c r="W1146" i="1"/>
  <c r="K1146" i="1"/>
  <c r="L1146" i="1" s="1"/>
  <c r="M1146" i="1" s="1"/>
  <c r="O1146" i="1" s="1"/>
  <c r="N1145" i="1"/>
  <c r="O1145" i="1" s="1"/>
  <c r="A1147" i="1"/>
  <c r="R1146" i="1"/>
  <c r="D1146" i="1"/>
  <c r="E1146" i="1" s="1"/>
  <c r="F1147" i="1" s="1"/>
  <c r="C1075" i="1"/>
  <c r="S1074" i="1"/>
  <c r="B1074" i="1" s="1"/>
  <c r="G1078" i="1"/>
  <c r="H1077" i="1"/>
  <c r="P1077" i="1" s="1"/>
  <c r="A1148" i="1" l="1"/>
  <c r="D1147" i="1"/>
  <c r="E1147" i="1" s="1"/>
  <c r="F1148" i="1" s="1"/>
  <c r="R1147" i="1"/>
  <c r="K1147" i="1"/>
  <c r="L1147" i="1" s="1"/>
  <c r="M1147" i="1" s="1"/>
  <c r="O1147" i="1" s="1"/>
  <c r="I1147" i="1"/>
  <c r="U1146" i="1"/>
  <c r="V1146" i="1" s="1"/>
  <c r="X1147" i="1"/>
  <c r="W1147" i="1"/>
  <c r="N1146" i="1"/>
  <c r="C1076" i="1"/>
  <c r="S1075" i="1"/>
  <c r="B1075" i="1" s="1"/>
  <c r="G1079" i="1"/>
  <c r="H1078" i="1"/>
  <c r="P1078" i="1" s="1"/>
  <c r="N1147" i="1" l="1"/>
  <c r="I1148" i="1"/>
  <c r="X1148" i="1"/>
  <c r="W1148" i="1"/>
  <c r="K1148" i="1"/>
  <c r="L1148" i="1" s="1"/>
  <c r="M1148" i="1" s="1"/>
  <c r="O1148" i="1" s="1"/>
  <c r="U1147" i="1"/>
  <c r="V1147" i="1" s="1"/>
  <c r="R1148" i="1"/>
  <c r="D1148" i="1"/>
  <c r="E1148" i="1" s="1"/>
  <c r="F1149" i="1" s="1"/>
  <c r="A1149" i="1"/>
  <c r="C1077" i="1"/>
  <c r="S1076" i="1"/>
  <c r="B1076" i="1" s="1"/>
  <c r="G1080" i="1"/>
  <c r="H1079" i="1"/>
  <c r="P1079" i="1" s="1"/>
  <c r="U1148" i="1" l="1"/>
  <c r="V1148" i="1" s="1"/>
  <c r="W1149" i="1"/>
  <c r="K1149" i="1"/>
  <c r="I1149" i="1"/>
  <c r="X1149" i="1"/>
  <c r="N1148" i="1"/>
  <c r="L1149" i="1"/>
  <c r="M1149" i="1" s="1"/>
  <c r="O1149" i="1" s="1"/>
  <c r="R1149" i="1"/>
  <c r="D1149" i="1"/>
  <c r="E1149" i="1" s="1"/>
  <c r="F1150" i="1" s="1"/>
  <c r="A1150" i="1"/>
  <c r="C1078" i="1"/>
  <c r="S1077" i="1"/>
  <c r="B1077" i="1" s="1"/>
  <c r="G1081" i="1"/>
  <c r="H1080" i="1"/>
  <c r="P1080" i="1" s="1"/>
  <c r="N1149" i="1" l="1"/>
  <c r="R1150" i="1"/>
  <c r="D1150" i="1"/>
  <c r="E1150" i="1" s="1"/>
  <c r="F1151" i="1" s="1"/>
  <c r="A1151" i="1"/>
  <c r="W1150" i="1"/>
  <c r="K1150" i="1"/>
  <c r="L1150" i="1" s="1"/>
  <c r="M1150" i="1" s="1"/>
  <c r="O1150" i="1" s="1"/>
  <c r="I1150" i="1"/>
  <c r="U1149" i="1"/>
  <c r="V1149" i="1" s="1"/>
  <c r="X1150" i="1"/>
  <c r="C1079" i="1"/>
  <c r="S1078" i="1"/>
  <c r="B1078" i="1" s="1"/>
  <c r="G1082" i="1"/>
  <c r="H1081" i="1"/>
  <c r="P1081" i="1" s="1"/>
  <c r="A1152" i="1" l="1"/>
  <c r="R1151" i="1"/>
  <c r="D1151" i="1"/>
  <c r="E1151" i="1" s="1"/>
  <c r="F1152" i="1" s="1"/>
  <c r="K1151" i="1"/>
  <c r="L1151" i="1" s="1"/>
  <c r="M1151" i="1" s="1"/>
  <c r="O1151" i="1" s="1"/>
  <c r="I1151" i="1"/>
  <c r="U1150" i="1"/>
  <c r="V1150" i="1" s="1"/>
  <c r="X1151" i="1"/>
  <c r="W1151" i="1"/>
  <c r="N1150" i="1"/>
  <c r="C1080" i="1"/>
  <c r="S1079" i="1"/>
  <c r="B1079" i="1" s="1"/>
  <c r="G1083" i="1"/>
  <c r="H1082" i="1"/>
  <c r="P1082" i="1" s="1"/>
  <c r="N1151" i="1" l="1"/>
  <c r="U1151" i="1"/>
  <c r="V1151" i="1" s="1"/>
  <c r="I1152" i="1"/>
  <c r="X1152" i="1"/>
  <c r="W1152" i="1"/>
  <c r="K1152" i="1"/>
  <c r="L1152" i="1" s="1"/>
  <c r="M1152" i="1" s="1"/>
  <c r="O1152" i="1" s="1"/>
  <c r="D1152" i="1"/>
  <c r="E1152" i="1" s="1"/>
  <c r="F1153" i="1" s="1"/>
  <c r="A1153" i="1"/>
  <c r="R1152" i="1"/>
  <c r="C1081" i="1"/>
  <c r="S1080" i="1"/>
  <c r="B1080" i="1" s="1"/>
  <c r="G1084" i="1"/>
  <c r="H1083" i="1"/>
  <c r="P1083" i="1" s="1"/>
  <c r="D1153" i="1" l="1"/>
  <c r="E1153" i="1" s="1"/>
  <c r="F1154" i="1" s="1"/>
  <c r="A1154" i="1"/>
  <c r="R1153" i="1"/>
  <c r="U1152" i="1"/>
  <c r="V1152" i="1" s="1"/>
  <c r="X1153" i="1"/>
  <c r="W1153" i="1"/>
  <c r="K1153" i="1"/>
  <c r="L1153" i="1" s="1"/>
  <c r="M1153" i="1" s="1"/>
  <c r="O1153" i="1" s="1"/>
  <c r="I1153" i="1"/>
  <c r="N1152" i="1"/>
  <c r="C1082" i="1"/>
  <c r="S1081" i="1"/>
  <c r="B1081" i="1" s="1"/>
  <c r="G1085" i="1"/>
  <c r="H1084" i="1"/>
  <c r="P1084" i="1" s="1"/>
  <c r="N1153" i="1" l="1"/>
  <c r="I1154" i="1"/>
  <c r="X1154" i="1"/>
  <c r="W1154" i="1"/>
  <c r="K1154" i="1"/>
  <c r="L1154" i="1" s="1"/>
  <c r="M1154" i="1" s="1"/>
  <c r="O1154" i="1" s="1"/>
  <c r="U1153" i="1"/>
  <c r="V1153" i="1" s="1"/>
  <c r="R1154" i="1"/>
  <c r="D1154" i="1"/>
  <c r="E1154" i="1" s="1"/>
  <c r="F1155" i="1" s="1"/>
  <c r="A1155" i="1"/>
  <c r="C1083" i="1"/>
  <c r="S1082" i="1"/>
  <c r="B1082" i="1" s="1"/>
  <c r="G1086" i="1"/>
  <c r="H1085" i="1"/>
  <c r="P1085" i="1" s="1"/>
  <c r="K1155" i="1" l="1"/>
  <c r="L1155" i="1" s="1"/>
  <c r="M1155" i="1" s="1"/>
  <c r="O1155" i="1" s="1"/>
  <c r="U1154" i="1"/>
  <c r="V1154" i="1" s="1"/>
  <c r="I1155" i="1"/>
  <c r="X1155" i="1"/>
  <c r="W1155" i="1"/>
  <c r="N1154" i="1"/>
  <c r="A1156" i="1"/>
  <c r="R1155" i="1"/>
  <c r="D1155" i="1"/>
  <c r="E1155" i="1" s="1"/>
  <c r="F1156" i="1" s="1"/>
  <c r="C1084" i="1"/>
  <c r="S1083" i="1"/>
  <c r="B1083" i="1" s="1"/>
  <c r="G1087" i="1"/>
  <c r="H1086" i="1"/>
  <c r="P1086" i="1" s="1"/>
  <c r="I1156" i="1" l="1"/>
  <c r="U1155" i="1"/>
  <c r="V1155" i="1" s="1"/>
  <c r="X1156" i="1"/>
  <c r="W1156" i="1"/>
  <c r="K1156" i="1"/>
  <c r="L1156" i="1" s="1"/>
  <c r="M1156" i="1" s="1"/>
  <c r="O1156" i="1" s="1"/>
  <c r="A1157" i="1"/>
  <c r="R1156" i="1"/>
  <c r="D1156" i="1"/>
  <c r="E1156" i="1" s="1"/>
  <c r="F1157" i="1" s="1"/>
  <c r="N1155" i="1"/>
  <c r="C1085" i="1"/>
  <c r="S1084" i="1"/>
  <c r="B1084" i="1" s="1"/>
  <c r="G1088" i="1"/>
  <c r="H1087" i="1"/>
  <c r="P1087" i="1" s="1"/>
  <c r="U1156" i="1" l="1"/>
  <c r="V1156" i="1" s="1"/>
  <c r="X1157" i="1"/>
  <c r="W1157" i="1"/>
  <c r="K1157" i="1"/>
  <c r="L1157" i="1" s="1"/>
  <c r="M1157" i="1" s="1"/>
  <c r="O1157" i="1" s="1"/>
  <c r="I1157" i="1"/>
  <c r="A1158" i="1"/>
  <c r="R1157" i="1"/>
  <c r="D1157" i="1"/>
  <c r="E1157" i="1" s="1"/>
  <c r="F1158" i="1" s="1"/>
  <c r="N1156" i="1"/>
  <c r="C1086" i="1"/>
  <c r="S1085" i="1"/>
  <c r="B1085" i="1" s="1"/>
  <c r="G1089" i="1"/>
  <c r="H1088" i="1"/>
  <c r="P1088" i="1" s="1"/>
  <c r="R1158" i="1" l="1"/>
  <c r="D1158" i="1"/>
  <c r="E1158" i="1" s="1"/>
  <c r="F1159" i="1" s="1"/>
  <c r="A1159" i="1"/>
  <c r="N1157" i="1"/>
  <c r="I1158" i="1"/>
  <c r="X1158" i="1"/>
  <c r="W1158" i="1"/>
  <c r="K1158" i="1"/>
  <c r="L1158" i="1" s="1"/>
  <c r="M1158" i="1" s="1"/>
  <c r="O1158" i="1" s="1"/>
  <c r="U1157" i="1"/>
  <c r="V1157" i="1" s="1"/>
  <c r="C1087" i="1"/>
  <c r="S1086" i="1"/>
  <c r="B1086" i="1" s="1"/>
  <c r="G1090" i="1"/>
  <c r="H1089" i="1"/>
  <c r="P1089" i="1" s="1"/>
  <c r="N1158" i="1" l="1"/>
  <c r="A1160" i="1"/>
  <c r="D1159" i="1"/>
  <c r="E1159" i="1" s="1"/>
  <c r="F1160" i="1" s="1"/>
  <c r="R1159" i="1"/>
  <c r="K1159" i="1"/>
  <c r="L1159" i="1" s="1"/>
  <c r="M1159" i="1" s="1"/>
  <c r="O1159" i="1" s="1"/>
  <c r="I1159" i="1"/>
  <c r="U1158" i="1"/>
  <c r="V1158" i="1" s="1"/>
  <c r="X1159" i="1"/>
  <c r="W1159" i="1"/>
  <c r="C1088" i="1"/>
  <c r="S1087" i="1"/>
  <c r="B1087" i="1" s="1"/>
  <c r="G1091" i="1"/>
  <c r="H1090" i="1"/>
  <c r="P1090" i="1" s="1"/>
  <c r="N1159" i="1" l="1"/>
  <c r="I1160" i="1"/>
  <c r="K1160" i="1"/>
  <c r="L1160" i="1" s="1"/>
  <c r="M1160" i="1" s="1"/>
  <c r="O1160" i="1" s="1"/>
  <c r="X1160" i="1"/>
  <c r="W1160" i="1"/>
  <c r="U1159" i="1"/>
  <c r="V1159" i="1" s="1"/>
  <c r="D1160" i="1"/>
  <c r="E1160" i="1" s="1"/>
  <c r="F1161" i="1" s="1"/>
  <c r="R1160" i="1"/>
  <c r="A1161" i="1"/>
  <c r="C1089" i="1"/>
  <c r="S1088" i="1"/>
  <c r="B1088" i="1" s="1"/>
  <c r="G1092" i="1"/>
  <c r="H1091" i="1"/>
  <c r="P1091" i="1" s="1"/>
  <c r="A1162" i="1" l="1"/>
  <c r="D1161" i="1"/>
  <c r="E1161" i="1" s="1"/>
  <c r="F1162" i="1" s="1"/>
  <c r="R1161" i="1"/>
  <c r="W1161" i="1"/>
  <c r="K1161" i="1"/>
  <c r="L1161" i="1" s="1"/>
  <c r="M1161" i="1" s="1"/>
  <c r="O1161" i="1" s="1"/>
  <c r="I1161" i="1"/>
  <c r="U1160" i="1"/>
  <c r="V1160" i="1" s="1"/>
  <c r="X1161" i="1"/>
  <c r="N1160" i="1"/>
  <c r="C1090" i="1"/>
  <c r="S1089" i="1"/>
  <c r="B1089" i="1" s="1"/>
  <c r="G1093" i="1"/>
  <c r="H1092" i="1"/>
  <c r="P1092" i="1" s="1"/>
  <c r="N1161" i="1" l="1"/>
  <c r="I1162" i="1"/>
  <c r="X1162" i="1"/>
  <c r="W1162" i="1"/>
  <c r="U1161" i="1"/>
  <c r="V1161" i="1" s="1"/>
  <c r="K1162" i="1"/>
  <c r="L1162" i="1" s="1"/>
  <c r="M1162" i="1" s="1"/>
  <c r="O1162" i="1" s="1"/>
  <c r="A1163" i="1"/>
  <c r="R1162" i="1"/>
  <c r="D1162" i="1"/>
  <c r="E1162" i="1" s="1"/>
  <c r="F1163" i="1" s="1"/>
  <c r="C1091" i="1"/>
  <c r="S1090" i="1"/>
  <c r="B1090" i="1" s="1"/>
  <c r="G1094" i="1"/>
  <c r="H1093" i="1"/>
  <c r="P1093" i="1" s="1"/>
  <c r="K1163" i="1" l="1"/>
  <c r="L1163" i="1" s="1"/>
  <c r="M1163" i="1" s="1"/>
  <c r="O1163" i="1" s="1"/>
  <c r="I1163" i="1"/>
  <c r="U1162" i="1"/>
  <c r="V1162" i="1" s="1"/>
  <c r="X1163" i="1"/>
  <c r="W1163" i="1"/>
  <c r="N1162" i="1"/>
  <c r="A1164" i="1"/>
  <c r="D1163" i="1"/>
  <c r="E1163" i="1" s="1"/>
  <c r="F1164" i="1" s="1"/>
  <c r="R1163" i="1"/>
  <c r="C1092" i="1"/>
  <c r="S1091" i="1"/>
  <c r="B1091" i="1" s="1"/>
  <c r="G1095" i="1"/>
  <c r="H1094" i="1"/>
  <c r="P1094" i="1" s="1"/>
  <c r="D1164" i="1" l="1"/>
  <c r="E1164" i="1" s="1"/>
  <c r="F1165" i="1" s="1"/>
  <c r="R1164" i="1"/>
  <c r="A1165" i="1"/>
  <c r="I1164" i="1"/>
  <c r="X1164" i="1"/>
  <c r="W1164" i="1"/>
  <c r="U1163" i="1"/>
  <c r="V1163" i="1" s="1"/>
  <c r="K1164" i="1"/>
  <c r="L1164" i="1" s="1"/>
  <c r="M1164" i="1" s="1"/>
  <c r="O1164" i="1" s="1"/>
  <c r="N1163" i="1"/>
  <c r="C1093" i="1"/>
  <c r="S1092" i="1"/>
  <c r="B1092" i="1" s="1"/>
  <c r="G1096" i="1"/>
  <c r="H1095" i="1"/>
  <c r="P1095" i="1" s="1"/>
  <c r="R1165" i="1" l="1"/>
  <c r="A1166" i="1"/>
  <c r="D1165" i="1"/>
  <c r="E1165" i="1" s="1"/>
  <c r="F1166" i="1" s="1"/>
  <c r="N1164" i="1"/>
  <c r="U1164" i="1"/>
  <c r="V1164" i="1" s="1"/>
  <c r="X1165" i="1"/>
  <c r="W1165" i="1"/>
  <c r="K1165" i="1"/>
  <c r="L1165" i="1" s="1"/>
  <c r="M1165" i="1" s="1"/>
  <c r="O1165" i="1" s="1"/>
  <c r="I1165" i="1"/>
  <c r="C1094" i="1"/>
  <c r="S1093" i="1"/>
  <c r="B1093" i="1" s="1"/>
  <c r="G1097" i="1"/>
  <c r="H1096" i="1"/>
  <c r="P1096" i="1" s="1"/>
  <c r="D1166" i="1" l="1"/>
  <c r="E1166" i="1" s="1"/>
  <c r="F1167" i="1" s="1"/>
  <c r="R1166" i="1"/>
  <c r="A1167" i="1"/>
  <c r="N1165" i="1"/>
  <c r="I1166" i="1"/>
  <c r="U1165" i="1"/>
  <c r="V1165" i="1" s="1"/>
  <c r="K1166" i="1"/>
  <c r="L1166" i="1" s="1"/>
  <c r="M1166" i="1" s="1"/>
  <c r="O1166" i="1" s="1"/>
  <c r="X1166" i="1"/>
  <c r="W1166" i="1"/>
  <c r="C1095" i="1"/>
  <c r="S1094" i="1"/>
  <c r="B1094" i="1" s="1"/>
  <c r="G1098" i="1"/>
  <c r="H1097" i="1"/>
  <c r="P1097" i="1" s="1"/>
  <c r="R1167" i="1" l="1"/>
  <c r="A1168" i="1"/>
  <c r="D1167" i="1"/>
  <c r="E1167" i="1" s="1"/>
  <c r="F1168" i="1" s="1"/>
  <c r="N1166" i="1"/>
  <c r="U1166" i="1"/>
  <c r="V1166" i="1" s="1"/>
  <c r="X1167" i="1"/>
  <c r="W1167" i="1"/>
  <c r="K1167" i="1"/>
  <c r="L1167" i="1" s="1"/>
  <c r="M1167" i="1" s="1"/>
  <c r="O1167" i="1" s="1"/>
  <c r="I1167" i="1"/>
  <c r="C1096" i="1"/>
  <c r="S1095" i="1"/>
  <c r="B1095" i="1" s="1"/>
  <c r="G1099" i="1"/>
  <c r="H1098" i="1"/>
  <c r="P1098" i="1" s="1"/>
  <c r="N1167" i="1" l="1"/>
  <c r="R1168" i="1"/>
  <c r="A1169" i="1"/>
  <c r="D1168" i="1"/>
  <c r="E1168" i="1" s="1"/>
  <c r="F1169" i="1" s="1"/>
  <c r="W1168" i="1"/>
  <c r="U1167" i="1"/>
  <c r="V1167" i="1" s="1"/>
  <c r="K1168" i="1"/>
  <c r="L1168" i="1" s="1"/>
  <c r="M1168" i="1" s="1"/>
  <c r="O1168" i="1" s="1"/>
  <c r="I1168" i="1"/>
  <c r="X1168" i="1"/>
  <c r="C1097" i="1"/>
  <c r="S1096" i="1"/>
  <c r="B1096" i="1" s="1"/>
  <c r="G1100" i="1"/>
  <c r="H1099" i="1"/>
  <c r="P1099" i="1" s="1"/>
  <c r="N1168" i="1" l="1"/>
  <c r="A1170" i="1"/>
  <c r="D1169" i="1"/>
  <c r="E1169" i="1" s="1"/>
  <c r="F1170" i="1" s="1"/>
  <c r="R1169" i="1"/>
  <c r="K1169" i="1"/>
  <c r="L1169" i="1" s="1"/>
  <c r="M1169" i="1" s="1"/>
  <c r="O1169" i="1" s="1"/>
  <c r="I1169" i="1"/>
  <c r="U1168" i="1"/>
  <c r="V1168" i="1" s="1"/>
  <c r="X1169" i="1"/>
  <c r="W1169" i="1"/>
  <c r="C1098" i="1"/>
  <c r="S1097" i="1"/>
  <c r="B1097" i="1" s="1"/>
  <c r="G1101" i="1"/>
  <c r="H1100" i="1"/>
  <c r="P1100" i="1" s="1"/>
  <c r="I1170" i="1" l="1"/>
  <c r="U1169" i="1"/>
  <c r="V1169" i="1" s="1"/>
  <c r="K1170" i="1"/>
  <c r="L1170" i="1" s="1"/>
  <c r="M1170" i="1" s="1"/>
  <c r="O1170" i="1" s="1"/>
  <c r="W1170" i="1"/>
  <c r="X1170" i="1"/>
  <c r="N1169" i="1"/>
  <c r="R1170" i="1"/>
  <c r="A1171" i="1"/>
  <c r="D1170" i="1"/>
  <c r="E1170" i="1" s="1"/>
  <c r="F1171" i="1" s="1"/>
  <c r="C1099" i="1"/>
  <c r="S1098" i="1"/>
  <c r="B1098" i="1" s="1"/>
  <c r="G1102" i="1"/>
  <c r="H1101" i="1"/>
  <c r="P1101" i="1" s="1"/>
  <c r="U1170" i="1" l="1"/>
  <c r="V1170" i="1" s="1"/>
  <c r="X1171" i="1"/>
  <c r="W1171" i="1"/>
  <c r="K1171" i="1"/>
  <c r="L1171" i="1" s="1"/>
  <c r="M1171" i="1" s="1"/>
  <c r="O1171" i="1" s="1"/>
  <c r="I1171" i="1"/>
  <c r="R1171" i="1"/>
  <c r="A1172" i="1"/>
  <c r="D1171" i="1"/>
  <c r="E1171" i="1" s="1"/>
  <c r="F1172" i="1" s="1"/>
  <c r="N1170" i="1"/>
  <c r="C1100" i="1"/>
  <c r="S1099" i="1"/>
  <c r="B1099" i="1" s="1"/>
  <c r="G1103" i="1"/>
  <c r="H1102" i="1"/>
  <c r="P1102" i="1" s="1"/>
  <c r="R1172" i="1" l="1"/>
  <c r="A1173" i="1"/>
  <c r="D1172" i="1"/>
  <c r="E1172" i="1" s="1"/>
  <c r="F1173" i="1" s="1"/>
  <c r="U1171" i="1"/>
  <c r="V1171" i="1" s="1"/>
  <c r="W1172" i="1"/>
  <c r="I1172" i="1"/>
  <c r="X1172" i="1"/>
  <c r="K1172" i="1"/>
  <c r="L1172" i="1" s="1"/>
  <c r="M1172" i="1" s="1"/>
  <c r="O1172" i="1" s="1"/>
  <c r="N1171" i="1"/>
  <c r="C1101" i="1"/>
  <c r="S1100" i="1"/>
  <c r="B1100" i="1" s="1"/>
  <c r="G1104" i="1"/>
  <c r="H1103" i="1"/>
  <c r="P1103" i="1" s="1"/>
  <c r="N1172" i="1" l="1"/>
  <c r="A1174" i="1"/>
  <c r="D1173" i="1"/>
  <c r="E1173" i="1" s="1"/>
  <c r="F1174" i="1" s="1"/>
  <c r="R1173" i="1"/>
  <c r="K1173" i="1"/>
  <c r="L1173" i="1" s="1"/>
  <c r="M1173" i="1" s="1"/>
  <c r="O1173" i="1" s="1"/>
  <c r="I1173" i="1"/>
  <c r="U1172" i="1"/>
  <c r="V1172" i="1" s="1"/>
  <c r="X1173" i="1"/>
  <c r="W1173" i="1"/>
  <c r="C1102" i="1"/>
  <c r="S1101" i="1"/>
  <c r="B1101" i="1" s="1"/>
  <c r="G1105" i="1"/>
  <c r="H1104" i="1"/>
  <c r="P1104" i="1" s="1"/>
  <c r="I1174" i="1" l="1"/>
  <c r="U1173" i="1"/>
  <c r="V1173" i="1" s="1"/>
  <c r="X1174" i="1"/>
  <c r="W1174" i="1"/>
  <c r="K1174" i="1"/>
  <c r="L1174" i="1" s="1"/>
  <c r="M1174" i="1" s="1"/>
  <c r="O1174" i="1" s="1"/>
  <c r="N1173" i="1"/>
  <c r="R1174" i="1"/>
  <c r="A1175" i="1"/>
  <c r="D1174" i="1"/>
  <c r="E1174" i="1" s="1"/>
  <c r="F1175" i="1" s="1"/>
  <c r="C1103" i="1"/>
  <c r="S1102" i="1"/>
  <c r="B1102" i="1" s="1"/>
  <c r="G1106" i="1"/>
  <c r="H1105" i="1"/>
  <c r="P1105" i="1" s="1"/>
  <c r="K1175" i="1" l="1"/>
  <c r="L1175" i="1" s="1"/>
  <c r="M1175" i="1" s="1"/>
  <c r="O1175" i="1" s="1"/>
  <c r="I1175" i="1"/>
  <c r="U1174" i="1"/>
  <c r="V1174" i="1" s="1"/>
  <c r="X1175" i="1"/>
  <c r="W1175" i="1"/>
  <c r="A1176" i="1"/>
  <c r="D1175" i="1"/>
  <c r="E1175" i="1" s="1"/>
  <c r="F1176" i="1" s="1"/>
  <c r="R1175" i="1"/>
  <c r="N1174" i="1"/>
  <c r="C1104" i="1"/>
  <c r="S1103" i="1"/>
  <c r="B1103" i="1" s="1"/>
  <c r="G1107" i="1"/>
  <c r="H1106" i="1"/>
  <c r="P1106" i="1" s="1"/>
  <c r="R1176" i="1" l="1"/>
  <c r="A1177" i="1"/>
  <c r="D1176" i="1"/>
  <c r="E1176" i="1" s="1"/>
  <c r="F1177" i="1" s="1"/>
  <c r="W1176" i="1"/>
  <c r="K1176" i="1"/>
  <c r="L1176" i="1" s="1"/>
  <c r="M1176" i="1" s="1"/>
  <c r="O1176" i="1" s="1"/>
  <c r="I1176" i="1"/>
  <c r="U1175" i="1"/>
  <c r="V1175" i="1" s="1"/>
  <c r="X1176" i="1"/>
  <c r="N1175" i="1"/>
  <c r="C1105" i="1"/>
  <c r="S1104" i="1"/>
  <c r="B1104" i="1" s="1"/>
  <c r="G1108" i="1"/>
  <c r="H1107" i="1"/>
  <c r="P1107" i="1" s="1"/>
  <c r="N1176" i="1" l="1"/>
  <c r="R1177" i="1"/>
  <c r="A1178" i="1"/>
  <c r="D1177" i="1"/>
  <c r="E1177" i="1" s="1"/>
  <c r="F1178" i="1" s="1"/>
  <c r="U1176" i="1"/>
  <c r="V1176" i="1" s="1"/>
  <c r="X1177" i="1"/>
  <c r="K1177" i="1"/>
  <c r="L1177" i="1" s="1"/>
  <c r="M1177" i="1" s="1"/>
  <c r="O1177" i="1" s="1"/>
  <c r="I1177" i="1"/>
  <c r="W1177" i="1"/>
  <c r="H1108" i="1"/>
  <c r="P1108" i="1" s="1"/>
  <c r="G1109" i="1"/>
  <c r="C1106" i="1"/>
  <c r="S1105" i="1"/>
  <c r="B1105" i="1" s="1"/>
  <c r="D1178" i="1" l="1"/>
  <c r="E1178" i="1" s="1"/>
  <c r="F1179" i="1" s="1"/>
  <c r="R1178" i="1"/>
  <c r="A1179" i="1"/>
  <c r="I1178" i="1"/>
  <c r="U1177" i="1"/>
  <c r="V1177" i="1" s="1"/>
  <c r="X1178" i="1"/>
  <c r="K1178" i="1"/>
  <c r="L1178" i="1" s="1"/>
  <c r="M1178" i="1" s="1"/>
  <c r="O1178" i="1" s="1"/>
  <c r="W1178" i="1"/>
  <c r="N1177" i="1"/>
  <c r="G1110" i="1"/>
  <c r="H1109" i="1"/>
  <c r="C1107" i="1"/>
  <c r="S1106" i="1"/>
  <c r="B1106" i="1" s="1"/>
  <c r="P1109" i="1" l="1"/>
  <c r="W1179" i="1"/>
  <c r="K1179" i="1"/>
  <c r="L1179" i="1" s="1"/>
  <c r="M1179" i="1" s="1"/>
  <c r="O1179" i="1" s="1"/>
  <c r="I1179" i="1"/>
  <c r="U1178" i="1"/>
  <c r="V1178" i="1" s="1"/>
  <c r="X1179" i="1"/>
  <c r="N1178" i="1"/>
  <c r="A1180" i="1"/>
  <c r="D1179" i="1"/>
  <c r="E1179" i="1" s="1"/>
  <c r="F1180" i="1" s="1"/>
  <c r="R1179" i="1"/>
  <c r="G1111" i="1"/>
  <c r="H1110" i="1"/>
  <c r="C1108" i="1"/>
  <c r="S1107" i="1"/>
  <c r="B1107" i="1" s="1"/>
  <c r="P1110" i="1" l="1"/>
  <c r="D1180" i="1"/>
  <c r="E1180" i="1" s="1"/>
  <c r="F1181" i="1" s="1"/>
  <c r="R1180" i="1"/>
  <c r="A1181" i="1"/>
  <c r="I1180" i="1"/>
  <c r="U1179" i="1"/>
  <c r="V1179" i="1" s="1"/>
  <c r="X1180" i="1"/>
  <c r="K1180" i="1"/>
  <c r="L1180" i="1" s="1"/>
  <c r="M1180" i="1" s="1"/>
  <c r="O1180" i="1" s="1"/>
  <c r="W1180" i="1"/>
  <c r="N1179" i="1"/>
  <c r="G1112" i="1"/>
  <c r="H1111" i="1"/>
  <c r="V1108" i="1"/>
  <c r="C1109" i="1" s="1"/>
  <c r="S1108" i="1"/>
  <c r="Y1104" i="1" s="1"/>
  <c r="Y1108" i="1" s="1"/>
  <c r="P1111" i="1" l="1"/>
  <c r="S1109" i="1"/>
  <c r="B1109" i="1" s="1"/>
  <c r="N1180" i="1"/>
  <c r="C1110" i="1"/>
  <c r="A1182" i="1"/>
  <c r="D1181" i="1"/>
  <c r="E1181" i="1" s="1"/>
  <c r="F1182" i="1" s="1"/>
  <c r="R1181" i="1"/>
  <c r="K1181" i="1"/>
  <c r="L1181" i="1" s="1"/>
  <c r="M1181" i="1" s="1"/>
  <c r="O1181" i="1" s="1"/>
  <c r="I1181" i="1"/>
  <c r="U1180" i="1"/>
  <c r="V1180" i="1" s="1"/>
  <c r="X1181" i="1"/>
  <c r="W1181" i="1"/>
  <c r="G1113" i="1"/>
  <c r="H1112" i="1"/>
  <c r="B1108" i="1"/>
  <c r="P1112" i="1" l="1"/>
  <c r="S1110" i="1"/>
  <c r="B1110" i="1" s="1"/>
  <c r="X1182" i="1"/>
  <c r="W1182" i="1"/>
  <c r="K1182" i="1"/>
  <c r="L1182" i="1" s="1"/>
  <c r="M1182" i="1" s="1"/>
  <c r="O1182" i="1" s="1"/>
  <c r="I1182" i="1"/>
  <c r="U1181" i="1"/>
  <c r="V1181" i="1" s="1"/>
  <c r="R1182" i="1"/>
  <c r="A1183" i="1"/>
  <c r="D1182" i="1"/>
  <c r="E1182" i="1" s="1"/>
  <c r="F1183" i="1" s="1"/>
  <c r="C1111" i="1"/>
  <c r="N1181" i="1"/>
  <c r="G1114" i="1"/>
  <c r="H1113" i="1"/>
  <c r="P1113" i="1" l="1"/>
  <c r="S1111" i="1"/>
  <c r="B1111" i="1" s="1"/>
  <c r="K1183" i="1"/>
  <c r="L1183" i="1" s="1"/>
  <c r="M1183" i="1" s="1"/>
  <c r="O1183" i="1" s="1"/>
  <c r="I1183" i="1"/>
  <c r="U1182" i="1"/>
  <c r="V1182" i="1" s="1"/>
  <c r="X1183" i="1"/>
  <c r="W1183" i="1"/>
  <c r="N1182" i="1"/>
  <c r="A1184" i="1"/>
  <c r="D1183" i="1"/>
  <c r="E1183" i="1" s="1"/>
  <c r="F1184" i="1" s="1"/>
  <c r="R1183" i="1"/>
  <c r="C1112" i="1"/>
  <c r="G1115" i="1"/>
  <c r="H1114" i="1"/>
  <c r="P1114" i="1" l="1"/>
  <c r="S1112" i="1"/>
  <c r="B1112" i="1" s="1"/>
  <c r="R1184" i="1"/>
  <c r="A1185" i="1"/>
  <c r="D1184" i="1"/>
  <c r="E1184" i="1" s="1"/>
  <c r="F1185" i="1" s="1"/>
  <c r="C1113" i="1"/>
  <c r="I1184" i="1"/>
  <c r="U1183" i="1"/>
  <c r="V1183" i="1" s="1"/>
  <c r="X1184" i="1"/>
  <c r="W1184" i="1"/>
  <c r="K1184" i="1"/>
  <c r="L1184" i="1" s="1"/>
  <c r="M1184" i="1" s="1"/>
  <c r="O1184" i="1" s="1"/>
  <c r="N1183" i="1"/>
  <c r="G1116" i="1"/>
  <c r="H1115" i="1"/>
  <c r="P1115" i="1" l="1"/>
  <c r="S1113" i="1"/>
  <c r="B1113" i="1" s="1"/>
  <c r="N1184" i="1"/>
  <c r="C1114" i="1"/>
  <c r="U1184" i="1"/>
  <c r="V1184" i="1" s="1"/>
  <c r="X1185" i="1"/>
  <c r="W1185" i="1"/>
  <c r="K1185" i="1"/>
  <c r="L1185" i="1" s="1"/>
  <c r="M1185" i="1" s="1"/>
  <c r="O1185" i="1" s="1"/>
  <c r="I1185" i="1"/>
  <c r="R1185" i="1"/>
  <c r="A1186" i="1"/>
  <c r="D1185" i="1"/>
  <c r="E1185" i="1" s="1"/>
  <c r="F1186" i="1" s="1"/>
  <c r="G1117" i="1"/>
  <c r="H1116" i="1"/>
  <c r="P1116" i="1" l="1"/>
  <c r="S1114" i="1"/>
  <c r="B1114" i="1" s="1"/>
  <c r="D1186" i="1"/>
  <c r="E1186" i="1" s="1"/>
  <c r="F1187" i="1" s="1"/>
  <c r="R1186" i="1"/>
  <c r="A1187" i="1"/>
  <c r="I1186" i="1"/>
  <c r="X1186" i="1"/>
  <c r="U1185" i="1"/>
  <c r="V1185" i="1" s="1"/>
  <c r="W1186" i="1"/>
  <c r="K1186" i="1"/>
  <c r="L1186" i="1" s="1"/>
  <c r="M1186" i="1" s="1"/>
  <c r="O1186" i="1" s="1"/>
  <c r="C1115" i="1"/>
  <c r="N1185" i="1"/>
  <c r="G1118" i="1"/>
  <c r="H1117" i="1"/>
  <c r="P1117" i="1" l="1"/>
  <c r="S1115" i="1"/>
  <c r="B1115" i="1" s="1"/>
  <c r="R1187" i="1"/>
  <c r="D1187" i="1"/>
  <c r="E1187" i="1" s="1"/>
  <c r="F1188" i="1" s="1"/>
  <c r="A1188" i="1"/>
  <c r="N1186" i="1"/>
  <c r="U1186" i="1"/>
  <c r="V1186" i="1" s="1"/>
  <c r="W1187" i="1"/>
  <c r="K1187" i="1"/>
  <c r="L1187" i="1" s="1"/>
  <c r="M1187" i="1" s="1"/>
  <c r="O1187" i="1" s="1"/>
  <c r="X1187" i="1"/>
  <c r="I1187" i="1"/>
  <c r="C1116" i="1"/>
  <c r="G1119" i="1"/>
  <c r="H1118" i="1"/>
  <c r="P1118" i="1" l="1"/>
  <c r="S1116" i="1"/>
  <c r="B1116" i="1" s="1"/>
  <c r="R1188" i="1"/>
  <c r="A1189" i="1"/>
  <c r="D1188" i="1"/>
  <c r="E1188" i="1" s="1"/>
  <c r="F1189" i="1" s="1"/>
  <c r="L1188" i="1"/>
  <c r="M1188" i="1" s="1"/>
  <c r="O1188" i="1" s="1"/>
  <c r="C1117" i="1"/>
  <c r="N1187" i="1"/>
  <c r="W1188" i="1"/>
  <c r="K1188" i="1"/>
  <c r="X1188" i="1"/>
  <c r="I1188" i="1"/>
  <c r="U1187" i="1"/>
  <c r="V1187" i="1" s="1"/>
  <c r="G1120" i="1"/>
  <c r="H1119" i="1"/>
  <c r="P1119" i="1" l="1"/>
  <c r="S1117" i="1"/>
  <c r="B1117" i="1" s="1"/>
  <c r="C1118" i="1"/>
  <c r="A1190" i="1"/>
  <c r="D1189" i="1"/>
  <c r="E1189" i="1" s="1"/>
  <c r="F1190" i="1" s="1"/>
  <c r="R1189" i="1"/>
  <c r="N1188" i="1"/>
  <c r="K1189" i="1"/>
  <c r="L1189" i="1" s="1"/>
  <c r="M1189" i="1" s="1"/>
  <c r="O1189" i="1" s="1"/>
  <c r="I1189" i="1"/>
  <c r="U1188" i="1"/>
  <c r="V1188" i="1" s="1"/>
  <c r="X1189" i="1"/>
  <c r="W1189" i="1"/>
  <c r="G1121" i="1"/>
  <c r="H1120" i="1"/>
  <c r="P1120" i="1" l="1"/>
  <c r="S1118" i="1"/>
  <c r="B1118" i="1" s="1"/>
  <c r="I1190" i="1"/>
  <c r="U1189" i="1"/>
  <c r="V1189" i="1" s="1"/>
  <c r="W1190" i="1"/>
  <c r="X1190" i="1"/>
  <c r="K1190" i="1"/>
  <c r="L1190" i="1" s="1"/>
  <c r="M1190" i="1" s="1"/>
  <c r="O1190" i="1" s="1"/>
  <c r="D1190" i="1"/>
  <c r="E1190" i="1" s="1"/>
  <c r="F1191" i="1" s="1"/>
  <c r="A1191" i="1"/>
  <c r="R1190" i="1"/>
  <c r="N1189" i="1"/>
  <c r="C1119" i="1"/>
  <c r="G1122" i="1"/>
  <c r="H1121" i="1"/>
  <c r="P1121" i="1" l="1"/>
  <c r="S1119" i="1"/>
  <c r="B1119" i="1" s="1"/>
  <c r="C1120" i="1"/>
  <c r="I1191" i="1"/>
  <c r="U1190" i="1"/>
  <c r="V1190" i="1" s="1"/>
  <c r="X1191" i="1"/>
  <c r="W1191" i="1"/>
  <c r="K1191" i="1"/>
  <c r="L1191" i="1" s="1"/>
  <c r="M1191" i="1" s="1"/>
  <c r="O1191" i="1" s="1"/>
  <c r="N1190" i="1"/>
  <c r="A1192" i="1"/>
  <c r="D1191" i="1"/>
  <c r="E1191" i="1" s="1"/>
  <c r="F1192" i="1" s="1"/>
  <c r="R1191" i="1"/>
  <c r="G1123" i="1"/>
  <c r="H1122" i="1"/>
  <c r="P1122" i="1" l="1"/>
  <c r="S1120" i="1"/>
  <c r="B1120" i="1" s="1"/>
  <c r="I1192" i="1"/>
  <c r="U1191" i="1"/>
  <c r="V1191" i="1" s="1"/>
  <c r="X1192" i="1"/>
  <c r="K1192" i="1"/>
  <c r="L1192" i="1" s="1"/>
  <c r="M1192" i="1" s="1"/>
  <c r="O1192" i="1" s="1"/>
  <c r="W1192" i="1"/>
  <c r="N1191" i="1"/>
  <c r="D1192" i="1"/>
  <c r="E1192" i="1" s="1"/>
  <c r="F1193" i="1" s="1"/>
  <c r="R1192" i="1"/>
  <c r="A1193" i="1"/>
  <c r="C1121" i="1"/>
  <c r="G1124" i="1"/>
  <c r="H1123" i="1"/>
  <c r="P1123" i="1" l="1"/>
  <c r="S1121" i="1"/>
  <c r="B1121" i="1" s="1"/>
  <c r="N1192" i="1"/>
  <c r="C1122" i="1"/>
  <c r="A1194" i="1"/>
  <c r="D1193" i="1"/>
  <c r="E1193" i="1" s="1"/>
  <c r="F1194" i="1" s="1"/>
  <c r="R1193" i="1"/>
  <c r="K1193" i="1"/>
  <c r="L1193" i="1" s="1"/>
  <c r="M1193" i="1" s="1"/>
  <c r="O1193" i="1" s="1"/>
  <c r="I1193" i="1"/>
  <c r="X1193" i="1"/>
  <c r="W1193" i="1"/>
  <c r="U1192" i="1"/>
  <c r="V1192" i="1" s="1"/>
  <c r="G1125" i="1"/>
  <c r="H1124" i="1"/>
  <c r="P1124" i="1" l="1"/>
  <c r="S1122" i="1"/>
  <c r="B1122" i="1" s="1"/>
  <c r="D1194" i="1"/>
  <c r="E1194" i="1" s="1"/>
  <c r="F1195" i="1" s="1"/>
  <c r="R1194" i="1"/>
  <c r="A1195" i="1"/>
  <c r="N1193" i="1"/>
  <c r="C1123" i="1"/>
  <c r="U1193" i="1"/>
  <c r="V1193" i="1" s="1"/>
  <c r="X1194" i="1"/>
  <c r="W1194" i="1"/>
  <c r="I1194" i="1"/>
  <c r="K1194" i="1"/>
  <c r="L1194" i="1" s="1"/>
  <c r="M1194" i="1" s="1"/>
  <c r="O1194" i="1" s="1"/>
  <c r="G1126" i="1"/>
  <c r="H1125" i="1"/>
  <c r="P1125" i="1" l="1"/>
  <c r="S1123" i="1"/>
  <c r="B1123" i="1" s="1"/>
  <c r="U1194" i="1"/>
  <c r="V1194" i="1" s="1"/>
  <c r="X1195" i="1"/>
  <c r="K1195" i="1"/>
  <c r="L1195" i="1" s="1"/>
  <c r="M1195" i="1" s="1"/>
  <c r="O1195" i="1" s="1"/>
  <c r="I1195" i="1"/>
  <c r="W1195" i="1"/>
  <c r="C1124" i="1"/>
  <c r="N1194" i="1"/>
  <c r="R1195" i="1"/>
  <c r="D1195" i="1"/>
  <c r="E1195" i="1" s="1"/>
  <c r="F1196" i="1" s="1"/>
  <c r="A1196" i="1"/>
  <c r="G1127" i="1"/>
  <c r="H1126" i="1"/>
  <c r="P1126" i="1" l="1"/>
  <c r="S1124" i="1"/>
  <c r="B1124" i="1" s="1"/>
  <c r="N1195" i="1"/>
  <c r="C1125" i="1"/>
  <c r="R1196" i="1"/>
  <c r="D1196" i="1"/>
  <c r="E1196" i="1" s="1"/>
  <c r="F1197" i="1" s="1"/>
  <c r="A1197" i="1"/>
  <c r="K1196" i="1"/>
  <c r="L1196" i="1" s="1"/>
  <c r="M1196" i="1" s="1"/>
  <c r="O1196" i="1" s="1"/>
  <c r="W1196" i="1"/>
  <c r="I1196" i="1"/>
  <c r="U1195" i="1"/>
  <c r="V1195" i="1" s="1"/>
  <c r="X1196" i="1"/>
  <c r="G1128" i="1"/>
  <c r="H1127" i="1"/>
  <c r="P1127" i="1" l="1"/>
  <c r="S1125" i="1"/>
  <c r="B1125" i="1" s="1"/>
  <c r="A1198" i="1"/>
  <c r="D1197" i="1"/>
  <c r="E1197" i="1" s="1"/>
  <c r="F1198" i="1" s="1"/>
  <c r="R1197" i="1"/>
  <c r="K1197" i="1"/>
  <c r="L1197" i="1" s="1"/>
  <c r="M1197" i="1" s="1"/>
  <c r="O1197" i="1" s="1"/>
  <c r="I1197" i="1"/>
  <c r="X1197" i="1"/>
  <c r="U1196" i="1"/>
  <c r="V1196" i="1" s="1"/>
  <c r="W1197" i="1"/>
  <c r="N1196" i="1"/>
  <c r="C1126" i="1"/>
  <c r="G1129" i="1"/>
  <c r="H1128" i="1"/>
  <c r="P1128" i="1" l="1"/>
  <c r="S1126" i="1"/>
  <c r="B1126" i="1" s="1"/>
  <c r="C1127" i="1"/>
  <c r="I1198" i="1"/>
  <c r="U1197" i="1"/>
  <c r="V1197" i="1" s="1"/>
  <c r="K1198" i="1"/>
  <c r="L1198" i="1" s="1"/>
  <c r="M1198" i="1" s="1"/>
  <c r="O1198" i="1" s="1"/>
  <c r="X1198" i="1"/>
  <c r="W1198" i="1"/>
  <c r="N1197" i="1"/>
  <c r="D1198" i="1"/>
  <c r="E1198" i="1" s="1"/>
  <c r="F1199" i="1" s="1"/>
  <c r="R1198" i="1"/>
  <c r="A1199" i="1"/>
  <c r="G1130" i="1"/>
  <c r="H1129" i="1"/>
  <c r="P1129" i="1" l="1"/>
  <c r="S1127" i="1"/>
  <c r="B1127" i="1" s="1"/>
  <c r="R1199" i="1"/>
  <c r="A1200" i="1"/>
  <c r="D1199" i="1"/>
  <c r="E1199" i="1" s="1"/>
  <c r="F1200" i="1" s="1"/>
  <c r="C1128" i="1"/>
  <c r="U1198" i="1"/>
  <c r="V1198" i="1" s="1"/>
  <c r="X1199" i="1"/>
  <c r="W1199" i="1"/>
  <c r="K1199" i="1"/>
  <c r="L1199" i="1" s="1"/>
  <c r="M1199" i="1" s="1"/>
  <c r="O1199" i="1" s="1"/>
  <c r="I1199" i="1"/>
  <c r="N1198" i="1"/>
  <c r="G1131" i="1"/>
  <c r="H1130" i="1"/>
  <c r="P1130" i="1" l="1"/>
  <c r="S1128" i="1"/>
  <c r="B1128" i="1" s="1"/>
  <c r="C1129" i="1"/>
  <c r="D1200" i="1"/>
  <c r="E1200" i="1" s="1"/>
  <c r="F1201" i="1" s="1"/>
  <c r="R1200" i="1"/>
  <c r="A1201" i="1"/>
  <c r="N1199" i="1"/>
  <c r="I1200" i="1"/>
  <c r="U1199" i="1"/>
  <c r="V1199" i="1" s="1"/>
  <c r="X1200" i="1"/>
  <c r="W1200" i="1"/>
  <c r="K1200" i="1"/>
  <c r="L1200" i="1" s="1"/>
  <c r="M1200" i="1" s="1"/>
  <c r="O1200" i="1" s="1"/>
  <c r="G1132" i="1"/>
  <c r="H1131" i="1"/>
  <c r="P1131" i="1" l="1"/>
  <c r="S1129" i="1"/>
  <c r="B1129" i="1" s="1"/>
  <c r="U1200" i="1"/>
  <c r="V1200" i="1" s="1"/>
  <c r="X1201" i="1"/>
  <c r="W1201" i="1"/>
  <c r="K1201" i="1"/>
  <c r="L1201" i="1" s="1"/>
  <c r="M1201" i="1" s="1"/>
  <c r="O1201" i="1" s="1"/>
  <c r="I1201" i="1"/>
  <c r="R1201" i="1"/>
  <c r="A1202" i="1"/>
  <c r="D1201" i="1"/>
  <c r="E1201" i="1" s="1"/>
  <c r="F1202" i="1" s="1"/>
  <c r="N1200" i="1"/>
  <c r="C1130" i="1"/>
  <c r="G1133" i="1"/>
  <c r="H1132" i="1"/>
  <c r="P1132" i="1" l="1"/>
  <c r="S1130" i="1"/>
  <c r="B1130" i="1" s="1"/>
  <c r="I1202" i="1"/>
  <c r="X1202" i="1"/>
  <c r="W1202" i="1"/>
  <c r="U1201" i="1"/>
  <c r="V1201" i="1" s="1"/>
  <c r="K1202" i="1"/>
  <c r="L1202" i="1" s="1"/>
  <c r="M1202" i="1" s="1"/>
  <c r="O1202" i="1" s="1"/>
  <c r="N1201" i="1"/>
  <c r="C1131" i="1"/>
  <c r="D1202" i="1"/>
  <c r="E1202" i="1" s="1"/>
  <c r="F1203" i="1" s="1"/>
  <c r="R1202" i="1"/>
  <c r="A1203" i="1"/>
  <c r="G1134" i="1"/>
  <c r="H1133" i="1"/>
  <c r="P1133" i="1" l="1"/>
  <c r="S1131" i="1"/>
  <c r="B1131" i="1" s="1"/>
  <c r="A1204" i="1"/>
  <c r="D1203" i="1"/>
  <c r="E1203" i="1" s="1"/>
  <c r="F1204" i="1" s="1"/>
  <c r="R1203" i="1"/>
  <c r="C1132" i="1"/>
  <c r="K1203" i="1"/>
  <c r="L1203" i="1" s="1"/>
  <c r="M1203" i="1" s="1"/>
  <c r="O1203" i="1" s="1"/>
  <c r="U1202" i="1"/>
  <c r="V1202" i="1" s="1"/>
  <c r="W1203" i="1"/>
  <c r="I1203" i="1"/>
  <c r="X1203" i="1"/>
  <c r="N1202" i="1"/>
  <c r="G1135" i="1"/>
  <c r="H1134" i="1"/>
  <c r="P1134" i="1" l="1"/>
  <c r="S1132" i="1"/>
  <c r="B1132" i="1" s="1"/>
  <c r="C1133" i="1"/>
  <c r="X1204" i="1"/>
  <c r="I1204" i="1"/>
  <c r="U1203" i="1"/>
  <c r="V1203" i="1" s="1"/>
  <c r="W1204" i="1"/>
  <c r="K1204" i="1"/>
  <c r="L1204" i="1" s="1"/>
  <c r="M1204" i="1" s="1"/>
  <c r="O1204" i="1" s="1"/>
  <c r="N1203" i="1"/>
  <c r="D1204" i="1"/>
  <c r="E1204" i="1" s="1"/>
  <c r="F1205" i="1" s="1"/>
  <c r="R1204" i="1"/>
  <c r="A1205" i="1"/>
  <c r="G1136" i="1"/>
  <c r="H1135" i="1"/>
  <c r="P1135" i="1" l="1"/>
  <c r="S1133" i="1"/>
  <c r="B1133" i="1" s="1"/>
  <c r="R1205" i="1"/>
  <c r="A1206" i="1"/>
  <c r="D1205" i="1"/>
  <c r="E1205" i="1" s="1"/>
  <c r="F1206" i="1" s="1"/>
  <c r="N1204" i="1"/>
  <c r="C1134" i="1"/>
  <c r="W1205" i="1"/>
  <c r="U1204" i="1"/>
  <c r="V1204" i="1" s="1"/>
  <c r="X1205" i="1"/>
  <c r="K1205" i="1"/>
  <c r="L1205" i="1" s="1"/>
  <c r="M1205" i="1" s="1"/>
  <c r="O1205" i="1" s="1"/>
  <c r="I1205" i="1"/>
  <c r="G1137" i="1"/>
  <c r="H1136" i="1"/>
  <c r="P1136" i="1" l="1"/>
  <c r="S1134" i="1"/>
  <c r="B1134" i="1" s="1"/>
  <c r="C1135" i="1"/>
  <c r="N1205" i="1"/>
  <c r="R1206" i="1"/>
  <c r="D1206" i="1"/>
  <c r="E1206" i="1" s="1"/>
  <c r="F1207" i="1" s="1"/>
  <c r="A1207" i="1"/>
  <c r="I1206" i="1"/>
  <c r="U1205" i="1"/>
  <c r="V1205" i="1" s="1"/>
  <c r="X1206" i="1"/>
  <c r="W1206" i="1"/>
  <c r="K1206" i="1"/>
  <c r="L1206" i="1" s="1"/>
  <c r="M1206" i="1" s="1"/>
  <c r="O1206" i="1" s="1"/>
  <c r="G1138" i="1"/>
  <c r="H1137" i="1"/>
  <c r="P1137" i="1" l="1"/>
  <c r="S1135" i="1"/>
  <c r="B1135" i="1" s="1"/>
  <c r="X1207" i="1"/>
  <c r="K1207" i="1"/>
  <c r="L1207" i="1" s="1"/>
  <c r="M1207" i="1" s="1"/>
  <c r="O1207" i="1" s="1"/>
  <c r="I1207" i="1"/>
  <c r="U1206" i="1"/>
  <c r="V1206" i="1" s="1"/>
  <c r="W1207" i="1"/>
  <c r="N1206" i="1"/>
  <c r="R1207" i="1"/>
  <c r="D1207" i="1"/>
  <c r="E1207" i="1" s="1"/>
  <c r="F1208" i="1" s="1"/>
  <c r="A1208" i="1"/>
  <c r="C1136" i="1"/>
  <c r="G1139" i="1"/>
  <c r="H1138" i="1"/>
  <c r="P1138" i="1" l="1"/>
  <c r="S1136" i="1"/>
  <c r="B1136" i="1" s="1"/>
  <c r="K1208" i="1"/>
  <c r="I1208" i="1"/>
  <c r="U1207" i="1"/>
  <c r="V1207" i="1" s="1"/>
  <c r="W1208" i="1"/>
  <c r="X1208" i="1"/>
  <c r="C1137" i="1"/>
  <c r="N1207" i="1"/>
  <c r="R1208" i="1"/>
  <c r="D1208" i="1"/>
  <c r="E1208" i="1" s="1"/>
  <c r="F1209" i="1" s="1"/>
  <c r="A1209" i="1"/>
  <c r="L1208" i="1"/>
  <c r="M1208" i="1" s="1"/>
  <c r="O1208" i="1" s="1"/>
  <c r="G1140" i="1"/>
  <c r="H1139" i="1"/>
  <c r="P1139" i="1" l="1"/>
  <c r="S1137" i="1"/>
  <c r="B1137" i="1" s="1"/>
  <c r="R1209" i="1"/>
  <c r="D1209" i="1"/>
  <c r="E1209" i="1" s="1"/>
  <c r="F1210" i="1" s="1"/>
  <c r="A1210" i="1"/>
  <c r="C1138" i="1"/>
  <c r="X1209" i="1"/>
  <c r="I1209" i="1"/>
  <c r="U1208" i="1"/>
  <c r="V1208" i="1" s="1"/>
  <c r="K1209" i="1"/>
  <c r="L1209" i="1" s="1"/>
  <c r="M1209" i="1" s="1"/>
  <c r="O1209" i="1" s="1"/>
  <c r="W1209" i="1"/>
  <c r="N1208" i="1"/>
  <c r="G1141" i="1"/>
  <c r="H1140" i="1"/>
  <c r="P1140" i="1" l="1"/>
  <c r="S1138" i="1"/>
  <c r="B1138" i="1" s="1"/>
  <c r="C1139" i="1"/>
  <c r="R1210" i="1"/>
  <c r="A1211" i="1"/>
  <c r="D1210" i="1"/>
  <c r="E1210" i="1" s="1"/>
  <c r="F1211" i="1" s="1"/>
  <c r="N1209" i="1"/>
  <c r="U1209" i="1"/>
  <c r="V1209" i="1" s="1"/>
  <c r="K1210" i="1"/>
  <c r="L1210" i="1" s="1"/>
  <c r="M1210" i="1" s="1"/>
  <c r="O1210" i="1" s="1"/>
  <c r="X1210" i="1"/>
  <c r="I1210" i="1"/>
  <c r="W1210" i="1"/>
  <c r="G1142" i="1"/>
  <c r="H1141" i="1"/>
  <c r="P1141" i="1" l="1"/>
  <c r="S1139" i="1"/>
  <c r="B1139" i="1" s="1"/>
  <c r="R1211" i="1"/>
  <c r="D1211" i="1"/>
  <c r="E1211" i="1" s="1"/>
  <c r="F1212" i="1" s="1"/>
  <c r="A1212" i="1"/>
  <c r="N1210" i="1"/>
  <c r="I1211" i="1"/>
  <c r="U1210" i="1"/>
  <c r="V1210" i="1" s="1"/>
  <c r="X1211" i="1"/>
  <c r="W1211" i="1"/>
  <c r="K1211" i="1"/>
  <c r="L1211" i="1" s="1"/>
  <c r="M1211" i="1" s="1"/>
  <c r="O1211" i="1" s="1"/>
  <c r="C1140" i="1"/>
  <c r="G1143" i="1"/>
  <c r="H1142" i="1"/>
  <c r="P1142" i="1" l="1"/>
  <c r="S1140" i="1"/>
  <c r="B1140" i="1" s="1"/>
  <c r="N1211" i="1"/>
  <c r="D1212" i="1"/>
  <c r="E1212" i="1" s="1"/>
  <c r="F1213" i="1" s="1"/>
  <c r="R1212" i="1"/>
  <c r="A1213" i="1"/>
  <c r="C1141" i="1"/>
  <c r="I1212" i="1"/>
  <c r="U1211" i="1"/>
  <c r="V1211" i="1" s="1"/>
  <c r="K1212" i="1"/>
  <c r="L1212" i="1" s="1"/>
  <c r="M1212" i="1" s="1"/>
  <c r="O1212" i="1" s="1"/>
  <c r="W1212" i="1"/>
  <c r="X1212" i="1"/>
  <c r="G1144" i="1"/>
  <c r="H1143" i="1"/>
  <c r="P1143" i="1" l="1"/>
  <c r="S1141" i="1"/>
  <c r="B1141" i="1" s="1"/>
  <c r="C1142" i="1"/>
  <c r="A1214" i="1"/>
  <c r="D1213" i="1"/>
  <c r="E1213" i="1" s="1"/>
  <c r="F1214" i="1" s="1"/>
  <c r="R1213" i="1"/>
  <c r="U1212" i="1"/>
  <c r="V1212" i="1" s="1"/>
  <c r="X1213" i="1"/>
  <c r="W1213" i="1"/>
  <c r="I1213" i="1"/>
  <c r="K1213" i="1"/>
  <c r="L1213" i="1" s="1"/>
  <c r="M1213" i="1" s="1"/>
  <c r="O1213" i="1" s="1"/>
  <c r="N1212" i="1"/>
  <c r="G1145" i="1"/>
  <c r="H1144" i="1"/>
  <c r="P1144" i="1" l="1"/>
  <c r="S1142" i="1"/>
  <c r="B1142" i="1" s="1"/>
  <c r="U1213" i="1"/>
  <c r="V1213" i="1" s="1"/>
  <c r="X1214" i="1"/>
  <c r="W1214" i="1"/>
  <c r="K1214" i="1"/>
  <c r="L1214" i="1" s="1"/>
  <c r="M1214" i="1" s="1"/>
  <c r="O1214" i="1" s="1"/>
  <c r="I1214" i="1"/>
  <c r="N1213" i="1"/>
  <c r="C1143" i="1"/>
  <c r="D1214" i="1"/>
  <c r="E1214" i="1" s="1"/>
  <c r="F1215" i="1" s="1"/>
  <c r="A1215" i="1"/>
  <c r="R1214" i="1"/>
  <c r="G1146" i="1"/>
  <c r="H1145" i="1"/>
  <c r="P1145" i="1" l="1"/>
  <c r="Q1145" i="1"/>
  <c r="S1143" i="1"/>
  <c r="B1143" i="1" s="1"/>
  <c r="N1214" i="1"/>
  <c r="C1144" i="1"/>
  <c r="I1215" i="1"/>
  <c r="X1215" i="1"/>
  <c r="U1214" i="1"/>
  <c r="V1214" i="1" s="1"/>
  <c r="W1215" i="1"/>
  <c r="K1215" i="1"/>
  <c r="L1215" i="1" s="1"/>
  <c r="M1215" i="1" s="1"/>
  <c r="O1215" i="1" s="1"/>
  <c r="D1215" i="1"/>
  <c r="E1215" i="1" s="1"/>
  <c r="F1216" i="1" s="1"/>
  <c r="R1215" i="1"/>
  <c r="A1216" i="1"/>
  <c r="G1147" i="1"/>
  <c r="H1146" i="1"/>
  <c r="P1146" i="1" l="1"/>
  <c r="Q1146" i="1"/>
  <c r="S1144" i="1"/>
  <c r="B1144" i="1" s="1"/>
  <c r="R1216" i="1"/>
  <c r="A1217" i="1"/>
  <c r="D1216" i="1"/>
  <c r="E1216" i="1" s="1"/>
  <c r="F1217" i="1" s="1"/>
  <c r="I1216" i="1"/>
  <c r="W1216" i="1"/>
  <c r="U1215" i="1"/>
  <c r="V1215" i="1" s="1"/>
  <c r="X1216" i="1"/>
  <c r="K1216" i="1"/>
  <c r="L1216" i="1" s="1"/>
  <c r="M1216" i="1" s="1"/>
  <c r="O1216" i="1" s="1"/>
  <c r="N1215" i="1"/>
  <c r="C1145" i="1"/>
  <c r="T1145" i="1" s="1"/>
  <c r="G1148" i="1"/>
  <c r="H1147" i="1"/>
  <c r="P1147" i="1" l="1"/>
  <c r="Q1147" i="1"/>
  <c r="S1145" i="1"/>
  <c r="B1145" i="1" s="1"/>
  <c r="N1216" i="1"/>
  <c r="C1146" i="1"/>
  <c r="T1146" i="1" s="1"/>
  <c r="D1217" i="1"/>
  <c r="E1217" i="1" s="1"/>
  <c r="F1218" i="1" s="1"/>
  <c r="R1217" i="1"/>
  <c r="A1218" i="1"/>
  <c r="W1217" i="1"/>
  <c r="K1217" i="1"/>
  <c r="L1217" i="1" s="1"/>
  <c r="M1217" i="1" s="1"/>
  <c r="O1217" i="1" s="1"/>
  <c r="I1217" i="1"/>
  <c r="X1217" i="1"/>
  <c r="U1216" i="1"/>
  <c r="V1216" i="1" s="1"/>
  <c r="G1149" i="1"/>
  <c r="H1148" i="1"/>
  <c r="P1148" i="1" l="1"/>
  <c r="Q1148" i="1"/>
  <c r="S1146" i="1"/>
  <c r="B1146" i="1" s="1"/>
  <c r="R1218" i="1"/>
  <c r="A1219" i="1"/>
  <c r="D1218" i="1"/>
  <c r="E1218" i="1" s="1"/>
  <c r="F1219" i="1" s="1"/>
  <c r="W1218" i="1"/>
  <c r="I1218" i="1"/>
  <c r="K1218" i="1"/>
  <c r="L1218" i="1" s="1"/>
  <c r="M1218" i="1" s="1"/>
  <c r="O1218" i="1" s="1"/>
  <c r="U1217" i="1"/>
  <c r="V1217" i="1" s="1"/>
  <c r="X1218" i="1"/>
  <c r="N1217" i="1"/>
  <c r="C1147" i="1"/>
  <c r="T1147" i="1" s="1"/>
  <c r="G1150" i="1"/>
  <c r="H1149" i="1"/>
  <c r="P1149" i="1" l="1"/>
  <c r="Q1149" i="1"/>
  <c r="S1147" i="1"/>
  <c r="B1147" i="1" s="1"/>
  <c r="N1218" i="1"/>
  <c r="C1148" i="1"/>
  <c r="T1148" i="1" s="1"/>
  <c r="D1219" i="1"/>
  <c r="E1219" i="1" s="1"/>
  <c r="F1220" i="1" s="1"/>
  <c r="R1219" i="1"/>
  <c r="A1220" i="1"/>
  <c r="X1219" i="1"/>
  <c r="U1218" i="1"/>
  <c r="V1218" i="1" s="1"/>
  <c r="W1219" i="1"/>
  <c r="K1219" i="1"/>
  <c r="L1219" i="1" s="1"/>
  <c r="M1219" i="1" s="1"/>
  <c r="O1219" i="1" s="1"/>
  <c r="I1219" i="1"/>
  <c r="G1151" i="1"/>
  <c r="H1150" i="1"/>
  <c r="P1150" i="1" l="1"/>
  <c r="Q1150" i="1"/>
  <c r="S1148" i="1"/>
  <c r="B1148" i="1" s="1"/>
  <c r="R1220" i="1"/>
  <c r="D1220" i="1"/>
  <c r="E1220" i="1" s="1"/>
  <c r="F1221" i="1" s="1"/>
  <c r="A1221" i="1"/>
  <c r="I1220" i="1"/>
  <c r="U1219" i="1"/>
  <c r="V1219" i="1" s="1"/>
  <c r="K1220" i="1"/>
  <c r="L1220" i="1" s="1"/>
  <c r="M1220" i="1" s="1"/>
  <c r="O1220" i="1" s="1"/>
  <c r="W1220" i="1"/>
  <c r="X1220" i="1"/>
  <c r="N1219" i="1"/>
  <c r="C1149" i="1"/>
  <c r="T1149" i="1" s="1"/>
  <c r="G1152" i="1"/>
  <c r="H1151" i="1"/>
  <c r="P1151" i="1" l="1"/>
  <c r="Q1151" i="1"/>
  <c r="S1149" i="1"/>
  <c r="B1149" i="1" s="1"/>
  <c r="N1220" i="1"/>
  <c r="C1150" i="1"/>
  <c r="T1150" i="1" s="1"/>
  <c r="R1221" i="1"/>
  <c r="A1222" i="1"/>
  <c r="D1221" i="1"/>
  <c r="E1221" i="1" s="1"/>
  <c r="F1222" i="1" s="1"/>
  <c r="I1221" i="1"/>
  <c r="X1221" i="1"/>
  <c r="U1220" i="1"/>
  <c r="V1220" i="1" s="1"/>
  <c r="W1221" i="1"/>
  <c r="K1221" i="1"/>
  <c r="L1221" i="1" s="1"/>
  <c r="M1221" i="1" s="1"/>
  <c r="O1221" i="1" s="1"/>
  <c r="G1153" i="1"/>
  <c r="H1152" i="1"/>
  <c r="P1152" i="1" l="1"/>
  <c r="Q1152" i="1"/>
  <c r="S1150" i="1"/>
  <c r="B1150" i="1" s="1"/>
  <c r="C1151" i="1"/>
  <c r="T1151" i="1" s="1"/>
  <c r="A1223" i="1"/>
  <c r="D1222" i="1"/>
  <c r="E1222" i="1" s="1"/>
  <c r="F1223" i="1" s="1"/>
  <c r="R1222" i="1"/>
  <c r="K1222" i="1"/>
  <c r="L1222" i="1" s="1"/>
  <c r="M1222" i="1" s="1"/>
  <c r="O1222" i="1" s="1"/>
  <c r="I1222" i="1"/>
  <c r="U1221" i="1"/>
  <c r="V1221" i="1" s="1"/>
  <c r="X1222" i="1"/>
  <c r="W1222" i="1"/>
  <c r="N1221" i="1"/>
  <c r="G1154" i="1"/>
  <c r="H1153" i="1"/>
  <c r="P1153" i="1" l="1"/>
  <c r="Q1153" i="1"/>
  <c r="S1151" i="1"/>
  <c r="B1151" i="1" s="1"/>
  <c r="W1223" i="1"/>
  <c r="K1223" i="1"/>
  <c r="L1223" i="1" s="1"/>
  <c r="M1223" i="1" s="1"/>
  <c r="O1223" i="1" s="1"/>
  <c r="I1223" i="1"/>
  <c r="X1223" i="1"/>
  <c r="U1222" i="1"/>
  <c r="V1222" i="1" s="1"/>
  <c r="R1223" i="1"/>
  <c r="A1224" i="1"/>
  <c r="D1223" i="1"/>
  <c r="E1223" i="1" s="1"/>
  <c r="F1224" i="1" s="1"/>
  <c r="N1222" i="1"/>
  <c r="C1152" i="1"/>
  <c r="T1152" i="1" s="1"/>
  <c r="G1155" i="1"/>
  <c r="H1154" i="1"/>
  <c r="P1154" i="1" l="1"/>
  <c r="Q1154" i="1"/>
  <c r="S1152" i="1"/>
  <c r="B1152" i="1" s="1"/>
  <c r="R1224" i="1"/>
  <c r="D1224" i="1"/>
  <c r="E1224" i="1" s="1"/>
  <c r="F1225" i="1" s="1"/>
  <c r="A1225" i="1"/>
  <c r="I1224" i="1"/>
  <c r="W1224" i="1"/>
  <c r="U1223" i="1"/>
  <c r="V1223" i="1" s="1"/>
  <c r="X1224" i="1"/>
  <c r="K1224" i="1"/>
  <c r="L1224" i="1" s="1"/>
  <c r="M1224" i="1" s="1"/>
  <c r="O1224" i="1" s="1"/>
  <c r="C1153" i="1"/>
  <c r="T1153" i="1" s="1"/>
  <c r="N1223" i="1"/>
  <c r="G1156" i="1"/>
  <c r="H1155" i="1"/>
  <c r="P1155" i="1" l="1"/>
  <c r="Q1155" i="1"/>
  <c r="S1153" i="1"/>
  <c r="B1153" i="1" s="1"/>
  <c r="N1224" i="1"/>
  <c r="C1154" i="1"/>
  <c r="T1154" i="1" s="1"/>
  <c r="A1226" i="1"/>
  <c r="D1225" i="1"/>
  <c r="E1225" i="1" s="1"/>
  <c r="F1226" i="1" s="1"/>
  <c r="R1225" i="1"/>
  <c r="X1225" i="1"/>
  <c r="U1224" i="1"/>
  <c r="V1224" i="1" s="1"/>
  <c r="W1225" i="1"/>
  <c r="K1225" i="1"/>
  <c r="L1225" i="1" s="1"/>
  <c r="M1225" i="1" s="1"/>
  <c r="O1225" i="1" s="1"/>
  <c r="I1225" i="1"/>
  <c r="G1157" i="1"/>
  <c r="H1156" i="1"/>
  <c r="P1156" i="1" l="1"/>
  <c r="Q1156" i="1"/>
  <c r="S1154" i="1"/>
  <c r="B1154" i="1" s="1"/>
  <c r="N1225" i="1"/>
  <c r="X1226" i="1"/>
  <c r="U1225" i="1"/>
  <c r="V1225" i="1" s="1"/>
  <c r="K1226" i="1"/>
  <c r="L1226" i="1" s="1"/>
  <c r="M1226" i="1" s="1"/>
  <c r="O1226" i="1" s="1"/>
  <c r="W1226" i="1"/>
  <c r="I1226" i="1"/>
  <c r="D1226" i="1"/>
  <c r="E1226" i="1" s="1"/>
  <c r="F1227" i="1" s="1"/>
  <c r="A1227" i="1"/>
  <c r="R1226" i="1"/>
  <c r="C1155" i="1"/>
  <c r="T1155" i="1" s="1"/>
  <c r="G1158" i="1"/>
  <c r="H1157" i="1"/>
  <c r="P1157" i="1" l="1"/>
  <c r="Q1157" i="1"/>
  <c r="S1155" i="1"/>
  <c r="B1155" i="1" s="1"/>
  <c r="N1226" i="1"/>
  <c r="C1156" i="1"/>
  <c r="T1156" i="1" s="1"/>
  <c r="W1227" i="1"/>
  <c r="K1227" i="1"/>
  <c r="L1227" i="1" s="1"/>
  <c r="M1227" i="1" s="1"/>
  <c r="O1227" i="1" s="1"/>
  <c r="X1227" i="1"/>
  <c r="I1227" i="1"/>
  <c r="U1226" i="1"/>
  <c r="V1226" i="1" s="1"/>
  <c r="R1227" i="1"/>
  <c r="A1228" i="1"/>
  <c r="D1227" i="1"/>
  <c r="E1227" i="1" s="1"/>
  <c r="F1228" i="1" s="1"/>
  <c r="G1159" i="1"/>
  <c r="H1158" i="1"/>
  <c r="P1158" i="1" l="1"/>
  <c r="Q1158" i="1"/>
  <c r="S1156" i="1"/>
  <c r="B1156" i="1" s="1"/>
  <c r="N1227" i="1"/>
  <c r="U1227" i="1"/>
  <c r="V1227" i="1" s="1"/>
  <c r="K1228" i="1"/>
  <c r="L1228" i="1" s="1"/>
  <c r="M1228" i="1" s="1"/>
  <c r="O1228" i="1" s="1"/>
  <c r="I1228" i="1"/>
  <c r="X1228" i="1"/>
  <c r="W1228" i="1"/>
  <c r="R1228" i="1"/>
  <c r="A1229" i="1"/>
  <c r="D1228" i="1"/>
  <c r="E1228" i="1" s="1"/>
  <c r="F1229" i="1" s="1"/>
  <c r="C1157" i="1"/>
  <c r="T1157" i="1" s="1"/>
  <c r="G1160" i="1"/>
  <c r="H1159" i="1"/>
  <c r="P1159" i="1" l="1"/>
  <c r="Q1159" i="1"/>
  <c r="S1157" i="1"/>
  <c r="B1157" i="1" s="1"/>
  <c r="N1228" i="1"/>
  <c r="C1158" i="1"/>
  <c r="T1158" i="1" s="1"/>
  <c r="A1230" i="1"/>
  <c r="D1229" i="1"/>
  <c r="E1229" i="1" s="1"/>
  <c r="F1230" i="1" s="1"/>
  <c r="R1229" i="1"/>
  <c r="W1229" i="1"/>
  <c r="X1229" i="1"/>
  <c r="U1228" i="1"/>
  <c r="V1228" i="1" s="1"/>
  <c r="K1229" i="1"/>
  <c r="L1229" i="1" s="1"/>
  <c r="M1229" i="1" s="1"/>
  <c r="O1229" i="1" s="1"/>
  <c r="I1229" i="1"/>
  <c r="G1161" i="1"/>
  <c r="H1160" i="1"/>
  <c r="P1160" i="1" l="1"/>
  <c r="Q1160" i="1"/>
  <c r="S1158" i="1"/>
  <c r="B1158" i="1" s="1"/>
  <c r="U1229" i="1"/>
  <c r="V1229" i="1" s="1"/>
  <c r="X1230" i="1"/>
  <c r="W1230" i="1"/>
  <c r="K1230" i="1"/>
  <c r="L1230" i="1" s="1"/>
  <c r="M1230" i="1" s="1"/>
  <c r="O1230" i="1" s="1"/>
  <c r="I1230" i="1"/>
  <c r="R1230" i="1"/>
  <c r="A1231" i="1"/>
  <c r="D1230" i="1"/>
  <c r="E1230" i="1" s="1"/>
  <c r="F1231" i="1" s="1"/>
  <c r="C1159" i="1"/>
  <c r="T1159" i="1" s="1"/>
  <c r="N1229" i="1"/>
  <c r="G1162" i="1"/>
  <c r="H1161" i="1"/>
  <c r="P1161" i="1" l="1"/>
  <c r="Q1161" i="1"/>
  <c r="S1159" i="1"/>
  <c r="B1159" i="1" s="1"/>
  <c r="I1231" i="1"/>
  <c r="X1231" i="1"/>
  <c r="U1230" i="1"/>
  <c r="V1230" i="1" s="1"/>
  <c r="W1231" i="1"/>
  <c r="K1231" i="1"/>
  <c r="L1231" i="1" s="1"/>
  <c r="M1231" i="1" s="1"/>
  <c r="O1231" i="1" s="1"/>
  <c r="N1230" i="1"/>
  <c r="C1160" i="1"/>
  <c r="T1160" i="1" s="1"/>
  <c r="D1231" i="1"/>
  <c r="E1231" i="1" s="1"/>
  <c r="F1232" i="1" s="1"/>
  <c r="R1231" i="1"/>
  <c r="A1232" i="1"/>
  <c r="G1163" i="1"/>
  <c r="H1162" i="1"/>
  <c r="P1162" i="1" l="1"/>
  <c r="Q1162" i="1"/>
  <c r="S1160" i="1"/>
  <c r="B1160" i="1" s="1"/>
  <c r="I1232" i="1"/>
  <c r="K1232" i="1"/>
  <c r="L1232" i="1" s="1"/>
  <c r="M1232" i="1" s="1"/>
  <c r="O1232" i="1" s="1"/>
  <c r="U1231" i="1"/>
  <c r="V1231" i="1" s="1"/>
  <c r="X1232" i="1"/>
  <c r="W1232" i="1"/>
  <c r="C1161" i="1"/>
  <c r="T1161" i="1" s="1"/>
  <c r="R1232" i="1"/>
  <c r="D1232" i="1"/>
  <c r="E1232" i="1" s="1"/>
  <c r="F1233" i="1" s="1"/>
  <c r="A1233" i="1"/>
  <c r="N1231" i="1"/>
  <c r="G1164" i="1"/>
  <c r="H1163" i="1"/>
  <c r="P1163" i="1" l="1"/>
  <c r="Q1163" i="1"/>
  <c r="S1161" i="1"/>
  <c r="B1161" i="1" s="1"/>
  <c r="C1162" i="1"/>
  <c r="T1162" i="1" s="1"/>
  <c r="D1233" i="1"/>
  <c r="E1233" i="1" s="1"/>
  <c r="F1234" i="1" s="1"/>
  <c r="A1234" i="1"/>
  <c r="L1233" i="1"/>
  <c r="M1233" i="1" s="1"/>
  <c r="O1233" i="1" s="1"/>
  <c r="R1233" i="1"/>
  <c r="I1233" i="1"/>
  <c r="X1233" i="1"/>
  <c r="U1232" i="1"/>
  <c r="V1232" i="1" s="1"/>
  <c r="K1233" i="1"/>
  <c r="W1233" i="1"/>
  <c r="N1232" i="1"/>
  <c r="G1165" i="1"/>
  <c r="H1164" i="1"/>
  <c r="P1164" i="1" l="1"/>
  <c r="Q1164" i="1"/>
  <c r="S1162" i="1"/>
  <c r="B1162" i="1" s="1"/>
  <c r="U1233" i="1"/>
  <c r="V1233" i="1" s="1"/>
  <c r="K1234" i="1"/>
  <c r="L1234" i="1" s="1"/>
  <c r="M1234" i="1" s="1"/>
  <c r="O1234" i="1" s="1"/>
  <c r="I1234" i="1"/>
  <c r="X1234" i="1"/>
  <c r="W1234" i="1"/>
  <c r="C1163" i="1"/>
  <c r="T1163" i="1" s="1"/>
  <c r="D1234" i="1"/>
  <c r="E1234" i="1" s="1"/>
  <c r="F1235" i="1" s="1"/>
  <c r="R1234" i="1"/>
  <c r="A1235" i="1"/>
  <c r="N1233" i="1"/>
  <c r="G1166" i="1"/>
  <c r="H1165" i="1"/>
  <c r="P1165" i="1" l="1"/>
  <c r="Q1165" i="1"/>
  <c r="S1163" i="1"/>
  <c r="B1163" i="1" s="1"/>
  <c r="C1164" i="1"/>
  <c r="T1164" i="1" s="1"/>
  <c r="R1235" i="1"/>
  <c r="A1236" i="1"/>
  <c r="D1235" i="1"/>
  <c r="E1235" i="1" s="1"/>
  <c r="F1236" i="1" s="1"/>
  <c r="I1235" i="1"/>
  <c r="X1235" i="1"/>
  <c r="U1234" i="1"/>
  <c r="V1234" i="1" s="1"/>
  <c r="W1235" i="1"/>
  <c r="K1235" i="1"/>
  <c r="L1235" i="1" s="1"/>
  <c r="M1235" i="1" s="1"/>
  <c r="O1235" i="1" s="1"/>
  <c r="N1234" i="1"/>
  <c r="G1167" i="1"/>
  <c r="H1166" i="1"/>
  <c r="P1166" i="1" l="1"/>
  <c r="Q1166" i="1"/>
  <c r="S1164" i="1"/>
  <c r="B1164" i="1" s="1"/>
  <c r="R1236" i="1"/>
  <c r="D1236" i="1"/>
  <c r="E1236" i="1" s="1"/>
  <c r="F1237" i="1" s="1"/>
  <c r="A1237" i="1"/>
  <c r="K1236" i="1"/>
  <c r="L1236" i="1" s="1"/>
  <c r="M1236" i="1" s="1"/>
  <c r="O1236" i="1" s="1"/>
  <c r="I1236" i="1"/>
  <c r="U1235" i="1"/>
  <c r="V1235" i="1" s="1"/>
  <c r="X1236" i="1"/>
  <c r="W1236" i="1"/>
  <c r="N1235" i="1"/>
  <c r="C1165" i="1"/>
  <c r="T1165" i="1" s="1"/>
  <c r="G1168" i="1"/>
  <c r="H1167" i="1"/>
  <c r="P1167" i="1" l="1"/>
  <c r="Q1167" i="1"/>
  <c r="S1165" i="1"/>
  <c r="B1165" i="1" s="1"/>
  <c r="N1236" i="1"/>
  <c r="C1166" i="1"/>
  <c r="T1166" i="1" s="1"/>
  <c r="R1237" i="1"/>
  <c r="D1237" i="1"/>
  <c r="E1237" i="1" s="1"/>
  <c r="F1238" i="1" s="1"/>
  <c r="A1238" i="1"/>
  <c r="X1237" i="1"/>
  <c r="I1237" i="1"/>
  <c r="U1236" i="1"/>
  <c r="V1236" i="1" s="1"/>
  <c r="W1237" i="1"/>
  <c r="K1237" i="1"/>
  <c r="L1237" i="1" s="1"/>
  <c r="M1237" i="1" s="1"/>
  <c r="O1237" i="1" s="1"/>
  <c r="G1169" i="1"/>
  <c r="H1168" i="1"/>
  <c r="P1168" i="1" l="1"/>
  <c r="Q1168" i="1"/>
  <c r="S1166" i="1"/>
  <c r="B1166" i="1" s="1"/>
  <c r="C1167" i="1"/>
  <c r="T1167" i="1" s="1"/>
  <c r="R1238" i="1"/>
  <c r="A1239" i="1"/>
  <c r="D1238" i="1"/>
  <c r="E1238" i="1" s="1"/>
  <c r="F1239" i="1" s="1"/>
  <c r="K1238" i="1"/>
  <c r="L1238" i="1" s="1"/>
  <c r="M1238" i="1" s="1"/>
  <c r="O1238" i="1" s="1"/>
  <c r="I1238" i="1"/>
  <c r="X1238" i="1"/>
  <c r="W1238" i="1"/>
  <c r="U1237" i="1"/>
  <c r="V1237" i="1" s="1"/>
  <c r="N1237" i="1"/>
  <c r="G1170" i="1"/>
  <c r="H1169" i="1"/>
  <c r="P1169" i="1" l="1"/>
  <c r="Q1169" i="1"/>
  <c r="S1167" i="1"/>
  <c r="B1167" i="1" s="1"/>
  <c r="R1239" i="1"/>
  <c r="D1239" i="1"/>
  <c r="E1239" i="1" s="1"/>
  <c r="F1240" i="1" s="1"/>
  <c r="A1240" i="1"/>
  <c r="X1239" i="1"/>
  <c r="U1238" i="1"/>
  <c r="V1238" i="1" s="1"/>
  <c r="W1239" i="1"/>
  <c r="K1239" i="1"/>
  <c r="L1239" i="1" s="1"/>
  <c r="M1239" i="1" s="1"/>
  <c r="O1239" i="1" s="1"/>
  <c r="I1239" i="1"/>
  <c r="N1238" i="1"/>
  <c r="C1168" i="1"/>
  <c r="T1168" i="1" s="1"/>
  <c r="G1171" i="1"/>
  <c r="H1170" i="1"/>
  <c r="P1170" i="1" l="1"/>
  <c r="Q1170" i="1"/>
  <c r="S1168" i="1"/>
  <c r="B1168" i="1" s="1"/>
  <c r="R1240" i="1"/>
  <c r="A1241" i="1"/>
  <c r="D1240" i="1"/>
  <c r="E1240" i="1" s="1"/>
  <c r="F1241" i="1" s="1"/>
  <c r="C1169" i="1"/>
  <c r="T1169" i="1" s="1"/>
  <c r="I1240" i="1"/>
  <c r="U1239" i="1"/>
  <c r="V1239" i="1" s="1"/>
  <c r="W1240" i="1"/>
  <c r="K1240" i="1"/>
  <c r="L1240" i="1" s="1"/>
  <c r="M1240" i="1" s="1"/>
  <c r="O1240" i="1" s="1"/>
  <c r="X1240" i="1"/>
  <c r="N1239" i="1"/>
  <c r="G1172" i="1"/>
  <c r="H1171" i="1"/>
  <c r="P1171" i="1" l="1"/>
  <c r="Q1171" i="1"/>
  <c r="S1169" i="1"/>
  <c r="B1169" i="1" s="1"/>
  <c r="N1240" i="1"/>
  <c r="C1170" i="1"/>
  <c r="T1170" i="1" s="1"/>
  <c r="X1241" i="1"/>
  <c r="U1240" i="1"/>
  <c r="V1240" i="1" s="1"/>
  <c r="W1241" i="1"/>
  <c r="I1241" i="1"/>
  <c r="K1241" i="1"/>
  <c r="L1241" i="1" s="1"/>
  <c r="M1241" i="1" s="1"/>
  <c r="O1241" i="1" s="1"/>
  <c r="R1241" i="1"/>
  <c r="D1241" i="1"/>
  <c r="E1241" i="1" s="1"/>
  <c r="F1242" i="1" s="1"/>
  <c r="A1242" i="1"/>
  <c r="G1173" i="1"/>
  <c r="H1172" i="1"/>
  <c r="P1172" i="1" l="1"/>
  <c r="Q1172" i="1"/>
  <c r="S1170" i="1"/>
  <c r="B1170" i="1" s="1"/>
  <c r="N1241" i="1"/>
  <c r="R1242" i="1"/>
  <c r="A1243" i="1"/>
  <c r="D1242" i="1"/>
  <c r="E1242" i="1" s="1"/>
  <c r="F1243" i="1" s="1"/>
  <c r="W1242" i="1"/>
  <c r="K1242" i="1"/>
  <c r="L1242" i="1" s="1"/>
  <c r="M1242" i="1" s="1"/>
  <c r="O1242" i="1" s="1"/>
  <c r="I1242" i="1"/>
  <c r="U1241" i="1"/>
  <c r="V1241" i="1" s="1"/>
  <c r="X1242" i="1"/>
  <c r="C1171" i="1"/>
  <c r="T1171" i="1" s="1"/>
  <c r="G1174" i="1"/>
  <c r="H1173" i="1"/>
  <c r="P1173" i="1" l="1"/>
  <c r="Q1173" i="1"/>
  <c r="S1171" i="1"/>
  <c r="B1171" i="1" s="1"/>
  <c r="C1172" i="1"/>
  <c r="T1172" i="1" s="1"/>
  <c r="W1243" i="1"/>
  <c r="K1243" i="1"/>
  <c r="L1243" i="1" s="1"/>
  <c r="M1243" i="1" s="1"/>
  <c r="O1243" i="1" s="1"/>
  <c r="I1243" i="1"/>
  <c r="U1242" i="1"/>
  <c r="V1242" i="1" s="1"/>
  <c r="X1243" i="1"/>
  <c r="N1242" i="1"/>
  <c r="D1243" i="1"/>
  <c r="E1243" i="1" s="1"/>
  <c r="F1244" i="1" s="1"/>
  <c r="A1244" i="1"/>
  <c r="R1243" i="1"/>
  <c r="G1175" i="1"/>
  <c r="H1174" i="1"/>
  <c r="P1174" i="1" l="1"/>
  <c r="Q1174" i="1"/>
  <c r="S1172" i="1"/>
  <c r="B1172" i="1" s="1"/>
  <c r="N1243" i="1"/>
  <c r="K1244" i="1"/>
  <c r="L1244" i="1" s="1"/>
  <c r="M1244" i="1" s="1"/>
  <c r="O1244" i="1" s="1"/>
  <c r="I1244" i="1"/>
  <c r="U1243" i="1"/>
  <c r="V1243" i="1" s="1"/>
  <c r="X1244" i="1"/>
  <c r="W1244" i="1"/>
  <c r="R1244" i="1"/>
  <c r="A1245" i="1"/>
  <c r="D1244" i="1"/>
  <c r="E1244" i="1" s="1"/>
  <c r="F1245" i="1" s="1"/>
  <c r="C1173" i="1"/>
  <c r="T1173" i="1" s="1"/>
  <c r="G1176" i="1"/>
  <c r="H1175" i="1"/>
  <c r="P1175" i="1" l="1"/>
  <c r="Q1175" i="1"/>
  <c r="S1173" i="1"/>
  <c r="B1173" i="1" s="1"/>
  <c r="I1245" i="1"/>
  <c r="U1244" i="1"/>
  <c r="V1244" i="1" s="1"/>
  <c r="X1245" i="1"/>
  <c r="W1245" i="1"/>
  <c r="K1245" i="1"/>
  <c r="L1245" i="1" s="1"/>
  <c r="M1245" i="1" s="1"/>
  <c r="O1245" i="1" s="1"/>
  <c r="C1174" i="1"/>
  <c r="T1174" i="1" s="1"/>
  <c r="N1244" i="1"/>
  <c r="R1245" i="1"/>
  <c r="D1245" i="1"/>
  <c r="E1245" i="1" s="1"/>
  <c r="F1246" i="1" s="1"/>
  <c r="A1246" i="1"/>
  <c r="G1177" i="1"/>
  <c r="H1176" i="1"/>
  <c r="P1176" i="1" l="1"/>
  <c r="Q1176" i="1"/>
  <c r="S1174" i="1"/>
  <c r="B1174" i="1" s="1"/>
  <c r="C1175" i="1"/>
  <c r="T1175" i="1" s="1"/>
  <c r="D1246" i="1"/>
  <c r="E1246" i="1" s="1"/>
  <c r="F1247" i="1" s="1"/>
  <c r="R1246" i="1"/>
  <c r="A1247" i="1"/>
  <c r="X1246" i="1"/>
  <c r="U1245" i="1"/>
  <c r="V1245" i="1" s="1"/>
  <c r="W1246" i="1"/>
  <c r="K1246" i="1"/>
  <c r="L1246" i="1" s="1"/>
  <c r="M1246" i="1" s="1"/>
  <c r="O1246" i="1" s="1"/>
  <c r="I1246" i="1"/>
  <c r="N1245" i="1"/>
  <c r="G1178" i="1"/>
  <c r="H1177" i="1"/>
  <c r="P1177" i="1" l="1"/>
  <c r="Q1177" i="1"/>
  <c r="S1175" i="1"/>
  <c r="B1175" i="1" s="1"/>
  <c r="R1247" i="1"/>
  <c r="D1247" i="1"/>
  <c r="E1247" i="1" s="1"/>
  <c r="F1248" i="1" s="1"/>
  <c r="A1248" i="1"/>
  <c r="X1247" i="1"/>
  <c r="U1246" i="1"/>
  <c r="V1246" i="1" s="1"/>
  <c r="K1247" i="1"/>
  <c r="L1247" i="1" s="1"/>
  <c r="M1247" i="1" s="1"/>
  <c r="O1247" i="1" s="1"/>
  <c r="I1247" i="1"/>
  <c r="W1247" i="1"/>
  <c r="N1246" i="1"/>
  <c r="C1176" i="1"/>
  <c r="T1176" i="1" s="1"/>
  <c r="G1179" i="1"/>
  <c r="H1178" i="1"/>
  <c r="P1178" i="1" l="1"/>
  <c r="Q1178" i="1"/>
  <c r="S1176" i="1"/>
  <c r="B1176" i="1" s="1"/>
  <c r="C1177" i="1"/>
  <c r="T1177" i="1" s="1"/>
  <c r="R1248" i="1"/>
  <c r="A1249" i="1"/>
  <c r="D1248" i="1"/>
  <c r="E1248" i="1" s="1"/>
  <c r="F1249" i="1" s="1"/>
  <c r="K1248" i="1"/>
  <c r="L1248" i="1" s="1"/>
  <c r="M1248" i="1" s="1"/>
  <c r="O1248" i="1" s="1"/>
  <c r="I1248" i="1"/>
  <c r="U1247" i="1"/>
  <c r="V1247" i="1" s="1"/>
  <c r="X1248" i="1"/>
  <c r="W1248" i="1"/>
  <c r="N1247" i="1"/>
  <c r="G1180" i="1"/>
  <c r="H1179" i="1"/>
  <c r="P1179" i="1" l="1"/>
  <c r="Q1179" i="1"/>
  <c r="S1177" i="1"/>
  <c r="B1177" i="1" s="1"/>
  <c r="I1249" i="1"/>
  <c r="X1249" i="1"/>
  <c r="U1248" i="1"/>
  <c r="V1248" i="1" s="1"/>
  <c r="W1249" i="1"/>
  <c r="K1249" i="1"/>
  <c r="L1249" i="1" s="1"/>
  <c r="M1249" i="1" s="1"/>
  <c r="O1249" i="1" s="1"/>
  <c r="C1178" i="1"/>
  <c r="T1178" i="1" s="1"/>
  <c r="A1250" i="1"/>
  <c r="R1249" i="1"/>
  <c r="D1249" i="1"/>
  <c r="E1249" i="1" s="1"/>
  <c r="F1250" i="1" s="1"/>
  <c r="N1248" i="1"/>
  <c r="G1181" i="1"/>
  <c r="H1180" i="1"/>
  <c r="P1180" i="1" l="1"/>
  <c r="Q1180" i="1"/>
  <c r="S1178" i="1"/>
  <c r="B1178" i="1" s="1"/>
  <c r="C1179" i="1"/>
  <c r="T1179" i="1" s="1"/>
  <c r="U1249" i="1"/>
  <c r="V1249" i="1" s="1"/>
  <c r="W1250" i="1"/>
  <c r="I1250" i="1"/>
  <c r="X1250" i="1"/>
  <c r="K1250" i="1"/>
  <c r="L1250" i="1" s="1"/>
  <c r="M1250" i="1" s="1"/>
  <c r="O1250" i="1" s="1"/>
  <c r="D1250" i="1"/>
  <c r="E1250" i="1" s="1"/>
  <c r="F1251" i="1" s="1"/>
  <c r="R1250" i="1"/>
  <c r="A1251" i="1"/>
  <c r="N1249" i="1"/>
  <c r="G1182" i="1"/>
  <c r="H1181" i="1"/>
  <c r="P1181" i="1" l="1"/>
  <c r="Q1181" i="1"/>
  <c r="S1179" i="1"/>
  <c r="B1179" i="1" s="1"/>
  <c r="W1251" i="1"/>
  <c r="K1251" i="1"/>
  <c r="L1251" i="1" s="1"/>
  <c r="M1251" i="1" s="1"/>
  <c r="O1251" i="1" s="1"/>
  <c r="I1251" i="1"/>
  <c r="X1251" i="1"/>
  <c r="U1250" i="1"/>
  <c r="V1250" i="1" s="1"/>
  <c r="N1250" i="1"/>
  <c r="A1252" i="1"/>
  <c r="R1251" i="1"/>
  <c r="D1251" i="1"/>
  <c r="E1251" i="1" s="1"/>
  <c r="F1252" i="1" s="1"/>
  <c r="C1180" i="1"/>
  <c r="T1180" i="1" s="1"/>
  <c r="G1183" i="1"/>
  <c r="H1182" i="1"/>
  <c r="P1182" i="1" l="1"/>
  <c r="Q1182" i="1"/>
  <c r="S1180" i="1"/>
  <c r="B1180" i="1" s="1"/>
  <c r="N1251" i="1"/>
  <c r="R1252" i="1"/>
  <c r="A1253" i="1"/>
  <c r="D1252" i="1"/>
  <c r="E1252" i="1" s="1"/>
  <c r="F1253" i="1" s="1"/>
  <c r="C1181" i="1"/>
  <c r="T1181" i="1" s="1"/>
  <c r="W1252" i="1"/>
  <c r="K1252" i="1"/>
  <c r="L1252" i="1" s="1"/>
  <c r="M1252" i="1" s="1"/>
  <c r="O1252" i="1" s="1"/>
  <c r="I1252" i="1"/>
  <c r="U1251" i="1"/>
  <c r="V1251" i="1" s="1"/>
  <c r="X1252" i="1"/>
  <c r="G1184" i="1"/>
  <c r="H1183" i="1"/>
  <c r="P1183" i="1" l="1"/>
  <c r="Q1183" i="1"/>
  <c r="S1181" i="1"/>
  <c r="B1181" i="1" s="1"/>
  <c r="C1182" i="1"/>
  <c r="T1182" i="1" s="1"/>
  <c r="X1253" i="1"/>
  <c r="U1252" i="1"/>
  <c r="V1252" i="1" s="1"/>
  <c r="K1253" i="1"/>
  <c r="L1253" i="1" s="1"/>
  <c r="M1253" i="1" s="1"/>
  <c r="O1253" i="1" s="1"/>
  <c r="W1253" i="1"/>
  <c r="I1253" i="1"/>
  <c r="D1253" i="1"/>
  <c r="E1253" i="1" s="1"/>
  <c r="F1254" i="1" s="1"/>
  <c r="R1253" i="1"/>
  <c r="A1254" i="1"/>
  <c r="N1252" i="1"/>
  <c r="G1185" i="1"/>
  <c r="H1184" i="1"/>
  <c r="P1184" i="1" l="1"/>
  <c r="Q1184" i="1"/>
  <c r="S1182" i="1"/>
  <c r="B1182" i="1" s="1"/>
  <c r="N1253" i="1"/>
  <c r="R1254" i="1"/>
  <c r="D1254" i="1"/>
  <c r="E1254" i="1" s="1"/>
  <c r="F1255" i="1" s="1"/>
  <c r="A1255" i="1"/>
  <c r="C1183" i="1"/>
  <c r="T1183" i="1" s="1"/>
  <c r="W1254" i="1"/>
  <c r="K1254" i="1"/>
  <c r="L1254" i="1" s="1"/>
  <c r="M1254" i="1" s="1"/>
  <c r="O1254" i="1" s="1"/>
  <c r="I1254" i="1"/>
  <c r="U1253" i="1"/>
  <c r="V1253" i="1" s="1"/>
  <c r="X1254" i="1"/>
  <c r="G1186" i="1"/>
  <c r="H1185" i="1"/>
  <c r="P1185" i="1" l="1"/>
  <c r="Q1185" i="1"/>
  <c r="S1183" i="1"/>
  <c r="B1183" i="1" s="1"/>
  <c r="C1184" i="1"/>
  <c r="T1184" i="1" s="1"/>
  <c r="R1255" i="1"/>
  <c r="A1256" i="1"/>
  <c r="D1255" i="1"/>
  <c r="E1255" i="1" s="1"/>
  <c r="F1256" i="1" s="1"/>
  <c r="N1254" i="1"/>
  <c r="I1255" i="1"/>
  <c r="W1255" i="1"/>
  <c r="X1255" i="1"/>
  <c r="K1255" i="1"/>
  <c r="L1255" i="1" s="1"/>
  <c r="M1255" i="1" s="1"/>
  <c r="O1255" i="1" s="1"/>
  <c r="U1254" i="1"/>
  <c r="V1254" i="1" s="1"/>
  <c r="G1187" i="1"/>
  <c r="H1186" i="1"/>
  <c r="P1186" i="1" l="1"/>
  <c r="Q1186" i="1"/>
  <c r="S1184" i="1"/>
  <c r="B1184" i="1" s="1"/>
  <c r="D1256" i="1"/>
  <c r="E1256" i="1" s="1"/>
  <c r="F1257" i="1" s="1"/>
  <c r="A1257" i="1"/>
  <c r="R1256" i="1"/>
  <c r="X1256" i="1"/>
  <c r="W1256" i="1"/>
  <c r="K1256" i="1"/>
  <c r="L1256" i="1" s="1"/>
  <c r="M1256" i="1" s="1"/>
  <c r="O1256" i="1" s="1"/>
  <c r="I1256" i="1"/>
  <c r="U1255" i="1"/>
  <c r="V1255" i="1" s="1"/>
  <c r="C1185" i="1"/>
  <c r="T1185" i="1" s="1"/>
  <c r="N1255" i="1"/>
  <c r="G1188" i="1"/>
  <c r="H1187" i="1"/>
  <c r="P1187" i="1" l="1"/>
  <c r="Q1187" i="1"/>
  <c r="S1185" i="1"/>
  <c r="B1185" i="1" s="1"/>
  <c r="I1257" i="1"/>
  <c r="X1257" i="1"/>
  <c r="W1257" i="1"/>
  <c r="U1256" i="1"/>
  <c r="V1256" i="1" s="1"/>
  <c r="K1257" i="1"/>
  <c r="L1257" i="1" s="1"/>
  <c r="M1257" i="1" s="1"/>
  <c r="O1257" i="1" s="1"/>
  <c r="C1186" i="1"/>
  <c r="T1186" i="1" s="1"/>
  <c r="A1258" i="1"/>
  <c r="R1257" i="1"/>
  <c r="D1257" i="1"/>
  <c r="E1257" i="1" s="1"/>
  <c r="F1258" i="1" s="1"/>
  <c r="N1256" i="1"/>
  <c r="G1189" i="1"/>
  <c r="H1188" i="1"/>
  <c r="P1188" i="1" l="1"/>
  <c r="Q1188" i="1"/>
  <c r="S1186" i="1"/>
  <c r="B1186" i="1" s="1"/>
  <c r="I1258" i="1"/>
  <c r="K1258" i="1"/>
  <c r="L1258" i="1" s="1"/>
  <c r="M1258" i="1" s="1"/>
  <c r="O1258" i="1" s="1"/>
  <c r="U1257" i="1"/>
  <c r="V1257" i="1" s="1"/>
  <c r="X1258" i="1"/>
  <c r="W1258" i="1"/>
  <c r="C1187" i="1"/>
  <c r="T1187" i="1" s="1"/>
  <c r="R1258" i="1"/>
  <c r="D1258" i="1"/>
  <c r="E1258" i="1" s="1"/>
  <c r="F1259" i="1" s="1"/>
  <c r="A1259" i="1"/>
  <c r="N1257" i="1"/>
  <c r="G1190" i="1"/>
  <c r="H1189" i="1"/>
  <c r="P1189" i="1" l="1"/>
  <c r="Q1189" i="1"/>
  <c r="S1187" i="1"/>
  <c r="B1187" i="1" s="1"/>
  <c r="C1188" i="1"/>
  <c r="T1188" i="1" s="1"/>
  <c r="D1259" i="1"/>
  <c r="E1259" i="1" s="1"/>
  <c r="F1260" i="1" s="1"/>
  <c r="A1260" i="1"/>
  <c r="R1259" i="1"/>
  <c r="I1259" i="1"/>
  <c r="U1258" i="1"/>
  <c r="V1258" i="1" s="1"/>
  <c r="X1259" i="1"/>
  <c r="W1259" i="1"/>
  <c r="K1259" i="1"/>
  <c r="L1259" i="1" s="1"/>
  <c r="M1259" i="1" s="1"/>
  <c r="O1259" i="1" s="1"/>
  <c r="N1258" i="1"/>
  <c r="G1191" i="1"/>
  <c r="H1190" i="1"/>
  <c r="P1190" i="1" l="1"/>
  <c r="Q1190" i="1"/>
  <c r="S1188" i="1"/>
  <c r="B1188" i="1" s="1"/>
  <c r="U1259" i="1"/>
  <c r="V1259" i="1" s="1"/>
  <c r="W1260" i="1"/>
  <c r="X1260" i="1"/>
  <c r="K1260" i="1"/>
  <c r="L1260" i="1" s="1"/>
  <c r="M1260" i="1" s="1"/>
  <c r="O1260" i="1" s="1"/>
  <c r="I1260" i="1"/>
  <c r="D1260" i="1"/>
  <c r="E1260" i="1" s="1"/>
  <c r="F1261" i="1" s="1"/>
  <c r="R1260" i="1"/>
  <c r="A1261" i="1"/>
  <c r="C1189" i="1"/>
  <c r="T1189" i="1" s="1"/>
  <c r="N1259" i="1"/>
  <c r="G1192" i="1"/>
  <c r="H1191" i="1"/>
  <c r="P1191" i="1" l="1"/>
  <c r="Q1191" i="1"/>
  <c r="S1189" i="1"/>
  <c r="B1189" i="1" s="1"/>
  <c r="N1260" i="1"/>
  <c r="C1190" i="1"/>
  <c r="T1190" i="1" s="1"/>
  <c r="A1262" i="1"/>
  <c r="R1261" i="1"/>
  <c r="D1261" i="1"/>
  <c r="E1261" i="1" s="1"/>
  <c r="F1262" i="1" s="1"/>
  <c r="W1261" i="1"/>
  <c r="U1260" i="1"/>
  <c r="V1260" i="1" s="1"/>
  <c r="X1261" i="1"/>
  <c r="K1261" i="1"/>
  <c r="L1261" i="1" s="1"/>
  <c r="M1261" i="1" s="1"/>
  <c r="O1261" i="1" s="1"/>
  <c r="I1261" i="1"/>
  <c r="G1193" i="1"/>
  <c r="H1192" i="1"/>
  <c r="P1192" i="1" l="1"/>
  <c r="Q1192" i="1"/>
  <c r="S1190" i="1"/>
  <c r="B1190" i="1" s="1"/>
  <c r="N1261" i="1"/>
  <c r="K1262" i="1"/>
  <c r="L1262" i="1" s="1"/>
  <c r="M1262" i="1" s="1"/>
  <c r="O1262" i="1" s="1"/>
  <c r="I1262" i="1"/>
  <c r="W1262" i="1"/>
  <c r="U1261" i="1"/>
  <c r="V1261" i="1" s="1"/>
  <c r="X1262" i="1"/>
  <c r="R1262" i="1"/>
  <c r="D1262" i="1"/>
  <c r="E1262" i="1" s="1"/>
  <c r="F1263" i="1" s="1"/>
  <c r="A1263" i="1"/>
  <c r="C1191" i="1"/>
  <c r="T1191" i="1" s="1"/>
  <c r="G1194" i="1"/>
  <c r="H1193" i="1"/>
  <c r="P1193" i="1" l="1"/>
  <c r="Q1193" i="1"/>
  <c r="S1191" i="1"/>
  <c r="B1191" i="1" s="1"/>
  <c r="U1262" i="1"/>
  <c r="V1262" i="1" s="1"/>
  <c r="W1263" i="1"/>
  <c r="K1263" i="1"/>
  <c r="L1263" i="1" s="1"/>
  <c r="M1263" i="1" s="1"/>
  <c r="O1263" i="1" s="1"/>
  <c r="I1263" i="1"/>
  <c r="X1263" i="1"/>
  <c r="C1192" i="1"/>
  <c r="T1192" i="1" s="1"/>
  <c r="N1262" i="1"/>
  <c r="D1263" i="1"/>
  <c r="E1263" i="1" s="1"/>
  <c r="F1264" i="1" s="1"/>
  <c r="A1264" i="1"/>
  <c r="R1263" i="1"/>
  <c r="G1195" i="1"/>
  <c r="H1194" i="1"/>
  <c r="P1194" i="1" l="1"/>
  <c r="Q1194" i="1"/>
  <c r="S1192" i="1"/>
  <c r="B1192" i="1" s="1"/>
  <c r="C1193" i="1"/>
  <c r="T1193" i="1" s="1"/>
  <c r="I1264" i="1"/>
  <c r="W1264" i="1"/>
  <c r="U1263" i="1"/>
  <c r="V1263" i="1" s="1"/>
  <c r="K1264" i="1"/>
  <c r="L1264" i="1" s="1"/>
  <c r="M1264" i="1" s="1"/>
  <c r="O1264" i="1" s="1"/>
  <c r="X1264" i="1"/>
  <c r="R1264" i="1"/>
  <c r="A1265" i="1"/>
  <c r="D1264" i="1"/>
  <c r="E1264" i="1" s="1"/>
  <c r="F1265" i="1" s="1"/>
  <c r="N1263" i="1"/>
  <c r="G1196" i="1"/>
  <c r="H1195" i="1"/>
  <c r="P1195" i="1" l="1"/>
  <c r="Q1195" i="1"/>
  <c r="S1193" i="1"/>
  <c r="B1193" i="1" s="1"/>
  <c r="D1265" i="1"/>
  <c r="E1265" i="1" s="1"/>
  <c r="F1266" i="1" s="1"/>
  <c r="R1265" i="1"/>
  <c r="A1266" i="1"/>
  <c r="N1264" i="1"/>
  <c r="C1194" i="1"/>
  <c r="T1194" i="1" s="1"/>
  <c r="W1265" i="1"/>
  <c r="K1265" i="1"/>
  <c r="L1265" i="1" s="1"/>
  <c r="M1265" i="1" s="1"/>
  <c r="O1265" i="1" s="1"/>
  <c r="I1265" i="1"/>
  <c r="X1265" i="1"/>
  <c r="U1264" i="1"/>
  <c r="V1264" i="1" s="1"/>
  <c r="G1197" i="1"/>
  <c r="H1196" i="1"/>
  <c r="P1196" i="1" l="1"/>
  <c r="Q1196" i="1"/>
  <c r="S1194" i="1"/>
  <c r="B1194" i="1" s="1"/>
  <c r="C1195" i="1"/>
  <c r="T1195" i="1" s="1"/>
  <c r="R1266" i="1"/>
  <c r="A1267" i="1"/>
  <c r="D1266" i="1"/>
  <c r="E1266" i="1" s="1"/>
  <c r="F1267" i="1" s="1"/>
  <c r="N1265" i="1"/>
  <c r="K1266" i="1"/>
  <c r="L1266" i="1" s="1"/>
  <c r="M1266" i="1" s="1"/>
  <c r="O1266" i="1" s="1"/>
  <c r="I1266" i="1"/>
  <c r="X1266" i="1"/>
  <c r="W1266" i="1"/>
  <c r="U1265" i="1"/>
  <c r="V1265" i="1" s="1"/>
  <c r="G1198" i="1"/>
  <c r="H1197" i="1"/>
  <c r="P1197" i="1" l="1"/>
  <c r="Q1197" i="1"/>
  <c r="S1195" i="1"/>
  <c r="B1195" i="1" s="1"/>
  <c r="D1267" i="1"/>
  <c r="E1267" i="1" s="1"/>
  <c r="F1268" i="1" s="1"/>
  <c r="A1268" i="1"/>
  <c r="R1267" i="1"/>
  <c r="W1267" i="1"/>
  <c r="K1267" i="1"/>
  <c r="L1267" i="1" s="1"/>
  <c r="M1267" i="1" s="1"/>
  <c r="O1267" i="1" s="1"/>
  <c r="U1266" i="1"/>
  <c r="V1266" i="1" s="1"/>
  <c r="I1267" i="1"/>
  <c r="X1267" i="1"/>
  <c r="N1266" i="1"/>
  <c r="C1196" i="1"/>
  <c r="T1196" i="1" s="1"/>
  <c r="G1199" i="1"/>
  <c r="H1198" i="1"/>
  <c r="P1198" i="1" l="1"/>
  <c r="Q1198" i="1"/>
  <c r="S1196" i="1"/>
  <c r="B1196" i="1" s="1"/>
  <c r="C1197" i="1"/>
  <c r="T1197" i="1" s="1"/>
  <c r="K1268" i="1"/>
  <c r="L1268" i="1" s="1"/>
  <c r="M1268" i="1" s="1"/>
  <c r="O1268" i="1" s="1"/>
  <c r="I1268" i="1"/>
  <c r="W1268" i="1"/>
  <c r="X1268" i="1"/>
  <c r="U1267" i="1"/>
  <c r="V1267" i="1" s="1"/>
  <c r="D1268" i="1"/>
  <c r="E1268" i="1" s="1"/>
  <c r="F1269" i="1" s="1"/>
  <c r="R1268" i="1"/>
  <c r="A1269" i="1"/>
  <c r="N1267" i="1"/>
  <c r="G1200" i="1"/>
  <c r="H1199" i="1"/>
  <c r="P1199" i="1" l="1"/>
  <c r="Q1199" i="1"/>
  <c r="S1197" i="1"/>
  <c r="B1197" i="1" s="1"/>
  <c r="N1268" i="1"/>
  <c r="R1269" i="1"/>
  <c r="A1270" i="1"/>
  <c r="D1269" i="1"/>
  <c r="E1269" i="1" s="1"/>
  <c r="F1270" i="1" s="1"/>
  <c r="I1269" i="1"/>
  <c r="X1269" i="1"/>
  <c r="U1268" i="1"/>
  <c r="V1268" i="1" s="1"/>
  <c r="W1269" i="1"/>
  <c r="K1269" i="1"/>
  <c r="L1269" i="1" s="1"/>
  <c r="M1269" i="1" s="1"/>
  <c r="O1269" i="1" s="1"/>
  <c r="C1198" i="1"/>
  <c r="T1198" i="1" s="1"/>
  <c r="G1201" i="1"/>
  <c r="H1200" i="1"/>
  <c r="P1200" i="1" l="1"/>
  <c r="Q1200" i="1"/>
  <c r="S1198" i="1"/>
  <c r="B1198" i="1" s="1"/>
  <c r="N1269" i="1"/>
  <c r="D1270" i="1"/>
  <c r="E1270" i="1" s="1"/>
  <c r="F1271" i="1" s="1"/>
  <c r="R1270" i="1"/>
  <c r="A1271" i="1"/>
  <c r="C1199" i="1"/>
  <c r="T1199" i="1" s="1"/>
  <c r="X1270" i="1"/>
  <c r="W1270" i="1"/>
  <c r="K1270" i="1"/>
  <c r="L1270" i="1" s="1"/>
  <c r="M1270" i="1" s="1"/>
  <c r="O1270" i="1" s="1"/>
  <c r="U1269" i="1"/>
  <c r="V1269" i="1" s="1"/>
  <c r="I1270" i="1"/>
  <c r="G1202" i="1"/>
  <c r="H1201" i="1"/>
  <c r="P1201" i="1" l="1"/>
  <c r="Q1201" i="1"/>
  <c r="S1199" i="1"/>
  <c r="B1199" i="1" s="1"/>
  <c r="C1200" i="1"/>
  <c r="T1200" i="1" s="1"/>
  <c r="N1270" i="1"/>
  <c r="R1271" i="1"/>
  <c r="D1271" i="1"/>
  <c r="E1271" i="1" s="1"/>
  <c r="F1272" i="1" s="1"/>
  <c r="A1272" i="1"/>
  <c r="U1270" i="1"/>
  <c r="V1270" i="1" s="1"/>
  <c r="X1271" i="1"/>
  <c r="I1271" i="1"/>
  <c r="W1271" i="1"/>
  <c r="K1271" i="1"/>
  <c r="L1271" i="1" s="1"/>
  <c r="M1271" i="1" s="1"/>
  <c r="O1271" i="1" s="1"/>
  <c r="G1203" i="1"/>
  <c r="H1202" i="1"/>
  <c r="P1202" i="1" l="1"/>
  <c r="Q1202" i="1"/>
  <c r="S1200" i="1"/>
  <c r="B1200" i="1" s="1"/>
  <c r="R1272" i="1"/>
  <c r="D1272" i="1"/>
  <c r="E1272" i="1" s="1"/>
  <c r="F1273" i="1" s="1"/>
  <c r="A1273" i="1"/>
  <c r="I1272" i="1"/>
  <c r="W1272" i="1"/>
  <c r="U1271" i="1"/>
  <c r="V1271" i="1" s="1"/>
  <c r="K1272" i="1"/>
  <c r="L1272" i="1" s="1"/>
  <c r="M1272" i="1" s="1"/>
  <c r="O1272" i="1" s="1"/>
  <c r="X1272" i="1"/>
  <c r="N1271" i="1"/>
  <c r="C1201" i="1"/>
  <c r="T1201" i="1" s="1"/>
  <c r="G1204" i="1"/>
  <c r="H1203" i="1"/>
  <c r="P1203" i="1" l="1"/>
  <c r="Q1203" i="1"/>
  <c r="S1201" i="1"/>
  <c r="B1201" i="1" s="1"/>
  <c r="N1272" i="1"/>
  <c r="C1202" i="1"/>
  <c r="T1202" i="1" s="1"/>
  <c r="D1273" i="1"/>
  <c r="E1273" i="1" s="1"/>
  <c r="F1274" i="1" s="1"/>
  <c r="R1273" i="1"/>
  <c r="A1274" i="1"/>
  <c r="W1273" i="1"/>
  <c r="K1273" i="1"/>
  <c r="L1273" i="1" s="1"/>
  <c r="M1273" i="1" s="1"/>
  <c r="O1273" i="1" s="1"/>
  <c r="I1273" i="1"/>
  <c r="X1273" i="1"/>
  <c r="U1272" i="1"/>
  <c r="V1272" i="1" s="1"/>
  <c r="G1205" i="1"/>
  <c r="H1204" i="1"/>
  <c r="P1204" i="1" l="1"/>
  <c r="Q1204" i="1"/>
  <c r="S1202" i="1"/>
  <c r="B1202" i="1" s="1"/>
  <c r="D1274" i="1"/>
  <c r="E1274" i="1" s="1"/>
  <c r="F1275" i="1" s="1"/>
  <c r="R1274" i="1"/>
  <c r="A1275" i="1"/>
  <c r="U1273" i="1"/>
  <c r="V1273" i="1" s="1"/>
  <c r="W1274" i="1"/>
  <c r="X1274" i="1"/>
  <c r="K1274" i="1"/>
  <c r="L1274" i="1" s="1"/>
  <c r="M1274" i="1" s="1"/>
  <c r="O1274" i="1" s="1"/>
  <c r="I1274" i="1"/>
  <c r="N1273" i="1"/>
  <c r="C1203" i="1"/>
  <c r="T1203" i="1" s="1"/>
  <c r="G1206" i="1"/>
  <c r="H1205" i="1"/>
  <c r="P1205" i="1" l="1"/>
  <c r="Q1205" i="1"/>
  <c r="S1203" i="1"/>
  <c r="B1203" i="1" s="1"/>
  <c r="X1275" i="1"/>
  <c r="U1274" i="1"/>
  <c r="V1274" i="1" s="1"/>
  <c r="K1275" i="1"/>
  <c r="L1275" i="1" s="1"/>
  <c r="M1275" i="1" s="1"/>
  <c r="O1275" i="1" s="1"/>
  <c r="I1275" i="1"/>
  <c r="W1275" i="1"/>
  <c r="C1204" i="1"/>
  <c r="T1204" i="1" s="1"/>
  <c r="R1275" i="1"/>
  <c r="A1276" i="1"/>
  <c r="D1275" i="1"/>
  <c r="E1275" i="1" s="1"/>
  <c r="F1276" i="1" s="1"/>
  <c r="N1274" i="1"/>
  <c r="G1207" i="1"/>
  <c r="H1206" i="1"/>
  <c r="P1206" i="1" l="1"/>
  <c r="Q1206" i="1"/>
  <c r="S1204" i="1"/>
  <c r="B1204" i="1" s="1"/>
  <c r="C1205" i="1"/>
  <c r="T1205" i="1" s="1"/>
  <c r="N1275" i="1"/>
  <c r="D1276" i="1"/>
  <c r="E1276" i="1" s="1"/>
  <c r="F1277" i="1" s="1"/>
  <c r="R1276" i="1"/>
  <c r="A1277" i="1"/>
  <c r="U1275" i="1"/>
  <c r="V1275" i="1" s="1"/>
  <c r="X1276" i="1"/>
  <c r="W1276" i="1"/>
  <c r="K1276" i="1"/>
  <c r="L1276" i="1" s="1"/>
  <c r="M1276" i="1" s="1"/>
  <c r="O1276" i="1" s="1"/>
  <c r="I1276" i="1"/>
  <c r="G1208" i="1"/>
  <c r="H1207" i="1"/>
  <c r="P1207" i="1" l="1"/>
  <c r="Q1207" i="1"/>
  <c r="S1205" i="1"/>
  <c r="B1205" i="1" s="1"/>
  <c r="R1277" i="1"/>
  <c r="A1278" i="1"/>
  <c r="D1277" i="1"/>
  <c r="E1277" i="1" s="1"/>
  <c r="F1278" i="1" s="1"/>
  <c r="X1277" i="1"/>
  <c r="U1276" i="1"/>
  <c r="V1276" i="1" s="1"/>
  <c r="W1277" i="1"/>
  <c r="K1277" i="1"/>
  <c r="L1277" i="1" s="1"/>
  <c r="M1277" i="1" s="1"/>
  <c r="O1277" i="1" s="1"/>
  <c r="I1277" i="1"/>
  <c r="N1276" i="1"/>
  <c r="C1206" i="1"/>
  <c r="T1206" i="1" s="1"/>
  <c r="G1209" i="1"/>
  <c r="H1208" i="1"/>
  <c r="P1208" i="1" l="1"/>
  <c r="Q1208" i="1"/>
  <c r="S1206" i="1"/>
  <c r="B1206" i="1" s="1"/>
  <c r="C1207" i="1"/>
  <c r="T1207" i="1" s="1"/>
  <c r="R1278" i="1"/>
  <c r="D1278" i="1"/>
  <c r="E1278" i="1" s="1"/>
  <c r="F1279" i="1" s="1"/>
  <c r="A1279" i="1"/>
  <c r="N1277" i="1"/>
  <c r="K1278" i="1"/>
  <c r="L1278" i="1" s="1"/>
  <c r="M1278" i="1" s="1"/>
  <c r="O1278" i="1" s="1"/>
  <c r="I1278" i="1"/>
  <c r="U1277" i="1"/>
  <c r="V1277" i="1" s="1"/>
  <c r="W1278" i="1"/>
  <c r="X1278" i="1"/>
  <c r="G1210" i="1"/>
  <c r="H1209" i="1"/>
  <c r="P1209" i="1" l="1"/>
  <c r="Q1209" i="1"/>
  <c r="S1207" i="1"/>
  <c r="B1207" i="1" s="1"/>
  <c r="D1279" i="1"/>
  <c r="E1279" i="1" s="1"/>
  <c r="F1280" i="1" s="1"/>
  <c r="A1280" i="1"/>
  <c r="R1279" i="1"/>
  <c r="K1279" i="1"/>
  <c r="L1279" i="1" s="1"/>
  <c r="M1279" i="1" s="1"/>
  <c r="O1279" i="1" s="1"/>
  <c r="W1279" i="1"/>
  <c r="I1279" i="1"/>
  <c r="U1278" i="1"/>
  <c r="V1278" i="1" s="1"/>
  <c r="X1279" i="1"/>
  <c r="N1278" i="1"/>
  <c r="C1208" i="1"/>
  <c r="T1208" i="1" s="1"/>
  <c r="G1211" i="1"/>
  <c r="H1210" i="1"/>
  <c r="P1210" i="1" l="1"/>
  <c r="Q1210" i="1"/>
  <c r="S1208" i="1"/>
  <c r="B1208" i="1" s="1"/>
  <c r="N1279" i="1"/>
  <c r="C1209" i="1"/>
  <c r="T1209" i="1" s="1"/>
  <c r="K1280" i="1"/>
  <c r="L1280" i="1" s="1"/>
  <c r="M1280" i="1" s="1"/>
  <c r="O1280" i="1" s="1"/>
  <c r="U1279" i="1"/>
  <c r="V1279" i="1" s="1"/>
  <c r="X1280" i="1"/>
  <c r="W1280" i="1"/>
  <c r="I1280" i="1"/>
  <c r="R1280" i="1"/>
  <c r="A1281" i="1"/>
  <c r="D1280" i="1"/>
  <c r="E1280" i="1" s="1"/>
  <c r="F1281" i="1" s="1"/>
  <c r="G1212" i="1"/>
  <c r="H1211" i="1"/>
  <c r="P1211" i="1" l="1"/>
  <c r="Q1211" i="1"/>
  <c r="S1209" i="1"/>
  <c r="B1209" i="1" s="1"/>
  <c r="A1282" i="1"/>
  <c r="D1281" i="1"/>
  <c r="E1281" i="1" s="1"/>
  <c r="F1282" i="1" s="1"/>
  <c r="R1281" i="1"/>
  <c r="I1281" i="1"/>
  <c r="X1281" i="1"/>
  <c r="U1280" i="1"/>
  <c r="V1280" i="1" s="1"/>
  <c r="W1281" i="1"/>
  <c r="K1281" i="1"/>
  <c r="L1281" i="1" s="1"/>
  <c r="M1281" i="1" s="1"/>
  <c r="O1281" i="1" s="1"/>
  <c r="C1210" i="1"/>
  <c r="T1210" i="1" s="1"/>
  <c r="N1280" i="1"/>
  <c r="G1213" i="1"/>
  <c r="H1212" i="1"/>
  <c r="P1212" i="1" l="1"/>
  <c r="Q1212" i="1"/>
  <c r="S1210" i="1"/>
  <c r="B1210" i="1" s="1"/>
  <c r="N1281" i="1"/>
  <c r="U1281" i="1"/>
  <c r="V1281" i="1" s="1"/>
  <c r="W1282" i="1"/>
  <c r="I1282" i="1"/>
  <c r="K1282" i="1"/>
  <c r="L1282" i="1" s="1"/>
  <c r="M1282" i="1" s="1"/>
  <c r="O1282" i="1" s="1"/>
  <c r="X1282" i="1"/>
  <c r="C1211" i="1"/>
  <c r="T1211" i="1" s="1"/>
  <c r="A1283" i="1"/>
  <c r="D1282" i="1"/>
  <c r="E1282" i="1" s="1"/>
  <c r="F1283" i="1" s="1"/>
  <c r="R1282" i="1"/>
  <c r="G1214" i="1"/>
  <c r="H1213" i="1"/>
  <c r="P1213" i="1" l="1"/>
  <c r="Q1213" i="1"/>
  <c r="S1211" i="1"/>
  <c r="B1211" i="1" s="1"/>
  <c r="C1212" i="1"/>
  <c r="T1212" i="1" s="1"/>
  <c r="W1283" i="1"/>
  <c r="K1283" i="1"/>
  <c r="L1283" i="1" s="1"/>
  <c r="M1283" i="1" s="1"/>
  <c r="O1283" i="1" s="1"/>
  <c r="I1283" i="1"/>
  <c r="U1282" i="1"/>
  <c r="V1282" i="1" s="1"/>
  <c r="X1283" i="1"/>
  <c r="N1282" i="1"/>
  <c r="A1284" i="1"/>
  <c r="D1283" i="1"/>
  <c r="E1283" i="1" s="1"/>
  <c r="F1284" i="1" s="1"/>
  <c r="R1283" i="1"/>
  <c r="G1215" i="1"/>
  <c r="H1214" i="1"/>
  <c r="P1214" i="1" l="1"/>
  <c r="Q1214" i="1"/>
  <c r="S1212" i="1"/>
  <c r="B1212" i="1" s="1"/>
  <c r="N1283" i="1"/>
  <c r="K1284" i="1"/>
  <c r="L1284" i="1" s="1"/>
  <c r="M1284" i="1" s="1"/>
  <c r="O1284" i="1" s="1"/>
  <c r="W1284" i="1"/>
  <c r="I1284" i="1"/>
  <c r="U1283" i="1"/>
  <c r="V1283" i="1" s="1"/>
  <c r="X1284" i="1"/>
  <c r="R1284" i="1"/>
  <c r="A1285" i="1"/>
  <c r="D1284" i="1"/>
  <c r="E1284" i="1" s="1"/>
  <c r="F1285" i="1" s="1"/>
  <c r="C1213" i="1"/>
  <c r="T1213" i="1" s="1"/>
  <c r="G1216" i="1"/>
  <c r="H1215" i="1"/>
  <c r="P1215" i="1" l="1"/>
  <c r="Q1215" i="1"/>
  <c r="S1213" i="1"/>
  <c r="B1213" i="1" s="1"/>
  <c r="W1285" i="1"/>
  <c r="K1285" i="1"/>
  <c r="L1285" i="1" s="1"/>
  <c r="M1285" i="1" s="1"/>
  <c r="O1285" i="1" s="1"/>
  <c r="I1285" i="1"/>
  <c r="U1284" i="1"/>
  <c r="V1284" i="1" s="1"/>
  <c r="X1285" i="1"/>
  <c r="C1214" i="1"/>
  <c r="T1214" i="1" s="1"/>
  <c r="N1284" i="1"/>
  <c r="A1286" i="1"/>
  <c r="D1285" i="1"/>
  <c r="E1285" i="1" s="1"/>
  <c r="F1286" i="1" s="1"/>
  <c r="R1285" i="1"/>
  <c r="G1217" i="1"/>
  <c r="H1216" i="1"/>
  <c r="P1216" i="1" l="1"/>
  <c r="Q1216" i="1"/>
  <c r="S1214" i="1"/>
  <c r="B1214" i="1" s="1"/>
  <c r="C1215" i="1"/>
  <c r="T1215" i="1" s="1"/>
  <c r="U1285" i="1"/>
  <c r="V1285" i="1" s="1"/>
  <c r="X1286" i="1"/>
  <c r="W1286" i="1"/>
  <c r="K1286" i="1"/>
  <c r="L1286" i="1" s="1"/>
  <c r="M1286" i="1" s="1"/>
  <c r="O1286" i="1" s="1"/>
  <c r="I1286" i="1"/>
  <c r="N1285" i="1"/>
  <c r="R1286" i="1"/>
  <c r="A1287" i="1"/>
  <c r="D1286" i="1"/>
  <c r="E1286" i="1" s="1"/>
  <c r="F1287" i="1" s="1"/>
  <c r="G1218" i="1"/>
  <c r="H1217" i="1"/>
  <c r="P1217" i="1" l="1"/>
  <c r="Q1217" i="1"/>
  <c r="S1215" i="1"/>
  <c r="B1215" i="1" s="1"/>
  <c r="N1286" i="1"/>
  <c r="A1288" i="1"/>
  <c r="E1287" i="1"/>
  <c r="F1288" i="1" s="1"/>
  <c r="R1287" i="1"/>
  <c r="W1287" i="1"/>
  <c r="K1287" i="1"/>
  <c r="L1287" i="1" s="1"/>
  <c r="M1287" i="1" s="1"/>
  <c r="O1287" i="1" s="1"/>
  <c r="U1286" i="1"/>
  <c r="V1286" i="1" s="1"/>
  <c r="I1287" i="1"/>
  <c r="X1287" i="1"/>
  <c r="C1216" i="1"/>
  <c r="T1216" i="1" s="1"/>
  <c r="G1219" i="1"/>
  <c r="H1218" i="1"/>
  <c r="P1218" i="1" l="1"/>
  <c r="Q1218" i="1"/>
  <c r="S1216" i="1"/>
  <c r="B1216" i="1" s="1"/>
  <c r="K1288" i="1"/>
  <c r="X1288" i="1"/>
  <c r="I1288" i="1"/>
  <c r="U1287" i="1"/>
  <c r="V1287" i="1" s="1"/>
  <c r="W1288" i="1"/>
  <c r="C1217" i="1"/>
  <c r="T1217" i="1" s="1"/>
  <c r="R1288" i="1"/>
  <c r="A1289" i="1"/>
  <c r="D1288" i="1"/>
  <c r="E1288" i="1" s="1"/>
  <c r="F1289" i="1" s="1"/>
  <c r="L1288" i="1"/>
  <c r="M1288" i="1" s="1"/>
  <c r="O1288" i="1" s="1"/>
  <c r="N1287" i="1"/>
  <c r="G1220" i="1"/>
  <c r="H1219" i="1"/>
  <c r="P1219" i="1" l="1"/>
  <c r="Q1219" i="1"/>
  <c r="S1217" i="1"/>
  <c r="B1217" i="1" s="1"/>
  <c r="C1218" i="1"/>
  <c r="T1218" i="1" s="1"/>
  <c r="N1288" i="1"/>
  <c r="A1290" i="1"/>
  <c r="D1289" i="1"/>
  <c r="E1289" i="1" s="1"/>
  <c r="F1290" i="1" s="1"/>
  <c r="R1289" i="1"/>
  <c r="W1289" i="1"/>
  <c r="K1289" i="1"/>
  <c r="L1289" i="1" s="1"/>
  <c r="M1289" i="1" s="1"/>
  <c r="O1289" i="1" s="1"/>
  <c r="I1289" i="1"/>
  <c r="U1288" i="1"/>
  <c r="V1288" i="1" s="1"/>
  <c r="X1289" i="1"/>
  <c r="G1221" i="1"/>
  <c r="H1220" i="1"/>
  <c r="P1220" i="1" l="1"/>
  <c r="Q1220" i="1"/>
  <c r="S1218" i="1"/>
  <c r="B1218" i="1" s="1"/>
  <c r="U1289" i="1"/>
  <c r="V1289" i="1" s="1"/>
  <c r="X1290" i="1"/>
  <c r="W1290" i="1"/>
  <c r="K1290" i="1"/>
  <c r="L1290" i="1" s="1"/>
  <c r="M1290" i="1" s="1"/>
  <c r="O1290" i="1" s="1"/>
  <c r="I1290" i="1"/>
  <c r="E1290" i="1"/>
  <c r="F1291" i="1" s="1"/>
  <c r="R1290" i="1"/>
  <c r="A1291" i="1"/>
  <c r="N1289" i="1"/>
  <c r="C1219" i="1"/>
  <c r="T1219" i="1" s="1"/>
  <c r="G1222" i="1"/>
  <c r="H1221" i="1"/>
  <c r="P1221" i="1" l="1"/>
  <c r="Q1221" i="1"/>
  <c r="S1219" i="1"/>
  <c r="B1219" i="1" s="1"/>
  <c r="N1290" i="1"/>
  <c r="C1220" i="1"/>
  <c r="T1220" i="1" s="1"/>
  <c r="A1292" i="1"/>
  <c r="E1291" i="1"/>
  <c r="F1292" i="1" s="1"/>
  <c r="R1291" i="1"/>
  <c r="I1291" i="1"/>
  <c r="U1290" i="1"/>
  <c r="V1290" i="1" s="1"/>
  <c r="X1291" i="1"/>
  <c r="W1291" i="1"/>
  <c r="K1291" i="1"/>
  <c r="L1291" i="1" s="1"/>
  <c r="M1291" i="1" s="1"/>
  <c r="O1291" i="1" s="1"/>
  <c r="G1223" i="1"/>
  <c r="H1222" i="1"/>
  <c r="P1222" i="1" l="1"/>
  <c r="Q1222" i="1"/>
  <c r="S1220" i="1"/>
  <c r="B1220" i="1" s="1"/>
  <c r="A1293" i="1"/>
  <c r="E1292" i="1"/>
  <c r="F1293" i="1" s="1"/>
  <c r="R1292" i="1"/>
  <c r="C1221" i="1"/>
  <c r="T1221" i="1" s="1"/>
  <c r="N1291" i="1"/>
  <c r="U1291" i="1"/>
  <c r="V1291" i="1" s="1"/>
  <c r="W1292" i="1"/>
  <c r="K1292" i="1"/>
  <c r="L1292" i="1" s="1"/>
  <c r="M1292" i="1" s="1"/>
  <c r="O1292" i="1" s="1"/>
  <c r="I1292" i="1"/>
  <c r="X1292" i="1"/>
  <c r="G1224" i="1"/>
  <c r="H1223" i="1"/>
  <c r="P1223" i="1" l="1"/>
  <c r="Q1223" i="1"/>
  <c r="S1221" i="1"/>
  <c r="B1221" i="1" s="1"/>
  <c r="C1222" i="1"/>
  <c r="T1222" i="1" s="1"/>
  <c r="W1293" i="1"/>
  <c r="I1293" i="1"/>
  <c r="U1292" i="1"/>
  <c r="V1292" i="1" s="1"/>
  <c r="K1293" i="1"/>
  <c r="L1293" i="1" s="1"/>
  <c r="M1293" i="1" s="1"/>
  <c r="O1293" i="1" s="1"/>
  <c r="X1293" i="1"/>
  <c r="N1292" i="1"/>
  <c r="D1293" i="1"/>
  <c r="E1293" i="1" s="1"/>
  <c r="F1294" i="1" s="1"/>
  <c r="A1294" i="1"/>
  <c r="G1225" i="1"/>
  <c r="H1224" i="1"/>
  <c r="P1224" i="1" l="1"/>
  <c r="Q1224" i="1"/>
  <c r="S1222" i="1"/>
  <c r="B1222" i="1" s="1"/>
  <c r="N1293" i="1"/>
  <c r="R1294" i="1"/>
  <c r="A1295" i="1"/>
  <c r="D1294" i="1"/>
  <c r="E1294" i="1" s="1"/>
  <c r="F1295" i="1" s="1"/>
  <c r="L1294" i="1"/>
  <c r="M1294" i="1" s="1"/>
  <c r="O1294" i="1" s="1"/>
  <c r="I1294" i="1"/>
  <c r="X1294" i="1"/>
  <c r="W1294" i="1"/>
  <c r="C1223" i="1"/>
  <c r="T1223" i="1" s="1"/>
  <c r="G1226" i="1"/>
  <c r="H1225" i="1"/>
  <c r="P1225" i="1" l="1"/>
  <c r="Q1225" i="1"/>
  <c r="S1223" i="1"/>
  <c r="B1223" i="1" s="1"/>
  <c r="R1295" i="1"/>
  <c r="D1295" i="1"/>
  <c r="E1295" i="1" s="1"/>
  <c r="F1296" i="1" s="1"/>
  <c r="A1296" i="1"/>
  <c r="N1294" i="1"/>
  <c r="C1224" i="1"/>
  <c r="T1224" i="1" s="1"/>
  <c r="I1295" i="1"/>
  <c r="X1295" i="1"/>
  <c r="U1294" i="1"/>
  <c r="V1294" i="1" s="1"/>
  <c r="K1295" i="1"/>
  <c r="L1295" i="1" s="1"/>
  <c r="M1295" i="1" s="1"/>
  <c r="O1295" i="1" s="1"/>
  <c r="W1295" i="1"/>
  <c r="G1227" i="1"/>
  <c r="H1226" i="1"/>
  <c r="P1226" i="1" l="1"/>
  <c r="Q1226" i="1"/>
  <c r="S1224" i="1"/>
  <c r="B1224" i="1" s="1"/>
  <c r="R1296" i="1"/>
  <c r="D1296" i="1"/>
  <c r="E1296" i="1" s="1"/>
  <c r="F1297" i="1" s="1"/>
  <c r="A1297" i="1"/>
  <c r="K1296" i="1"/>
  <c r="L1296" i="1" s="1"/>
  <c r="M1296" i="1" s="1"/>
  <c r="O1296" i="1" s="1"/>
  <c r="I1296" i="1"/>
  <c r="U1295" i="1"/>
  <c r="V1295" i="1" s="1"/>
  <c r="X1296" i="1"/>
  <c r="W1296" i="1"/>
  <c r="C1225" i="1"/>
  <c r="T1225" i="1" s="1"/>
  <c r="N1295" i="1"/>
  <c r="G1228" i="1"/>
  <c r="H1227" i="1"/>
  <c r="P1227" i="1" l="1"/>
  <c r="Q1227" i="1"/>
  <c r="S1225" i="1"/>
  <c r="B1225" i="1" s="1"/>
  <c r="N1296" i="1"/>
  <c r="C1226" i="1"/>
  <c r="T1226" i="1" s="1"/>
  <c r="A1298" i="1"/>
  <c r="D1297" i="1"/>
  <c r="E1297" i="1" s="1"/>
  <c r="F1298" i="1" s="1"/>
  <c r="R1297" i="1"/>
  <c r="W1297" i="1"/>
  <c r="K1297" i="1"/>
  <c r="L1297" i="1" s="1"/>
  <c r="M1297" i="1" s="1"/>
  <c r="O1297" i="1" s="1"/>
  <c r="I1297" i="1"/>
  <c r="U1296" i="1"/>
  <c r="V1296" i="1" s="1"/>
  <c r="X1297" i="1"/>
  <c r="G1229" i="1"/>
  <c r="H1228" i="1"/>
  <c r="P1228" i="1" l="1"/>
  <c r="Q1228" i="1"/>
  <c r="S1226" i="1"/>
  <c r="B1226" i="1" s="1"/>
  <c r="U1297" i="1"/>
  <c r="V1297" i="1" s="1"/>
  <c r="W1298" i="1"/>
  <c r="K1298" i="1"/>
  <c r="L1298" i="1" s="1"/>
  <c r="M1298" i="1" s="1"/>
  <c r="O1298" i="1" s="1"/>
  <c r="X1298" i="1"/>
  <c r="I1298" i="1"/>
  <c r="D1298" i="1"/>
  <c r="E1298" i="1" s="1"/>
  <c r="F1299" i="1" s="1"/>
  <c r="R1298" i="1"/>
  <c r="A1299" i="1"/>
  <c r="N1297" i="1"/>
  <c r="C1227" i="1"/>
  <c r="T1227" i="1" s="1"/>
  <c r="G1230" i="1"/>
  <c r="H1229" i="1"/>
  <c r="P1229" i="1" l="1"/>
  <c r="Q1229" i="1"/>
  <c r="S1227" i="1"/>
  <c r="B1227" i="1" s="1"/>
  <c r="N1298" i="1"/>
  <c r="C1228" i="1"/>
  <c r="T1228" i="1" s="1"/>
  <c r="A1300" i="1"/>
  <c r="R1299" i="1"/>
  <c r="D1299" i="1"/>
  <c r="E1299" i="1" s="1"/>
  <c r="F1300" i="1" s="1"/>
  <c r="I1299" i="1"/>
  <c r="X1299" i="1"/>
  <c r="K1299" i="1"/>
  <c r="L1299" i="1" s="1"/>
  <c r="M1299" i="1" s="1"/>
  <c r="O1299" i="1" s="1"/>
  <c r="U1298" i="1"/>
  <c r="V1298" i="1" s="1"/>
  <c r="W1299" i="1"/>
  <c r="G1231" i="1"/>
  <c r="H1230" i="1"/>
  <c r="P1230" i="1" l="1"/>
  <c r="Q1230" i="1"/>
  <c r="S1228" i="1"/>
  <c r="B1228" i="1" s="1"/>
  <c r="K1300" i="1"/>
  <c r="L1300" i="1" s="1"/>
  <c r="M1300" i="1" s="1"/>
  <c r="O1300" i="1" s="1"/>
  <c r="I1300" i="1"/>
  <c r="U1299" i="1"/>
  <c r="V1299" i="1" s="1"/>
  <c r="X1300" i="1"/>
  <c r="W1300" i="1"/>
  <c r="A1301" i="1"/>
  <c r="D1300" i="1"/>
  <c r="E1300" i="1" s="1"/>
  <c r="F1301" i="1" s="1"/>
  <c r="R1300" i="1"/>
  <c r="C1229" i="1"/>
  <c r="T1229" i="1" s="1"/>
  <c r="N1299" i="1"/>
  <c r="G1232" i="1"/>
  <c r="H1231" i="1"/>
  <c r="P1231" i="1" l="1"/>
  <c r="Q1231" i="1"/>
  <c r="S1229" i="1"/>
  <c r="B1229" i="1" s="1"/>
  <c r="R1301" i="1"/>
  <c r="D1301" i="1"/>
  <c r="E1301" i="1" s="1"/>
  <c r="F1302" i="1" s="1"/>
  <c r="A1302" i="1"/>
  <c r="I1301" i="1"/>
  <c r="X1301" i="1"/>
  <c r="K1301" i="1"/>
  <c r="L1301" i="1" s="1"/>
  <c r="M1301" i="1" s="1"/>
  <c r="O1301" i="1" s="1"/>
  <c r="W1301" i="1"/>
  <c r="U1300" i="1"/>
  <c r="V1300" i="1" s="1"/>
  <c r="C1230" i="1"/>
  <c r="T1230" i="1" s="1"/>
  <c r="N1300" i="1"/>
  <c r="G1233" i="1"/>
  <c r="H1232" i="1"/>
  <c r="P1232" i="1" l="1"/>
  <c r="Q1232" i="1"/>
  <c r="S1230" i="1"/>
  <c r="B1230" i="1" s="1"/>
  <c r="N1301" i="1"/>
  <c r="A1303" i="1"/>
  <c r="D1302" i="1"/>
  <c r="E1302" i="1" s="1"/>
  <c r="F1303" i="1" s="1"/>
  <c r="R1302" i="1"/>
  <c r="C1231" i="1"/>
  <c r="T1231" i="1" s="1"/>
  <c r="W1302" i="1"/>
  <c r="U1301" i="1"/>
  <c r="V1301" i="1" s="1"/>
  <c r="I1302" i="1"/>
  <c r="X1302" i="1"/>
  <c r="K1302" i="1"/>
  <c r="L1302" i="1" s="1"/>
  <c r="M1302" i="1" s="1"/>
  <c r="O1302" i="1" s="1"/>
  <c r="G1234" i="1"/>
  <c r="H1233" i="1"/>
  <c r="P1233" i="1" l="1"/>
  <c r="Q1233" i="1"/>
  <c r="S1231" i="1"/>
  <c r="B1231" i="1" s="1"/>
  <c r="C1232" i="1"/>
  <c r="T1232" i="1" s="1"/>
  <c r="N1302" i="1"/>
  <c r="K1303" i="1"/>
  <c r="L1303" i="1" s="1"/>
  <c r="M1303" i="1" s="1"/>
  <c r="O1303" i="1" s="1"/>
  <c r="I1303" i="1"/>
  <c r="W1303" i="1"/>
  <c r="X1303" i="1"/>
  <c r="U1302" i="1"/>
  <c r="V1302" i="1" s="1"/>
  <c r="D1303" i="1"/>
  <c r="E1303" i="1" s="1"/>
  <c r="F1304" i="1" s="1"/>
  <c r="R1303" i="1"/>
  <c r="A1304" i="1"/>
  <c r="G1235" i="1"/>
  <c r="H1234" i="1"/>
  <c r="P1234" i="1" l="1"/>
  <c r="Q1234" i="1"/>
  <c r="S1232" i="1"/>
  <c r="B1232" i="1" s="1"/>
  <c r="N1303" i="1"/>
  <c r="D1304" i="1"/>
  <c r="E1304" i="1" s="1"/>
  <c r="F1305" i="1" s="1"/>
  <c r="A1305" i="1"/>
  <c r="R1304" i="1"/>
  <c r="I1304" i="1"/>
  <c r="W1304" i="1"/>
  <c r="X1304" i="1"/>
  <c r="K1304" i="1"/>
  <c r="L1304" i="1" s="1"/>
  <c r="M1304" i="1" s="1"/>
  <c r="O1304" i="1" s="1"/>
  <c r="U1303" i="1"/>
  <c r="V1303" i="1" s="1"/>
  <c r="C1233" i="1"/>
  <c r="T1233" i="1" s="1"/>
  <c r="G1236" i="1"/>
  <c r="H1235" i="1"/>
  <c r="P1235" i="1" l="1"/>
  <c r="Q1235" i="1"/>
  <c r="T1234" i="1"/>
  <c r="S1233" i="1"/>
  <c r="B1233" i="1" s="1"/>
  <c r="N1304" i="1"/>
  <c r="D1305" i="1"/>
  <c r="E1305" i="1" s="1"/>
  <c r="F1306" i="1" s="1"/>
  <c r="A1306" i="1"/>
  <c r="R1305" i="1"/>
  <c r="C1234" i="1"/>
  <c r="K1305" i="1"/>
  <c r="L1305" i="1" s="1"/>
  <c r="M1305" i="1" s="1"/>
  <c r="O1305" i="1" s="1"/>
  <c r="U1304" i="1"/>
  <c r="V1304" i="1" s="1"/>
  <c r="I1305" i="1"/>
  <c r="X1305" i="1"/>
  <c r="W1305" i="1"/>
  <c r="G1237" i="1"/>
  <c r="H1236" i="1"/>
  <c r="P1236" i="1" l="1"/>
  <c r="Q1236" i="1"/>
  <c r="S1234" i="1"/>
  <c r="B1234" i="1" s="1"/>
  <c r="N1305" i="1"/>
  <c r="C1235" i="1"/>
  <c r="T1235" i="1" s="1"/>
  <c r="K1306" i="1"/>
  <c r="L1306" i="1" s="1"/>
  <c r="M1306" i="1" s="1"/>
  <c r="O1306" i="1" s="1"/>
  <c r="U1305" i="1"/>
  <c r="V1305" i="1" s="1"/>
  <c r="X1306" i="1"/>
  <c r="W1306" i="1"/>
  <c r="I1306" i="1"/>
  <c r="A1307" i="1"/>
  <c r="D1306" i="1"/>
  <c r="E1306" i="1" s="1"/>
  <c r="F1307" i="1" s="1"/>
  <c r="R1306" i="1"/>
  <c r="G1238" i="1"/>
  <c r="H1237" i="1"/>
  <c r="P1237" i="1" l="1"/>
  <c r="Q1237" i="1"/>
  <c r="S1235" i="1"/>
  <c r="B1235" i="1" s="1"/>
  <c r="K1307" i="1"/>
  <c r="L1307" i="1" s="1"/>
  <c r="M1307" i="1" s="1"/>
  <c r="O1307" i="1" s="1"/>
  <c r="X1307" i="1"/>
  <c r="W1307" i="1"/>
  <c r="U1306" i="1"/>
  <c r="V1306" i="1" s="1"/>
  <c r="I1307" i="1"/>
  <c r="C1236" i="1"/>
  <c r="T1236" i="1" s="1"/>
  <c r="A1308" i="1"/>
  <c r="R1307" i="1"/>
  <c r="D1307" i="1"/>
  <c r="E1307" i="1" s="1"/>
  <c r="F1308" i="1" s="1"/>
  <c r="N1306" i="1"/>
  <c r="G1239" i="1"/>
  <c r="H1238" i="1"/>
  <c r="P1238" i="1" l="1"/>
  <c r="Q1238" i="1"/>
  <c r="S1236" i="1"/>
  <c r="B1236" i="1" s="1"/>
  <c r="C1237" i="1"/>
  <c r="T1237" i="1" s="1"/>
  <c r="N1307" i="1"/>
  <c r="I1308" i="1"/>
  <c r="U1307" i="1"/>
  <c r="V1307" i="1" s="1"/>
  <c r="X1308" i="1"/>
  <c r="W1308" i="1"/>
  <c r="K1308" i="1"/>
  <c r="L1308" i="1" s="1"/>
  <c r="M1308" i="1" s="1"/>
  <c r="O1308" i="1" s="1"/>
  <c r="A1309" i="1"/>
  <c r="R1308" i="1"/>
  <c r="D1308" i="1"/>
  <c r="E1308" i="1" s="1"/>
  <c r="F1309" i="1" s="1"/>
  <c r="G1240" i="1"/>
  <c r="H1239" i="1"/>
  <c r="P1239" i="1" l="1"/>
  <c r="Q1239" i="1"/>
  <c r="S1237" i="1"/>
  <c r="B1237" i="1" s="1"/>
  <c r="N1308" i="1"/>
  <c r="K1309" i="1"/>
  <c r="L1309" i="1" s="1"/>
  <c r="M1309" i="1" s="1"/>
  <c r="O1309" i="1" s="1"/>
  <c r="U1308" i="1"/>
  <c r="V1308" i="1" s="1"/>
  <c r="I1309" i="1"/>
  <c r="X1309" i="1"/>
  <c r="W1309" i="1"/>
  <c r="D1309" i="1"/>
  <c r="E1309" i="1" s="1"/>
  <c r="F1310" i="1" s="1"/>
  <c r="A1310" i="1"/>
  <c r="R1309" i="1"/>
  <c r="C1238" i="1"/>
  <c r="T1238" i="1" s="1"/>
  <c r="G1241" i="1"/>
  <c r="H1240" i="1"/>
  <c r="P1240" i="1" l="1"/>
  <c r="Q1240" i="1"/>
  <c r="S1238" i="1"/>
  <c r="B1238" i="1" s="1"/>
  <c r="N1309" i="1"/>
  <c r="C1239" i="1"/>
  <c r="T1239" i="1" s="1"/>
  <c r="U1309" i="1"/>
  <c r="V1309" i="1" s="1"/>
  <c r="X1310" i="1"/>
  <c r="W1310" i="1"/>
  <c r="I1310" i="1"/>
  <c r="K1310" i="1"/>
  <c r="L1310" i="1" s="1"/>
  <c r="M1310" i="1" s="1"/>
  <c r="O1310" i="1" s="1"/>
  <c r="R1310" i="1"/>
  <c r="A1311" i="1"/>
  <c r="D1310" i="1"/>
  <c r="E1310" i="1" s="1"/>
  <c r="F1311" i="1" s="1"/>
  <c r="G1242" i="1"/>
  <c r="H1241" i="1"/>
  <c r="P1241" i="1" l="1"/>
  <c r="Q1241" i="1"/>
  <c r="S1239" i="1"/>
  <c r="B1239" i="1" s="1"/>
  <c r="N1310" i="1"/>
  <c r="D1311" i="1"/>
  <c r="E1311" i="1" s="1"/>
  <c r="F1312" i="1" s="1"/>
  <c r="R1311" i="1"/>
  <c r="A1312" i="1"/>
  <c r="C1240" i="1"/>
  <c r="T1240" i="1" s="1"/>
  <c r="K1311" i="1"/>
  <c r="L1311" i="1" s="1"/>
  <c r="M1311" i="1" s="1"/>
  <c r="O1311" i="1" s="1"/>
  <c r="U1310" i="1"/>
  <c r="V1310" i="1" s="1"/>
  <c r="I1311" i="1"/>
  <c r="X1311" i="1"/>
  <c r="W1311" i="1"/>
  <c r="G1243" i="1"/>
  <c r="H1242" i="1"/>
  <c r="P1242" i="1" l="1"/>
  <c r="Q1242" i="1"/>
  <c r="S1240" i="1"/>
  <c r="B1240" i="1" s="1"/>
  <c r="C1241" i="1"/>
  <c r="T1241" i="1" s="1"/>
  <c r="D1312" i="1"/>
  <c r="E1312" i="1" s="1"/>
  <c r="F1313" i="1" s="1"/>
  <c r="A1313" i="1"/>
  <c r="R1312" i="1"/>
  <c r="W1312" i="1"/>
  <c r="I1312" i="1"/>
  <c r="X1312" i="1"/>
  <c r="K1312" i="1"/>
  <c r="L1312" i="1" s="1"/>
  <c r="M1312" i="1" s="1"/>
  <c r="O1312" i="1" s="1"/>
  <c r="U1311" i="1"/>
  <c r="V1311" i="1" s="1"/>
  <c r="N1311" i="1"/>
  <c r="G1244" i="1"/>
  <c r="H1243" i="1"/>
  <c r="P1243" i="1" l="1"/>
  <c r="Q1243" i="1"/>
  <c r="S1241" i="1"/>
  <c r="B1241" i="1" s="1"/>
  <c r="K1313" i="1"/>
  <c r="L1313" i="1" s="1"/>
  <c r="M1313" i="1" s="1"/>
  <c r="O1313" i="1" s="1"/>
  <c r="U1312" i="1"/>
  <c r="V1312" i="1" s="1"/>
  <c r="I1313" i="1"/>
  <c r="X1313" i="1"/>
  <c r="W1313" i="1"/>
  <c r="D1313" i="1"/>
  <c r="E1313" i="1" s="1"/>
  <c r="F1314" i="1" s="1"/>
  <c r="A1314" i="1"/>
  <c r="R1313" i="1"/>
  <c r="N1312" i="1"/>
  <c r="C1242" i="1"/>
  <c r="T1242" i="1" s="1"/>
  <c r="G1245" i="1"/>
  <c r="H1244" i="1"/>
  <c r="P1244" i="1" l="1"/>
  <c r="Q1244" i="1"/>
  <c r="S1242" i="1"/>
  <c r="B1242" i="1" s="1"/>
  <c r="N1313" i="1"/>
  <c r="K1314" i="1"/>
  <c r="L1314" i="1" s="1"/>
  <c r="M1314" i="1" s="1"/>
  <c r="O1314" i="1" s="1"/>
  <c r="U1313" i="1"/>
  <c r="V1313" i="1" s="1"/>
  <c r="X1314" i="1"/>
  <c r="W1314" i="1"/>
  <c r="I1314" i="1"/>
  <c r="C1243" i="1"/>
  <c r="T1243" i="1" s="1"/>
  <c r="A1315" i="1"/>
  <c r="D1314" i="1"/>
  <c r="E1314" i="1" s="1"/>
  <c r="F1315" i="1" s="1"/>
  <c r="R1314" i="1"/>
  <c r="G1246" i="1"/>
  <c r="H1245" i="1"/>
  <c r="P1245" i="1" l="1"/>
  <c r="Q1245" i="1"/>
  <c r="S1243" i="1"/>
  <c r="B1243" i="1" s="1"/>
  <c r="C1244" i="1"/>
  <c r="T1244" i="1" s="1"/>
  <c r="N1314" i="1"/>
  <c r="K1315" i="1"/>
  <c r="L1315" i="1" s="1"/>
  <c r="M1315" i="1" s="1"/>
  <c r="O1315" i="1" s="1"/>
  <c r="X1315" i="1"/>
  <c r="W1315" i="1"/>
  <c r="I1315" i="1"/>
  <c r="U1314" i="1"/>
  <c r="V1314" i="1" s="1"/>
  <c r="A1316" i="1"/>
  <c r="D1315" i="1"/>
  <c r="E1315" i="1" s="1"/>
  <c r="F1316" i="1" s="1"/>
  <c r="R1315" i="1"/>
  <c r="G1247" i="1"/>
  <c r="H1246" i="1"/>
  <c r="P1246" i="1" l="1"/>
  <c r="Q1246" i="1"/>
  <c r="S1244" i="1"/>
  <c r="B1244" i="1" s="1"/>
  <c r="N1315" i="1"/>
  <c r="W1316" i="1"/>
  <c r="I1316" i="1"/>
  <c r="U1315" i="1"/>
  <c r="V1315" i="1" s="1"/>
  <c r="X1316" i="1"/>
  <c r="K1316" i="1"/>
  <c r="L1316" i="1" s="1"/>
  <c r="M1316" i="1" s="1"/>
  <c r="O1316" i="1" s="1"/>
  <c r="A1317" i="1"/>
  <c r="R1316" i="1"/>
  <c r="D1316" i="1"/>
  <c r="E1316" i="1" s="1"/>
  <c r="F1317" i="1" s="1"/>
  <c r="C1245" i="1"/>
  <c r="T1245" i="1" s="1"/>
  <c r="G1248" i="1"/>
  <c r="H1247" i="1"/>
  <c r="P1247" i="1" l="1"/>
  <c r="Q1247" i="1"/>
  <c r="S1245" i="1"/>
  <c r="B1245" i="1" s="1"/>
  <c r="R1317" i="1"/>
  <c r="D1317" i="1"/>
  <c r="E1317" i="1" s="1"/>
  <c r="F1318" i="1" s="1"/>
  <c r="A1318" i="1"/>
  <c r="C1246" i="1"/>
  <c r="T1246" i="1" s="1"/>
  <c r="N1316" i="1"/>
  <c r="W1317" i="1"/>
  <c r="K1317" i="1"/>
  <c r="L1317" i="1" s="1"/>
  <c r="M1317" i="1" s="1"/>
  <c r="O1317" i="1" s="1"/>
  <c r="I1317" i="1"/>
  <c r="U1316" i="1"/>
  <c r="V1316" i="1" s="1"/>
  <c r="X1317" i="1"/>
  <c r="G1249" i="1"/>
  <c r="H1248" i="1"/>
  <c r="P1248" i="1" l="1"/>
  <c r="Q1248" i="1"/>
  <c r="S1246" i="1"/>
  <c r="B1246" i="1" s="1"/>
  <c r="C1247" i="1"/>
  <c r="T1247" i="1" s="1"/>
  <c r="A1319" i="1"/>
  <c r="D1318" i="1"/>
  <c r="E1318" i="1" s="1"/>
  <c r="F1319" i="1" s="1"/>
  <c r="R1318" i="1"/>
  <c r="N1317" i="1"/>
  <c r="I1318" i="1"/>
  <c r="K1318" i="1"/>
  <c r="L1318" i="1" s="1"/>
  <c r="M1318" i="1" s="1"/>
  <c r="O1318" i="1" s="1"/>
  <c r="U1317" i="1"/>
  <c r="V1317" i="1" s="1"/>
  <c r="X1318" i="1"/>
  <c r="W1318" i="1"/>
  <c r="G1250" i="1"/>
  <c r="H1249" i="1"/>
  <c r="P1249" i="1" l="1"/>
  <c r="Q1249" i="1"/>
  <c r="S1247" i="1"/>
  <c r="B1247" i="1" s="1"/>
  <c r="I1319" i="1"/>
  <c r="U1318" i="1"/>
  <c r="V1318" i="1" s="1"/>
  <c r="K1319" i="1"/>
  <c r="L1319" i="1" s="1"/>
  <c r="M1319" i="1" s="1"/>
  <c r="O1319" i="1" s="1"/>
  <c r="X1319" i="1"/>
  <c r="W1319" i="1"/>
  <c r="A1320" i="1"/>
  <c r="R1319" i="1"/>
  <c r="D1319" i="1"/>
  <c r="E1319" i="1" s="1"/>
  <c r="F1320" i="1" s="1"/>
  <c r="C1248" i="1"/>
  <c r="T1248" i="1" s="1"/>
  <c r="N1318" i="1"/>
  <c r="G1251" i="1"/>
  <c r="H1250" i="1"/>
  <c r="P1250" i="1" l="1"/>
  <c r="Q1250" i="1"/>
  <c r="S1248" i="1"/>
  <c r="B1248" i="1" s="1"/>
  <c r="A1321" i="1"/>
  <c r="R1320" i="1"/>
  <c r="D1320" i="1"/>
  <c r="E1320" i="1" s="1"/>
  <c r="F1321" i="1" s="1"/>
  <c r="C1249" i="1"/>
  <c r="T1249" i="1" s="1"/>
  <c r="N1319" i="1"/>
  <c r="W1320" i="1"/>
  <c r="I1320" i="1"/>
  <c r="K1320" i="1"/>
  <c r="L1320" i="1" s="1"/>
  <c r="M1320" i="1" s="1"/>
  <c r="O1320" i="1" s="1"/>
  <c r="U1319" i="1"/>
  <c r="V1319" i="1" s="1"/>
  <c r="X1320" i="1"/>
  <c r="G1252" i="1"/>
  <c r="H1251" i="1"/>
  <c r="P1251" i="1" l="1"/>
  <c r="Q1251" i="1"/>
  <c r="S1249" i="1"/>
  <c r="B1249" i="1" s="1"/>
  <c r="C1250" i="1"/>
  <c r="T1250" i="1" s="1"/>
  <c r="R1321" i="1"/>
  <c r="A1322" i="1"/>
  <c r="D1321" i="1"/>
  <c r="E1321" i="1" s="1"/>
  <c r="F1322" i="1" s="1"/>
  <c r="W1321" i="1"/>
  <c r="K1321" i="1"/>
  <c r="L1321" i="1" s="1"/>
  <c r="M1321" i="1" s="1"/>
  <c r="O1321" i="1" s="1"/>
  <c r="I1321" i="1"/>
  <c r="U1320" i="1"/>
  <c r="V1320" i="1" s="1"/>
  <c r="X1321" i="1"/>
  <c r="N1320" i="1"/>
  <c r="G1253" i="1"/>
  <c r="H1252" i="1"/>
  <c r="P1252" i="1" l="1"/>
  <c r="Q1252" i="1"/>
  <c r="S1250" i="1"/>
  <c r="B1250" i="1" s="1"/>
  <c r="D1322" i="1"/>
  <c r="E1322" i="1" s="1"/>
  <c r="F1323" i="1" s="1"/>
  <c r="A1323" i="1"/>
  <c r="R1322" i="1"/>
  <c r="I1322" i="1"/>
  <c r="K1322" i="1"/>
  <c r="L1322" i="1" s="1"/>
  <c r="M1322" i="1" s="1"/>
  <c r="O1322" i="1" s="1"/>
  <c r="U1321" i="1"/>
  <c r="V1321" i="1" s="1"/>
  <c r="X1322" i="1"/>
  <c r="W1322" i="1"/>
  <c r="N1321" i="1"/>
  <c r="C1251" i="1"/>
  <c r="T1251" i="1" s="1"/>
  <c r="G1254" i="1"/>
  <c r="H1253" i="1"/>
  <c r="P1253" i="1" l="1"/>
  <c r="Q1253" i="1"/>
  <c r="S1251" i="1"/>
  <c r="B1251" i="1" s="1"/>
  <c r="N1322" i="1"/>
  <c r="X1323" i="1"/>
  <c r="W1323" i="1"/>
  <c r="K1323" i="1"/>
  <c r="L1323" i="1" s="1"/>
  <c r="M1323" i="1" s="1"/>
  <c r="O1323" i="1" s="1"/>
  <c r="U1322" i="1"/>
  <c r="V1322" i="1" s="1"/>
  <c r="I1323" i="1"/>
  <c r="C1252" i="1"/>
  <c r="T1252" i="1" s="1"/>
  <c r="D1323" i="1"/>
  <c r="E1323" i="1" s="1"/>
  <c r="F1324" i="1" s="1"/>
  <c r="R1323" i="1"/>
  <c r="A1324" i="1"/>
  <c r="G1255" i="1"/>
  <c r="H1254" i="1"/>
  <c r="P1254" i="1" l="1"/>
  <c r="Q1254" i="1"/>
  <c r="S1252" i="1"/>
  <c r="B1252" i="1" s="1"/>
  <c r="C1253" i="1"/>
  <c r="T1253" i="1" s="1"/>
  <c r="N1323" i="1"/>
  <c r="K1324" i="1"/>
  <c r="L1324" i="1" s="1"/>
  <c r="M1324" i="1" s="1"/>
  <c r="O1324" i="1" s="1"/>
  <c r="I1324" i="1"/>
  <c r="X1324" i="1"/>
  <c r="U1323" i="1"/>
  <c r="V1323" i="1" s="1"/>
  <c r="W1324" i="1"/>
  <c r="A1325" i="1"/>
  <c r="D1324" i="1"/>
  <c r="E1324" i="1" s="1"/>
  <c r="F1325" i="1" s="1"/>
  <c r="R1324" i="1"/>
  <c r="G1256" i="1"/>
  <c r="H1255" i="1"/>
  <c r="P1255" i="1" l="1"/>
  <c r="Q1255" i="1"/>
  <c r="S1253" i="1"/>
  <c r="B1253" i="1" s="1"/>
  <c r="N1324" i="1"/>
  <c r="K1325" i="1"/>
  <c r="L1325" i="1" s="1"/>
  <c r="M1325" i="1" s="1"/>
  <c r="O1325" i="1" s="1"/>
  <c r="W1325" i="1"/>
  <c r="X1325" i="1"/>
  <c r="I1325" i="1"/>
  <c r="U1324" i="1"/>
  <c r="V1324" i="1" s="1"/>
  <c r="A1326" i="1"/>
  <c r="D1325" i="1"/>
  <c r="E1325" i="1" s="1"/>
  <c r="F1326" i="1" s="1"/>
  <c r="R1325" i="1"/>
  <c r="C1254" i="1"/>
  <c r="T1254" i="1" s="1"/>
  <c r="G1257" i="1"/>
  <c r="H1256" i="1"/>
  <c r="P1256" i="1" l="1"/>
  <c r="Q1256" i="1"/>
  <c r="S1254" i="1"/>
  <c r="B1254" i="1" s="1"/>
  <c r="D1326" i="1"/>
  <c r="E1326" i="1" s="1"/>
  <c r="F1327" i="1" s="1"/>
  <c r="R1326" i="1"/>
  <c r="A1327" i="1"/>
  <c r="N1325" i="1"/>
  <c r="C1255" i="1"/>
  <c r="T1255" i="1" s="1"/>
  <c r="W1326" i="1"/>
  <c r="K1326" i="1"/>
  <c r="L1326" i="1" s="1"/>
  <c r="M1326" i="1" s="1"/>
  <c r="O1326" i="1" s="1"/>
  <c r="I1326" i="1"/>
  <c r="U1325" i="1"/>
  <c r="V1325" i="1" s="1"/>
  <c r="X1326" i="1"/>
  <c r="G1258" i="1"/>
  <c r="H1257" i="1"/>
  <c r="P1257" i="1" l="1"/>
  <c r="Q1257" i="1"/>
  <c r="S1255" i="1"/>
  <c r="B1255" i="1" s="1"/>
  <c r="C1256" i="1"/>
  <c r="T1256" i="1" s="1"/>
  <c r="I1327" i="1"/>
  <c r="K1327" i="1"/>
  <c r="L1327" i="1" s="1"/>
  <c r="M1327" i="1" s="1"/>
  <c r="O1327" i="1" s="1"/>
  <c r="U1326" i="1"/>
  <c r="V1326" i="1" s="1"/>
  <c r="W1327" i="1"/>
  <c r="X1327" i="1"/>
  <c r="A1328" i="1"/>
  <c r="D1327" i="1"/>
  <c r="E1327" i="1" s="1"/>
  <c r="F1328" i="1" s="1"/>
  <c r="R1327" i="1"/>
  <c r="N1326" i="1"/>
  <c r="G1259" i="1"/>
  <c r="H1258" i="1"/>
  <c r="P1258" i="1" l="1"/>
  <c r="Q1258" i="1"/>
  <c r="S1256" i="1"/>
  <c r="B1256" i="1" s="1"/>
  <c r="K1328" i="1"/>
  <c r="L1328" i="1" s="1"/>
  <c r="M1328" i="1" s="1"/>
  <c r="O1328" i="1" s="1"/>
  <c r="I1328" i="1"/>
  <c r="U1327" i="1"/>
  <c r="V1327" i="1" s="1"/>
  <c r="X1328" i="1"/>
  <c r="W1328" i="1"/>
  <c r="N1327" i="1"/>
  <c r="A1329" i="1"/>
  <c r="D1328" i="1"/>
  <c r="E1328" i="1" s="1"/>
  <c r="F1329" i="1" s="1"/>
  <c r="R1328" i="1"/>
  <c r="C1257" i="1"/>
  <c r="T1257" i="1" s="1"/>
  <c r="G1260" i="1"/>
  <c r="H1259" i="1"/>
  <c r="P1259" i="1" l="1"/>
  <c r="Q1259" i="1"/>
  <c r="S1257" i="1"/>
  <c r="B1257" i="1" s="1"/>
  <c r="A1330" i="1"/>
  <c r="R1329" i="1"/>
  <c r="D1329" i="1"/>
  <c r="E1329" i="1" s="1"/>
  <c r="F1330" i="1" s="1"/>
  <c r="L1329" i="1"/>
  <c r="M1329" i="1" s="1"/>
  <c r="O1329" i="1" s="1"/>
  <c r="C1258" i="1"/>
  <c r="T1258" i="1" s="1"/>
  <c r="X1329" i="1"/>
  <c r="W1329" i="1"/>
  <c r="U1328" i="1"/>
  <c r="V1328" i="1" s="1"/>
  <c r="K1329" i="1"/>
  <c r="I1329" i="1"/>
  <c r="N1328" i="1"/>
  <c r="G1261" i="1"/>
  <c r="H1260" i="1"/>
  <c r="P1260" i="1" l="1"/>
  <c r="Q1260" i="1"/>
  <c r="S1258" i="1"/>
  <c r="B1258" i="1" s="1"/>
  <c r="N1329" i="1"/>
  <c r="C1259" i="1"/>
  <c r="T1259" i="1" s="1"/>
  <c r="U1329" i="1"/>
  <c r="V1329" i="1" s="1"/>
  <c r="X1330" i="1"/>
  <c r="W1330" i="1"/>
  <c r="K1330" i="1"/>
  <c r="L1330" i="1" s="1"/>
  <c r="M1330" i="1" s="1"/>
  <c r="O1330" i="1" s="1"/>
  <c r="I1330" i="1"/>
  <c r="R1330" i="1"/>
  <c r="D1330" i="1"/>
  <c r="E1330" i="1" s="1"/>
  <c r="F1331" i="1" s="1"/>
  <c r="A1331" i="1"/>
  <c r="G1262" i="1"/>
  <c r="H1261" i="1"/>
  <c r="P1261" i="1" l="1"/>
  <c r="Q1261" i="1"/>
  <c r="S1259" i="1"/>
  <c r="B1259" i="1" s="1"/>
  <c r="A1332" i="1"/>
  <c r="D1331" i="1"/>
  <c r="E1331" i="1" s="1"/>
  <c r="F1332" i="1" s="1"/>
  <c r="R1331" i="1"/>
  <c r="C1260" i="1"/>
  <c r="T1260" i="1" s="1"/>
  <c r="K1331" i="1"/>
  <c r="L1331" i="1" s="1"/>
  <c r="M1331" i="1" s="1"/>
  <c r="O1331" i="1" s="1"/>
  <c r="U1330" i="1"/>
  <c r="V1330" i="1" s="1"/>
  <c r="W1331" i="1"/>
  <c r="I1331" i="1"/>
  <c r="X1331" i="1"/>
  <c r="N1330" i="1"/>
  <c r="G1263" i="1"/>
  <c r="H1262" i="1"/>
  <c r="P1262" i="1" l="1"/>
  <c r="Q1262" i="1"/>
  <c r="S1260" i="1"/>
  <c r="B1260" i="1" s="1"/>
  <c r="C1261" i="1"/>
  <c r="T1261" i="1" s="1"/>
  <c r="I1332" i="1"/>
  <c r="U1331" i="1"/>
  <c r="V1331" i="1" s="1"/>
  <c r="W1332" i="1"/>
  <c r="K1332" i="1"/>
  <c r="L1332" i="1" s="1"/>
  <c r="M1332" i="1" s="1"/>
  <c r="O1332" i="1" s="1"/>
  <c r="X1332" i="1"/>
  <c r="N1331" i="1"/>
  <c r="A1333" i="1"/>
  <c r="R1332" i="1"/>
  <c r="D1332" i="1"/>
  <c r="E1332" i="1" s="1"/>
  <c r="F1333" i="1" s="1"/>
  <c r="G1264" i="1"/>
  <c r="H1263" i="1"/>
  <c r="P1263" i="1" l="1"/>
  <c r="Q1263" i="1"/>
  <c r="S1261" i="1"/>
  <c r="B1261" i="1" s="1"/>
  <c r="W1333" i="1"/>
  <c r="K1333" i="1"/>
  <c r="L1333" i="1" s="1"/>
  <c r="M1333" i="1" s="1"/>
  <c r="O1333" i="1" s="1"/>
  <c r="I1333" i="1"/>
  <c r="X1333" i="1"/>
  <c r="U1332" i="1"/>
  <c r="V1332" i="1" s="1"/>
  <c r="N1332" i="1"/>
  <c r="A1334" i="1"/>
  <c r="R1333" i="1"/>
  <c r="D1333" i="1"/>
  <c r="E1333" i="1" s="1"/>
  <c r="F1334" i="1" s="1"/>
  <c r="C1262" i="1"/>
  <c r="T1262" i="1" s="1"/>
  <c r="G1265" i="1"/>
  <c r="H1264" i="1"/>
  <c r="P1264" i="1" l="1"/>
  <c r="Q1264" i="1"/>
  <c r="S1262" i="1"/>
  <c r="B1262" i="1" s="1"/>
  <c r="C1263" i="1"/>
  <c r="T1263" i="1" s="1"/>
  <c r="N1333" i="1"/>
  <c r="I1334" i="1"/>
  <c r="U1333" i="1"/>
  <c r="V1333" i="1" s="1"/>
  <c r="K1334" i="1"/>
  <c r="L1334" i="1" s="1"/>
  <c r="M1334" i="1" s="1"/>
  <c r="O1334" i="1" s="1"/>
  <c r="X1334" i="1"/>
  <c r="W1334" i="1"/>
  <c r="A1335" i="1"/>
  <c r="R1334" i="1"/>
  <c r="D1334" i="1"/>
  <c r="E1334" i="1" s="1"/>
  <c r="F1335" i="1" s="1"/>
  <c r="G1266" i="1"/>
  <c r="H1265" i="1"/>
  <c r="P1265" i="1" l="1"/>
  <c r="Q1265" i="1"/>
  <c r="S1263" i="1"/>
  <c r="B1263" i="1" s="1"/>
  <c r="N1334" i="1"/>
  <c r="U1334" i="1"/>
  <c r="V1334" i="1" s="1"/>
  <c r="X1335" i="1"/>
  <c r="W1335" i="1"/>
  <c r="K1335" i="1"/>
  <c r="L1335" i="1" s="1"/>
  <c r="M1335" i="1" s="1"/>
  <c r="O1335" i="1" s="1"/>
  <c r="I1335" i="1"/>
  <c r="R1335" i="1"/>
  <c r="A1336" i="1"/>
  <c r="D1335" i="1"/>
  <c r="E1335" i="1" s="1"/>
  <c r="F1336" i="1" s="1"/>
  <c r="C1264" i="1"/>
  <c r="T1264" i="1" s="1"/>
  <c r="G1267" i="1"/>
  <c r="H1266" i="1"/>
  <c r="P1266" i="1" l="1"/>
  <c r="Q1266" i="1"/>
  <c r="S1264" i="1"/>
  <c r="B1264" i="1" s="1"/>
  <c r="U1335" i="1"/>
  <c r="V1335" i="1" s="1"/>
  <c r="X1336" i="1"/>
  <c r="W1336" i="1"/>
  <c r="I1336" i="1"/>
  <c r="K1336" i="1"/>
  <c r="L1336" i="1" s="1"/>
  <c r="M1336" i="1" s="1"/>
  <c r="O1336" i="1" s="1"/>
  <c r="N1335" i="1"/>
  <c r="C1265" i="1"/>
  <c r="T1265" i="1" s="1"/>
  <c r="R1336" i="1"/>
  <c r="A1337" i="1"/>
  <c r="D1336" i="1"/>
  <c r="E1336" i="1" s="1"/>
  <c r="F1337" i="1" s="1"/>
  <c r="G1268" i="1"/>
  <c r="H1267" i="1"/>
  <c r="P1267" i="1" l="1"/>
  <c r="Q1267" i="1"/>
  <c r="S1265" i="1"/>
  <c r="B1265" i="1" s="1"/>
  <c r="C1266" i="1"/>
  <c r="T1266" i="1" s="1"/>
  <c r="U1336" i="1"/>
  <c r="V1336" i="1" s="1"/>
  <c r="K1337" i="1"/>
  <c r="L1337" i="1" s="1"/>
  <c r="M1337" i="1" s="1"/>
  <c r="O1337" i="1" s="1"/>
  <c r="I1337" i="1"/>
  <c r="W1337" i="1"/>
  <c r="X1337" i="1"/>
  <c r="N1336" i="1"/>
  <c r="A1338" i="1"/>
  <c r="D1337" i="1"/>
  <c r="E1337" i="1" s="1"/>
  <c r="F1338" i="1" s="1"/>
  <c r="R1337" i="1"/>
  <c r="G1269" i="1"/>
  <c r="H1268" i="1"/>
  <c r="P1268" i="1" l="1"/>
  <c r="Q1268" i="1"/>
  <c r="S1266" i="1"/>
  <c r="B1266" i="1" s="1"/>
  <c r="W1338" i="1"/>
  <c r="I1338" i="1"/>
  <c r="K1338" i="1"/>
  <c r="L1338" i="1" s="1"/>
  <c r="M1338" i="1" s="1"/>
  <c r="O1338" i="1" s="1"/>
  <c r="U1337" i="1"/>
  <c r="V1337" i="1" s="1"/>
  <c r="X1338" i="1"/>
  <c r="N1337" i="1"/>
  <c r="A1339" i="1"/>
  <c r="D1338" i="1"/>
  <c r="E1338" i="1" s="1"/>
  <c r="F1339" i="1" s="1"/>
  <c r="R1338" i="1"/>
  <c r="C1267" i="1"/>
  <c r="T1267" i="1" s="1"/>
  <c r="G1270" i="1"/>
  <c r="H1269" i="1"/>
  <c r="P1269" i="1" l="1"/>
  <c r="Q1269" i="1"/>
  <c r="S1267" i="1"/>
  <c r="B1267" i="1" s="1"/>
  <c r="A1340" i="1"/>
  <c r="R1339" i="1"/>
  <c r="L1339" i="1"/>
  <c r="M1339" i="1" s="1"/>
  <c r="O1339" i="1" s="1"/>
  <c r="D1339" i="1"/>
  <c r="E1339" i="1" s="1"/>
  <c r="F1340" i="1" s="1"/>
  <c r="U1338" i="1"/>
  <c r="V1338" i="1" s="1"/>
  <c r="X1339" i="1"/>
  <c r="W1339" i="1"/>
  <c r="I1339" i="1"/>
  <c r="K1339" i="1"/>
  <c r="C1268" i="1"/>
  <c r="T1268" i="1" s="1"/>
  <c r="N1338" i="1"/>
  <c r="G1271" i="1"/>
  <c r="H1270" i="1"/>
  <c r="P1270" i="1" l="1"/>
  <c r="Q1270" i="1"/>
  <c r="S1268" i="1"/>
  <c r="B1268" i="1" s="1"/>
  <c r="K1340" i="1"/>
  <c r="L1340" i="1" s="1"/>
  <c r="M1340" i="1" s="1"/>
  <c r="O1340" i="1" s="1"/>
  <c r="U1339" i="1"/>
  <c r="V1339" i="1" s="1"/>
  <c r="X1340" i="1"/>
  <c r="I1340" i="1"/>
  <c r="W1340" i="1"/>
  <c r="A1341" i="1"/>
  <c r="D1340" i="1"/>
  <c r="E1340" i="1" s="1"/>
  <c r="F1341" i="1" s="1"/>
  <c r="R1340" i="1"/>
  <c r="N1339" i="1"/>
  <c r="C1269" i="1"/>
  <c r="T1269" i="1" s="1"/>
  <c r="G1272" i="1"/>
  <c r="H1271" i="1"/>
  <c r="P1271" i="1" l="1"/>
  <c r="Q1271" i="1"/>
  <c r="S1269" i="1"/>
  <c r="B1269" i="1" s="1"/>
  <c r="C1270" i="1"/>
  <c r="T1270" i="1" s="1"/>
  <c r="A1342" i="1"/>
  <c r="R1341" i="1"/>
  <c r="D1341" i="1"/>
  <c r="E1341" i="1" s="1"/>
  <c r="F1342" i="1" s="1"/>
  <c r="N1340" i="1"/>
  <c r="K1341" i="1"/>
  <c r="L1341" i="1" s="1"/>
  <c r="M1341" i="1" s="1"/>
  <c r="O1341" i="1" s="1"/>
  <c r="U1340" i="1"/>
  <c r="V1340" i="1" s="1"/>
  <c r="X1341" i="1"/>
  <c r="I1341" i="1"/>
  <c r="W1341" i="1"/>
  <c r="G1273" i="1"/>
  <c r="H1272" i="1"/>
  <c r="P1272" i="1" l="1"/>
  <c r="Q1272" i="1"/>
  <c r="S1270" i="1"/>
  <c r="B1270" i="1" s="1"/>
  <c r="N1341" i="1"/>
  <c r="R1342" i="1"/>
  <c r="A1343" i="1"/>
  <c r="D1342" i="1"/>
  <c r="E1342" i="1" s="1"/>
  <c r="F1343" i="1" s="1"/>
  <c r="U1341" i="1"/>
  <c r="V1341" i="1" s="1"/>
  <c r="W1342" i="1"/>
  <c r="K1342" i="1"/>
  <c r="L1342" i="1" s="1"/>
  <c r="M1342" i="1" s="1"/>
  <c r="O1342" i="1" s="1"/>
  <c r="X1342" i="1"/>
  <c r="I1342" i="1"/>
  <c r="C1271" i="1"/>
  <c r="T1271" i="1" s="1"/>
  <c r="G1274" i="1"/>
  <c r="H1273" i="1"/>
  <c r="P1273" i="1" l="1"/>
  <c r="Q1273" i="1"/>
  <c r="S1271" i="1"/>
  <c r="B1271" i="1" s="1"/>
  <c r="N1342" i="1"/>
  <c r="C1272" i="1"/>
  <c r="T1272" i="1" s="1"/>
  <c r="R1343" i="1"/>
  <c r="D1343" i="1"/>
  <c r="E1343" i="1" s="1"/>
  <c r="F1344" i="1" s="1"/>
  <c r="A1344" i="1"/>
  <c r="W1343" i="1"/>
  <c r="X1343" i="1"/>
  <c r="K1343" i="1"/>
  <c r="L1343" i="1" s="1"/>
  <c r="M1343" i="1" s="1"/>
  <c r="O1343" i="1" s="1"/>
  <c r="U1342" i="1"/>
  <c r="V1342" i="1" s="1"/>
  <c r="I1343" i="1"/>
  <c r="G1275" i="1"/>
  <c r="H1274" i="1"/>
  <c r="P1274" i="1" l="1"/>
  <c r="Q1274" i="1"/>
  <c r="S1272" i="1"/>
  <c r="B1272" i="1" s="1"/>
  <c r="D1344" i="1"/>
  <c r="E1344" i="1" s="1"/>
  <c r="F1345" i="1" s="1"/>
  <c r="R1344" i="1"/>
  <c r="A1345" i="1"/>
  <c r="N1343" i="1"/>
  <c r="U1343" i="1"/>
  <c r="V1343" i="1" s="1"/>
  <c r="K1344" i="1"/>
  <c r="L1344" i="1" s="1"/>
  <c r="M1344" i="1" s="1"/>
  <c r="O1344" i="1" s="1"/>
  <c r="I1344" i="1"/>
  <c r="W1344" i="1"/>
  <c r="X1344" i="1"/>
  <c r="C1273" i="1"/>
  <c r="T1273" i="1" s="1"/>
  <c r="G1276" i="1"/>
  <c r="H1275" i="1"/>
  <c r="P1275" i="1" l="1"/>
  <c r="Q1275" i="1"/>
  <c r="S1273" i="1"/>
  <c r="B1273" i="1" s="1"/>
  <c r="N1344" i="1"/>
  <c r="X1345" i="1"/>
  <c r="U1344" i="1"/>
  <c r="V1344" i="1" s="1"/>
  <c r="W1345" i="1"/>
  <c r="K1345" i="1"/>
  <c r="L1345" i="1" s="1"/>
  <c r="M1345" i="1" s="1"/>
  <c r="O1345" i="1" s="1"/>
  <c r="I1345" i="1"/>
  <c r="C1274" i="1"/>
  <c r="T1274" i="1" s="1"/>
  <c r="A1346" i="1"/>
  <c r="D1345" i="1"/>
  <c r="E1345" i="1" s="1"/>
  <c r="F1346" i="1" s="1"/>
  <c r="R1345" i="1"/>
  <c r="G1277" i="1"/>
  <c r="H1276" i="1"/>
  <c r="P1276" i="1" l="1"/>
  <c r="Q1276" i="1"/>
  <c r="S1274" i="1"/>
  <c r="B1274" i="1" s="1"/>
  <c r="C1275" i="1"/>
  <c r="T1275" i="1" s="1"/>
  <c r="N1345" i="1"/>
  <c r="W1346" i="1"/>
  <c r="K1346" i="1"/>
  <c r="L1346" i="1" s="1"/>
  <c r="M1346" i="1" s="1"/>
  <c r="O1346" i="1" s="1"/>
  <c r="I1346" i="1"/>
  <c r="U1345" i="1"/>
  <c r="V1345" i="1" s="1"/>
  <c r="X1346" i="1"/>
  <c r="R1346" i="1"/>
  <c r="D1346" i="1"/>
  <c r="E1346" i="1" s="1"/>
  <c r="F1347" i="1" s="1"/>
  <c r="A1347" i="1"/>
  <c r="G1278" i="1"/>
  <c r="H1277" i="1"/>
  <c r="P1277" i="1" l="1"/>
  <c r="Q1277" i="1"/>
  <c r="S1275" i="1"/>
  <c r="B1275" i="1" s="1"/>
  <c r="N1346" i="1"/>
  <c r="R1347" i="1"/>
  <c r="A1348" i="1"/>
  <c r="D1347" i="1"/>
  <c r="E1347" i="1" s="1"/>
  <c r="F1348" i="1" s="1"/>
  <c r="W1347" i="1"/>
  <c r="I1347" i="1"/>
  <c r="X1347" i="1"/>
  <c r="U1346" i="1"/>
  <c r="V1346" i="1" s="1"/>
  <c r="K1347" i="1"/>
  <c r="L1347" i="1" s="1"/>
  <c r="M1347" i="1" s="1"/>
  <c r="O1347" i="1" s="1"/>
  <c r="C1276" i="1"/>
  <c r="T1276" i="1" s="1"/>
  <c r="G1279" i="1"/>
  <c r="H1278" i="1"/>
  <c r="P1278" i="1" l="1"/>
  <c r="Q1278" i="1"/>
  <c r="S1276" i="1"/>
  <c r="B1276" i="1" s="1"/>
  <c r="N1347" i="1"/>
  <c r="C1277" i="1"/>
  <c r="T1277" i="1" s="1"/>
  <c r="R1348" i="1"/>
  <c r="A1349" i="1"/>
  <c r="D1348" i="1"/>
  <c r="E1348" i="1" s="1"/>
  <c r="F1349" i="1" s="1"/>
  <c r="K1348" i="1"/>
  <c r="L1348" i="1" s="1"/>
  <c r="M1348" i="1" s="1"/>
  <c r="O1348" i="1" s="1"/>
  <c r="W1348" i="1"/>
  <c r="U1347" i="1"/>
  <c r="V1347" i="1" s="1"/>
  <c r="X1348" i="1"/>
  <c r="I1348" i="1"/>
  <c r="G1280" i="1"/>
  <c r="H1279" i="1"/>
  <c r="P1279" i="1" l="1"/>
  <c r="Q1279" i="1"/>
  <c r="S1277" i="1"/>
  <c r="B1277" i="1" s="1"/>
  <c r="N1348" i="1"/>
  <c r="I1349" i="1"/>
  <c r="U1348" i="1"/>
  <c r="V1348" i="1" s="1"/>
  <c r="X1349" i="1"/>
  <c r="K1349" i="1"/>
  <c r="L1349" i="1" s="1"/>
  <c r="M1349" i="1" s="1"/>
  <c r="O1349" i="1" s="1"/>
  <c r="W1349" i="1"/>
  <c r="C1278" i="1"/>
  <c r="T1278" i="1" s="1"/>
  <c r="A1350" i="1"/>
  <c r="D1349" i="1"/>
  <c r="E1349" i="1" s="1"/>
  <c r="F1350" i="1" s="1"/>
  <c r="R1349" i="1"/>
  <c r="G1281" i="1"/>
  <c r="H1280" i="1"/>
  <c r="P1280" i="1" l="1"/>
  <c r="Q1280" i="1"/>
  <c r="S1278" i="1"/>
  <c r="B1278" i="1" s="1"/>
  <c r="C1279" i="1"/>
  <c r="T1279" i="1" s="1"/>
  <c r="I1350" i="1"/>
  <c r="K1350" i="1"/>
  <c r="L1350" i="1" s="1"/>
  <c r="M1350" i="1" s="1"/>
  <c r="O1350" i="1" s="1"/>
  <c r="X1350" i="1"/>
  <c r="U1349" i="1"/>
  <c r="V1349" i="1" s="1"/>
  <c r="W1350" i="1"/>
  <c r="N1349" i="1"/>
  <c r="R1350" i="1"/>
  <c r="A1351" i="1"/>
  <c r="E1350" i="1"/>
  <c r="F1351" i="1" s="1"/>
  <c r="G1282" i="1"/>
  <c r="H1281" i="1"/>
  <c r="P1281" i="1" l="1"/>
  <c r="Q1281" i="1"/>
  <c r="S1279" i="1"/>
  <c r="B1279" i="1" s="1"/>
  <c r="W1351" i="1"/>
  <c r="K1351" i="1"/>
  <c r="L1351" i="1" s="1"/>
  <c r="M1351" i="1" s="1"/>
  <c r="O1351" i="1" s="1"/>
  <c r="I1351" i="1"/>
  <c r="X1351" i="1"/>
  <c r="U1350" i="1"/>
  <c r="V1350" i="1" s="1"/>
  <c r="C1280" i="1"/>
  <c r="T1280" i="1" s="1"/>
  <c r="N1350" i="1"/>
  <c r="R1351" i="1"/>
  <c r="A1352" i="1"/>
  <c r="A1353" i="1" s="1"/>
  <c r="D1351" i="1"/>
  <c r="E1351" i="1" s="1"/>
  <c r="F1352" i="1" s="1"/>
  <c r="G1283" i="1"/>
  <c r="H1282" i="1"/>
  <c r="A1354" i="1" l="1"/>
  <c r="D1353" i="1"/>
  <c r="E1353" i="1" s="1"/>
  <c r="R1353" i="1"/>
  <c r="U1353" i="1" s="1"/>
  <c r="V1353" i="1" s="1"/>
  <c r="P1282" i="1"/>
  <c r="Q1282" i="1"/>
  <c r="S1280" i="1"/>
  <c r="B1280" i="1" s="1"/>
  <c r="C1281" i="1"/>
  <c r="T1281" i="1" s="1"/>
  <c r="N1351" i="1"/>
  <c r="R1352" i="1"/>
  <c r="D1352" i="1"/>
  <c r="E1352" i="1" s="1"/>
  <c r="I1352" i="1"/>
  <c r="W1352" i="1"/>
  <c r="K1352" i="1"/>
  <c r="L1352" i="1" s="1"/>
  <c r="M1352" i="1" s="1"/>
  <c r="O1352" i="1" s="1"/>
  <c r="X1352" i="1"/>
  <c r="U1351" i="1"/>
  <c r="V1351" i="1" s="1"/>
  <c r="G1284" i="1"/>
  <c r="H1283" i="1"/>
  <c r="D1354" i="1" l="1"/>
  <c r="E1354" i="1" s="1"/>
  <c r="A1355" i="1"/>
  <c r="I1355" i="1"/>
  <c r="F1353" i="1"/>
  <c r="F1355" i="1"/>
  <c r="F1354" i="1"/>
  <c r="K1353" i="1"/>
  <c r="W1353" i="1"/>
  <c r="W1354" i="1" s="1"/>
  <c r="X1353" i="1"/>
  <c r="X1354" i="1" s="1"/>
  <c r="I1353" i="1"/>
  <c r="I1354" i="1" s="1"/>
  <c r="P1283" i="1"/>
  <c r="Q1283" i="1"/>
  <c r="S1281" i="1"/>
  <c r="B1281" i="1" s="1"/>
  <c r="U1352" i="1"/>
  <c r="V1352" i="1" s="1"/>
  <c r="N1352" i="1"/>
  <c r="C1282" i="1"/>
  <c r="T1282" i="1" s="1"/>
  <c r="G1285" i="1"/>
  <c r="H1284" i="1"/>
  <c r="A1356" i="1" l="1"/>
  <c r="D1355" i="1"/>
  <c r="E1355" i="1" s="1"/>
  <c r="L1355" i="1"/>
  <c r="R1355" i="1"/>
  <c r="G1355" i="1"/>
  <c r="L1353" i="1"/>
  <c r="M1353" i="1" s="1"/>
  <c r="K1354" i="1"/>
  <c r="L1354" i="1" s="1"/>
  <c r="H1355" i="1"/>
  <c r="P1284" i="1"/>
  <c r="Q1284" i="1"/>
  <c r="S1282" i="1"/>
  <c r="B1282" i="1" s="1"/>
  <c r="C1283" i="1"/>
  <c r="T1283" i="1" s="1"/>
  <c r="G1286" i="1"/>
  <c r="H1285" i="1"/>
  <c r="G1356" i="1" l="1"/>
  <c r="W1356" i="1"/>
  <c r="K1356" i="1"/>
  <c r="L1356" i="1" s="1"/>
  <c r="M1356" i="1" s="1"/>
  <c r="O1356" i="1" s="1"/>
  <c r="U1355" i="1"/>
  <c r="V1355" i="1" s="1"/>
  <c r="I1356" i="1"/>
  <c r="X1356" i="1"/>
  <c r="F1356" i="1"/>
  <c r="H1356" i="1" s="1"/>
  <c r="A1357" i="1"/>
  <c r="D1356" i="1"/>
  <c r="E1356" i="1" s="1"/>
  <c r="F1357" i="1" s="1"/>
  <c r="R1356" i="1"/>
  <c r="N1353" i="1"/>
  <c r="O1353" i="1"/>
  <c r="M1354" i="1"/>
  <c r="M1355" i="1"/>
  <c r="P1285" i="1"/>
  <c r="Q1285" i="1"/>
  <c r="S1283" i="1"/>
  <c r="B1283" i="1" s="1"/>
  <c r="C1284" i="1"/>
  <c r="T1284" i="1" s="1"/>
  <c r="G1287" i="1"/>
  <c r="H1286" i="1"/>
  <c r="I1357" i="1" l="1"/>
  <c r="N1356" i="1"/>
  <c r="U1356" i="1"/>
  <c r="V1356" i="1" s="1"/>
  <c r="K1357" i="1"/>
  <c r="L1357" i="1" s="1"/>
  <c r="M1357" i="1" s="1"/>
  <c r="O1357" i="1" s="1"/>
  <c r="W1357" i="1"/>
  <c r="X1357" i="1"/>
  <c r="A1358" i="1"/>
  <c r="D1357" i="1"/>
  <c r="E1357" i="1" s="1"/>
  <c r="R1357" i="1"/>
  <c r="G1357" i="1"/>
  <c r="H1357" i="1" s="1"/>
  <c r="O1355" i="1"/>
  <c r="Q1355" i="1" s="1"/>
  <c r="N1355" i="1"/>
  <c r="P1355" i="1" s="1"/>
  <c r="O1354" i="1"/>
  <c r="N1354" i="1"/>
  <c r="Q1356" i="1"/>
  <c r="P1356" i="1"/>
  <c r="P1286" i="1"/>
  <c r="Q1286" i="1"/>
  <c r="S1284" i="1"/>
  <c r="B1284" i="1" s="1"/>
  <c r="C1285" i="1"/>
  <c r="T1285" i="1" s="1"/>
  <c r="G1288" i="1"/>
  <c r="H1287" i="1"/>
  <c r="Q1357" i="1" l="1"/>
  <c r="U1357" i="1"/>
  <c r="V1357" i="1" s="1"/>
  <c r="I1358" i="1"/>
  <c r="K1358" i="1"/>
  <c r="L1358" i="1" s="1"/>
  <c r="M1358" i="1" s="1"/>
  <c r="O1358" i="1" s="1"/>
  <c r="G1358" i="1"/>
  <c r="W1358" i="1"/>
  <c r="A1359" i="1"/>
  <c r="D1358" i="1"/>
  <c r="E1358" i="1" s="1"/>
  <c r="R1358" i="1"/>
  <c r="X1358" i="1"/>
  <c r="F1358" i="1"/>
  <c r="H1358" i="1" s="1"/>
  <c r="N1357" i="1"/>
  <c r="P1357" i="1" s="1"/>
  <c r="P1287" i="1"/>
  <c r="Q1287" i="1"/>
  <c r="S1285" i="1"/>
  <c r="B1285" i="1" s="1"/>
  <c r="C1286" i="1"/>
  <c r="T1286" i="1" s="1"/>
  <c r="G1289" i="1"/>
  <c r="H1288" i="1"/>
  <c r="Q1358" i="1" l="1"/>
  <c r="X1359" i="1"/>
  <c r="F1359" i="1"/>
  <c r="W1359" i="1"/>
  <c r="A1360" i="1"/>
  <c r="D1359" i="1"/>
  <c r="E1359" i="1" s="1"/>
  <c r="R1359" i="1"/>
  <c r="N1358" i="1"/>
  <c r="P1358" i="1" s="1"/>
  <c r="U1358" i="1"/>
  <c r="V1358" i="1" s="1"/>
  <c r="I1359" i="1"/>
  <c r="K1359" i="1"/>
  <c r="L1359" i="1" s="1"/>
  <c r="M1359" i="1" s="1"/>
  <c r="O1359" i="1" s="1"/>
  <c r="G1359" i="1"/>
  <c r="P1288" i="1"/>
  <c r="Q1288" i="1"/>
  <c r="S1286" i="1"/>
  <c r="B1286" i="1" s="1"/>
  <c r="C1287" i="1"/>
  <c r="T1287" i="1" s="1"/>
  <c r="G1290" i="1"/>
  <c r="H1289" i="1"/>
  <c r="H1359" i="1" l="1"/>
  <c r="U1359" i="1"/>
  <c r="V1359" i="1" s="1"/>
  <c r="I1360" i="1"/>
  <c r="K1360" i="1"/>
  <c r="L1360" i="1" s="1"/>
  <c r="M1360" i="1" s="1"/>
  <c r="O1360" i="1" s="1"/>
  <c r="G1360" i="1"/>
  <c r="F1360" i="1"/>
  <c r="H1360" i="1" s="1"/>
  <c r="A1361" i="1"/>
  <c r="D1360" i="1"/>
  <c r="E1360" i="1" s="1"/>
  <c r="R1360" i="1"/>
  <c r="N1359" i="1"/>
  <c r="X1360" i="1"/>
  <c r="X1361" i="1" s="1"/>
  <c r="W1360" i="1"/>
  <c r="W1361" i="1" s="1"/>
  <c r="P1289" i="1"/>
  <c r="Q1289" i="1"/>
  <c r="S1287" i="1"/>
  <c r="B1287" i="1" s="1"/>
  <c r="C1288" i="1"/>
  <c r="T1288" i="1" s="1"/>
  <c r="G1291" i="1"/>
  <c r="H1290" i="1"/>
  <c r="Q1360" i="1" l="1"/>
  <c r="N1360" i="1"/>
  <c r="P1360" i="1" s="1"/>
  <c r="U1360" i="1"/>
  <c r="V1360" i="1" s="1"/>
  <c r="I1361" i="1"/>
  <c r="K1361" i="1"/>
  <c r="G1361" i="1"/>
  <c r="F1361" i="1"/>
  <c r="H1361" i="1" s="1"/>
  <c r="P1359" i="1"/>
  <c r="Q1359" i="1"/>
  <c r="A1362" i="1"/>
  <c r="D1361" i="1"/>
  <c r="E1361" i="1" s="1"/>
  <c r="F1362" i="1" s="1"/>
  <c r="R1361" i="1"/>
  <c r="L1361" i="1"/>
  <c r="M1361" i="1" s="1"/>
  <c r="O1361" i="1" s="1"/>
  <c r="P1290" i="1"/>
  <c r="Q1290" i="1"/>
  <c r="S1288" i="1"/>
  <c r="B1288" i="1" s="1"/>
  <c r="C1289" i="1"/>
  <c r="T1289" i="1" s="1"/>
  <c r="G1292" i="1"/>
  <c r="H1291" i="1"/>
  <c r="Q1361" i="1" l="1"/>
  <c r="U1361" i="1"/>
  <c r="V1361" i="1" s="1"/>
  <c r="I1362" i="1"/>
  <c r="K1362" i="1"/>
  <c r="L1362" i="1" s="1"/>
  <c r="M1362" i="1" s="1"/>
  <c r="O1362" i="1" s="1"/>
  <c r="G1362" i="1"/>
  <c r="H1362" i="1" s="1"/>
  <c r="N1361" i="1"/>
  <c r="P1361" i="1" s="1"/>
  <c r="D1362" i="1"/>
  <c r="E1362" i="1" s="1"/>
  <c r="A1363" i="1"/>
  <c r="R1362" i="1"/>
  <c r="X1362" i="1"/>
  <c r="X1363" i="1" s="1"/>
  <c r="X1364" i="1" s="1"/>
  <c r="W1362" i="1"/>
  <c r="W1363" i="1" s="1"/>
  <c r="W1364" i="1" s="1"/>
  <c r="P1291" i="1"/>
  <c r="Q1291" i="1"/>
  <c r="S1289" i="1"/>
  <c r="B1289" i="1" s="1"/>
  <c r="C1290" i="1"/>
  <c r="T1290" i="1" s="1"/>
  <c r="G1293" i="1"/>
  <c r="H1292" i="1"/>
  <c r="Q1362" i="1" l="1"/>
  <c r="U1362" i="1"/>
  <c r="V1362" i="1" s="1"/>
  <c r="I1363" i="1"/>
  <c r="K1363" i="1"/>
  <c r="L1363" i="1" s="1"/>
  <c r="M1363" i="1" s="1"/>
  <c r="O1363" i="1" s="1"/>
  <c r="G1363" i="1"/>
  <c r="A1364" i="1"/>
  <c r="D1363" i="1"/>
  <c r="E1363" i="1" s="1"/>
  <c r="F1364" i="1" s="1"/>
  <c r="I1364" i="1"/>
  <c r="F1363" i="1"/>
  <c r="N1362" i="1"/>
  <c r="P1362" i="1" s="1"/>
  <c r="P1292" i="1"/>
  <c r="Q1292" i="1"/>
  <c r="S1290" i="1"/>
  <c r="B1290" i="1" s="1"/>
  <c r="C1291" i="1"/>
  <c r="T1291" i="1" s="1"/>
  <c r="G1294" i="1"/>
  <c r="H1293" i="1"/>
  <c r="A1365" i="1" l="1"/>
  <c r="D1364" i="1"/>
  <c r="E1364" i="1" s="1"/>
  <c r="F1365" i="1" s="1"/>
  <c r="R1364" i="1"/>
  <c r="L1364" i="1"/>
  <c r="M1364" i="1" s="1"/>
  <c r="O1364" i="1" s="1"/>
  <c r="H1363" i="1"/>
  <c r="G1364" i="1"/>
  <c r="H1364" i="1" s="1"/>
  <c r="N1363" i="1"/>
  <c r="P1293" i="1"/>
  <c r="Q1293" i="1"/>
  <c r="S1291" i="1"/>
  <c r="B1291" i="1" s="1"/>
  <c r="C1292" i="1"/>
  <c r="T1292" i="1" s="1"/>
  <c r="G1295" i="1"/>
  <c r="H1294" i="1"/>
  <c r="Q1364" i="1" l="1"/>
  <c r="P1363" i="1"/>
  <c r="Q1363" i="1"/>
  <c r="U1364" i="1"/>
  <c r="V1364" i="1" s="1"/>
  <c r="I1365" i="1"/>
  <c r="K1365" i="1"/>
  <c r="L1365" i="1" s="1"/>
  <c r="M1365" i="1" s="1"/>
  <c r="O1365" i="1" s="1"/>
  <c r="G1365" i="1"/>
  <c r="H1365" i="1" s="1"/>
  <c r="X1365" i="1"/>
  <c r="W1365" i="1"/>
  <c r="A1366" i="1"/>
  <c r="D1365" i="1"/>
  <c r="E1365" i="1" s="1"/>
  <c r="F1366" i="1" s="1"/>
  <c r="R1365" i="1"/>
  <c r="N1364" i="1"/>
  <c r="P1364" i="1" s="1"/>
  <c r="P1294" i="1"/>
  <c r="Q1294" i="1"/>
  <c r="S1292" i="1"/>
  <c r="B1292" i="1" s="1"/>
  <c r="C1293" i="1"/>
  <c r="T1293" i="1" s="1"/>
  <c r="G1296" i="1"/>
  <c r="H1295" i="1"/>
  <c r="Q1365" i="1" l="1"/>
  <c r="N1365" i="1"/>
  <c r="P1365" i="1" s="1"/>
  <c r="A1367" i="1"/>
  <c r="D1366" i="1"/>
  <c r="E1366" i="1" s="1"/>
  <c r="F1367" i="1" s="1"/>
  <c r="R1366" i="1"/>
  <c r="L1366" i="1"/>
  <c r="M1366" i="1" s="1"/>
  <c r="O1366" i="1" s="1"/>
  <c r="U1365" i="1"/>
  <c r="V1365" i="1" s="1"/>
  <c r="I1366" i="1"/>
  <c r="K1366" i="1"/>
  <c r="G1366" i="1"/>
  <c r="H1366" i="1" s="1"/>
  <c r="W1366" i="1"/>
  <c r="X1366" i="1"/>
  <c r="P1295" i="1"/>
  <c r="Q1295" i="1"/>
  <c r="S1293" i="1"/>
  <c r="Y1287" i="1" s="1"/>
  <c r="G1297" i="1"/>
  <c r="H1296" i="1"/>
  <c r="Q1366" i="1" l="1"/>
  <c r="N1366" i="1"/>
  <c r="P1366" i="1" s="1"/>
  <c r="U1366" i="1"/>
  <c r="V1366" i="1" s="1"/>
  <c r="I1367" i="1"/>
  <c r="K1367" i="1"/>
  <c r="L1367" i="1" s="1"/>
  <c r="M1367" i="1" s="1"/>
  <c r="O1367" i="1" s="1"/>
  <c r="G1367" i="1"/>
  <c r="H1367" i="1" s="1"/>
  <c r="X1367" i="1"/>
  <c r="W1367" i="1"/>
  <c r="A1368" i="1"/>
  <c r="D1367" i="1"/>
  <c r="E1367" i="1" s="1"/>
  <c r="F1368" i="1" s="1"/>
  <c r="R1367" i="1"/>
  <c r="P1296" i="1"/>
  <c r="Q1296" i="1"/>
  <c r="B1293" i="1"/>
  <c r="G1298" i="1"/>
  <c r="H1297" i="1"/>
  <c r="Q1367" i="1" l="1"/>
  <c r="N1367" i="1"/>
  <c r="P1367" i="1" s="1"/>
  <c r="U1367" i="1"/>
  <c r="V1367" i="1" s="1"/>
  <c r="I1368" i="1"/>
  <c r="K1368" i="1"/>
  <c r="L1368" i="1" s="1"/>
  <c r="M1368" i="1" s="1"/>
  <c r="O1368" i="1" s="1"/>
  <c r="G1368" i="1"/>
  <c r="H1368" i="1" s="1"/>
  <c r="A1369" i="1"/>
  <c r="D1368" i="1"/>
  <c r="E1368" i="1" s="1"/>
  <c r="F1369" i="1" s="1"/>
  <c r="R1368" i="1"/>
  <c r="W1368" i="1"/>
  <c r="W1369" i="1" s="1"/>
  <c r="X1368" i="1"/>
  <c r="X1369" i="1" s="1"/>
  <c r="Y1269" i="1"/>
  <c r="P1297" i="1"/>
  <c r="Q1297" i="1"/>
  <c r="G1299" i="1"/>
  <c r="H1298" i="1"/>
  <c r="Q1368" i="1" l="1"/>
  <c r="N1368" i="1"/>
  <c r="P1368" i="1" s="1"/>
  <c r="U1368" i="1"/>
  <c r="V1368" i="1" s="1"/>
  <c r="I1369" i="1"/>
  <c r="K1369" i="1"/>
  <c r="L1369" i="1" s="1"/>
  <c r="M1369" i="1" s="1"/>
  <c r="O1369" i="1" s="1"/>
  <c r="G1369" i="1"/>
  <c r="H1369" i="1" s="1"/>
  <c r="A1370" i="1"/>
  <c r="D1369" i="1"/>
  <c r="E1369" i="1" s="1"/>
  <c r="F1370" i="1" s="1"/>
  <c r="R1369" i="1"/>
  <c r="P1298" i="1"/>
  <c r="Q1298" i="1"/>
  <c r="G1300" i="1"/>
  <c r="H1299" i="1"/>
  <c r="Q1369" i="1" l="1"/>
  <c r="N1369" i="1"/>
  <c r="P1369" i="1" s="1"/>
  <c r="U1369" i="1"/>
  <c r="V1369" i="1" s="1"/>
  <c r="I1370" i="1"/>
  <c r="K1370" i="1"/>
  <c r="L1370" i="1" s="1"/>
  <c r="M1370" i="1" s="1"/>
  <c r="O1370" i="1" s="1"/>
  <c r="G1370" i="1"/>
  <c r="H1370" i="1" s="1"/>
  <c r="X1370" i="1"/>
  <c r="W1370" i="1"/>
  <c r="A1371" i="1"/>
  <c r="D1370" i="1"/>
  <c r="E1370" i="1" s="1"/>
  <c r="F1371" i="1" s="1"/>
  <c r="R1370" i="1"/>
  <c r="P1299" i="1"/>
  <c r="Q1299" i="1"/>
  <c r="G1301" i="1"/>
  <c r="H1300" i="1"/>
  <c r="Q1370" i="1" l="1"/>
  <c r="N1370" i="1"/>
  <c r="P1370" i="1" s="1"/>
  <c r="U1370" i="1"/>
  <c r="V1370" i="1" s="1"/>
  <c r="I1371" i="1"/>
  <c r="K1371" i="1"/>
  <c r="L1371" i="1" s="1"/>
  <c r="M1371" i="1" s="1"/>
  <c r="O1371" i="1" s="1"/>
  <c r="G1371" i="1"/>
  <c r="H1371" i="1" s="1"/>
  <c r="A1372" i="1"/>
  <c r="D1371" i="1"/>
  <c r="E1371" i="1" s="1"/>
  <c r="F1372" i="1" s="1"/>
  <c r="R1371" i="1"/>
  <c r="W1371" i="1"/>
  <c r="W1372" i="1" s="1"/>
  <c r="X1371" i="1"/>
  <c r="X1372" i="1" s="1"/>
  <c r="P1300" i="1"/>
  <c r="Q1300" i="1"/>
  <c r="G1302" i="1"/>
  <c r="H1301" i="1"/>
  <c r="Q1371" i="1" l="1"/>
  <c r="N1371" i="1"/>
  <c r="P1371" i="1" s="1"/>
  <c r="U1371" i="1"/>
  <c r="V1371" i="1" s="1"/>
  <c r="I1372" i="1"/>
  <c r="K1372" i="1"/>
  <c r="L1372" i="1" s="1"/>
  <c r="M1372" i="1" s="1"/>
  <c r="O1372" i="1" s="1"/>
  <c r="G1372" i="1"/>
  <c r="H1372" i="1" s="1"/>
  <c r="A1373" i="1"/>
  <c r="D1372" i="1"/>
  <c r="E1372" i="1" s="1"/>
  <c r="F1373" i="1" s="1"/>
  <c r="R1372" i="1"/>
  <c r="W1373" i="1" s="1"/>
  <c r="P1301" i="1"/>
  <c r="Q1301" i="1"/>
  <c r="G1303" i="1"/>
  <c r="H1302" i="1"/>
  <c r="Q1372" i="1" l="1"/>
  <c r="N1372" i="1"/>
  <c r="P1372" i="1" s="1"/>
  <c r="U1372" i="1"/>
  <c r="V1372" i="1" s="1"/>
  <c r="I1373" i="1"/>
  <c r="K1373" i="1"/>
  <c r="L1373" i="1" s="1"/>
  <c r="M1373" i="1" s="1"/>
  <c r="O1373" i="1" s="1"/>
  <c r="G1373" i="1"/>
  <c r="H1373" i="1" s="1"/>
  <c r="X1373" i="1"/>
  <c r="A1374" i="1"/>
  <c r="D1373" i="1"/>
  <c r="E1373" i="1" s="1"/>
  <c r="F1374" i="1" s="1"/>
  <c r="R1373" i="1"/>
  <c r="P1302" i="1"/>
  <c r="Q1302" i="1"/>
  <c r="G1304" i="1"/>
  <c r="H1303" i="1"/>
  <c r="N1373" i="1" l="1"/>
  <c r="P1373" i="1" s="1"/>
  <c r="U1373" i="1"/>
  <c r="V1373" i="1" s="1"/>
  <c r="I1374" i="1"/>
  <c r="K1374" i="1"/>
  <c r="L1374" i="1" s="1"/>
  <c r="M1374" i="1" s="1"/>
  <c r="O1374" i="1" s="1"/>
  <c r="G1374" i="1"/>
  <c r="H1374" i="1" s="1"/>
  <c r="W1374" i="1"/>
  <c r="W1375" i="1" s="1"/>
  <c r="A1375" i="1"/>
  <c r="D1374" i="1"/>
  <c r="E1374" i="1" s="1"/>
  <c r="F1375" i="1" s="1"/>
  <c r="R1374" i="1"/>
  <c r="Q1373" i="1"/>
  <c r="X1374" i="1"/>
  <c r="X1375" i="1" s="1"/>
  <c r="P1303" i="1"/>
  <c r="Q1303" i="1"/>
  <c r="G1305" i="1"/>
  <c r="H1304" i="1"/>
  <c r="Q1374" i="1" l="1"/>
  <c r="N1374" i="1"/>
  <c r="P1374" i="1" s="1"/>
  <c r="U1374" i="1"/>
  <c r="V1374" i="1" s="1"/>
  <c r="I1375" i="1"/>
  <c r="K1375" i="1"/>
  <c r="L1375" i="1" s="1"/>
  <c r="M1375" i="1" s="1"/>
  <c r="O1375" i="1" s="1"/>
  <c r="G1375" i="1"/>
  <c r="H1375" i="1" s="1"/>
  <c r="A1376" i="1"/>
  <c r="D1375" i="1"/>
  <c r="E1375" i="1" s="1"/>
  <c r="F1376" i="1" s="1"/>
  <c r="R1375" i="1"/>
  <c r="P1304" i="1"/>
  <c r="Q1304" i="1"/>
  <c r="G1306" i="1"/>
  <c r="H1305" i="1"/>
  <c r="Q1375" i="1" l="1"/>
  <c r="N1375" i="1"/>
  <c r="P1375" i="1" s="1"/>
  <c r="U1375" i="1"/>
  <c r="V1375" i="1" s="1"/>
  <c r="I1376" i="1"/>
  <c r="K1376" i="1"/>
  <c r="L1376" i="1" s="1"/>
  <c r="M1376" i="1" s="1"/>
  <c r="O1376" i="1" s="1"/>
  <c r="G1376" i="1"/>
  <c r="H1376" i="1" s="1"/>
  <c r="X1376" i="1"/>
  <c r="W1376" i="1"/>
  <c r="A1377" i="1"/>
  <c r="D1376" i="1"/>
  <c r="E1376" i="1" s="1"/>
  <c r="F1377" i="1" s="1"/>
  <c r="R1376" i="1"/>
  <c r="P1305" i="1"/>
  <c r="Q1305" i="1"/>
  <c r="G1307" i="1"/>
  <c r="H1306" i="1"/>
  <c r="Q1376" i="1" l="1"/>
  <c r="N1376" i="1"/>
  <c r="P1376" i="1" s="1"/>
  <c r="A1378" i="1"/>
  <c r="D1377" i="1"/>
  <c r="E1377" i="1" s="1"/>
  <c r="F1378" i="1" s="1"/>
  <c r="R1377" i="1"/>
  <c r="L1377" i="1"/>
  <c r="M1377" i="1" s="1"/>
  <c r="O1377" i="1" s="1"/>
  <c r="U1376" i="1"/>
  <c r="V1376" i="1" s="1"/>
  <c r="I1377" i="1"/>
  <c r="K1377" i="1"/>
  <c r="G1377" i="1"/>
  <c r="H1377" i="1" s="1"/>
  <c r="W1377" i="1"/>
  <c r="X1377" i="1"/>
  <c r="P1306" i="1"/>
  <c r="Q1306" i="1"/>
  <c r="G1308" i="1"/>
  <c r="H1307" i="1"/>
  <c r="Q1377" i="1" l="1"/>
  <c r="U1377" i="1"/>
  <c r="V1377" i="1" s="1"/>
  <c r="I1378" i="1"/>
  <c r="K1378" i="1"/>
  <c r="L1378" i="1" s="1"/>
  <c r="M1378" i="1" s="1"/>
  <c r="O1378" i="1" s="1"/>
  <c r="G1378" i="1"/>
  <c r="H1378" i="1" s="1"/>
  <c r="X1378" i="1"/>
  <c r="X1379" i="1" s="1"/>
  <c r="W1378" i="1"/>
  <c r="A1379" i="1"/>
  <c r="D1378" i="1"/>
  <c r="E1378" i="1" s="1"/>
  <c r="F1379" i="1" s="1"/>
  <c r="R1378" i="1"/>
  <c r="N1377" i="1"/>
  <c r="P1377" i="1" s="1"/>
  <c r="P1307" i="1"/>
  <c r="Q1307" i="1"/>
  <c r="G1309" i="1"/>
  <c r="H1308" i="1"/>
  <c r="Q1378" i="1" l="1"/>
  <c r="N1378" i="1"/>
  <c r="P1378" i="1" s="1"/>
  <c r="U1378" i="1"/>
  <c r="V1378" i="1" s="1"/>
  <c r="I1379" i="1"/>
  <c r="K1379" i="1"/>
  <c r="L1379" i="1" s="1"/>
  <c r="M1379" i="1" s="1"/>
  <c r="O1379" i="1" s="1"/>
  <c r="G1379" i="1"/>
  <c r="H1379" i="1" s="1"/>
  <c r="A1380" i="1"/>
  <c r="D1379" i="1"/>
  <c r="E1379" i="1" s="1"/>
  <c r="F1380" i="1" s="1"/>
  <c r="R1379" i="1"/>
  <c r="W1379" i="1"/>
  <c r="P1308" i="1"/>
  <c r="Q1308" i="1"/>
  <c r="G1310" i="1"/>
  <c r="H1309" i="1"/>
  <c r="W1380" i="1" l="1"/>
  <c r="Q1379" i="1"/>
  <c r="N1379" i="1"/>
  <c r="P1379" i="1" s="1"/>
  <c r="U1379" i="1"/>
  <c r="V1379" i="1" s="1"/>
  <c r="I1380" i="1"/>
  <c r="K1380" i="1"/>
  <c r="L1380" i="1" s="1"/>
  <c r="M1380" i="1" s="1"/>
  <c r="O1380" i="1" s="1"/>
  <c r="G1380" i="1"/>
  <c r="H1380" i="1" s="1"/>
  <c r="X1380" i="1"/>
  <c r="A1381" i="1"/>
  <c r="D1380" i="1"/>
  <c r="E1380" i="1" s="1"/>
  <c r="F1381" i="1" s="1"/>
  <c r="R1380" i="1"/>
  <c r="P1309" i="1"/>
  <c r="Q1309" i="1"/>
  <c r="G1311" i="1"/>
  <c r="H1310" i="1"/>
  <c r="Q1380" i="1" l="1"/>
  <c r="U1380" i="1"/>
  <c r="V1380" i="1" s="1"/>
  <c r="I1381" i="1"/>
  <c r="K1381" i="1"/>
  <c r="L1381" i="1" s="1"/>
  <c r="M1381" i="1" s="1"/>
  <c r="O1381" i="1" s="1"/>
  <c r="G1381" i="1"/>
  <c r="H1381" i="1" s="1"/>
  <c r="N1380" i="1"/>
  <c r="P1380" i="1" s="1"/>
  <c r="D1381" i="1"/>
  <c r="E1381" i="1" s="1"/>
  <c r="F1382" i="1" s="1"/>
  <c r="A1382" i="1"/>
  <c r="R1381" i="1"/>
  <c r="W1381" i="1"/>
  <c r="X1381" i="1"/>
  <c r="P1310" i="1"/>
  <c r="Q1310" i="1"/>
  <c r="G1312" i="1"/>
  <c r="H1311" i="1"/>
  <c r="Q1381" i="1" l="1"/>
  <c r="X1382" i="1"/>
  <c r="W1382" i="1"/>
  <c r="N1381" i="1"/>
  <c r="P1381" i="1" s="1"/>
  <c r="U1381" i="1"/>
  <c r="V1381" i="1" s="1"/>
  <c r="I1382" i="1"/>
  <c r="K1382" i="1"/>
  <c r="L1382" i="1" s="1"/>
  <c r="M1382" i="1" s="1"/>
  <c r="O1382" i="1" s="1"/>
  <c r="G1382" i="1"/>
  <c r="H1382" i="1" s="1"/>
  <c r="D1382" i="1"/>
  <c r="E1382" i="1" s="1"/>
  <c r="F1383" i="1" s="1"/>
  <c r="A1383" i="1"/>
  <c r="R1382" i="1"/>
  <c r="P1311" i="1"/>
  <c r="Q1311" i="1"/>
  <c r="G1313" i="1"/>
  <c r="H1312" i="1"/>
  <c r="Q1382" i="1" l="1"/>
  <c r="N1382" i="1"/>
  <c r="P1382" i="1" s="1"/>
  <c r="W1383" i="1"/>
  <c r="U1382" i="1"/>
  <c r="V1382" i="1" s="1"/>
  <c r="I1383" i="1"/>
  <c r="K1383" i="1"/>
  <c r="L1383" i="1" s="1"/>
  <c r="M1383" i="1" s="1"/>
  <c r="O1383" i="1" s="1"/>
  <c r="G1383" i="1"/>
  <c r="H1383" i="1" s="1"/>
  <c r="D1383" i="1"/>
  <c r="E1383" i="1" s="1"/>
  <c r="F1384" i="1" s="1"/>
  <c r="A1384" i="1"/>
  <c r="R1383" i="1"/>
  <c r="X1383" i="1"/>
  <c r="P1312" i="1"/>
  <c r="Q1312" i="1"/>
  <c r="G1314" i="1"/>
  <c r="H1313" i="1"/>
  <c r="X1384" i="1" l="1"/>
  <c r="N1383" i="1"/>
  <c r="P1383" i="1" s="1"/>
  <c r="W1384" i="1"/>
  <c r="U1383" i="1"/>
  <c r="V1383" i="1" s="1"/>
  <c r="I1384" i="1"/>
  <c r="K1384" i="1"/>
  <c r="L1384" i="1" s="1"/>
  <c r="M1384" i="1" s="1"/>
  <c r="O1384" i="1" s="1"/>
  <c r="G1384" i="1"/>
  <c r="H1384" i="1" s="1"/>
  <c r="D1384" i="1"/>
  <c r="E1384" i="1" s="1"/>
  <c r="F1385" i="1" s="1"/>
  <c r="A1385" i="1"/>
  <c r="R1384" i="1"/>
  <c r="Q1383" i="1"/>
  <c r="P1313" i="1"/>
  <c r="Q1313" i="1"/>
  <c r="G1315" i="1"/>
  <c r="H1314" i="1"/>
  <c r="Q1384" i="1" l="1"/>
  <c r="W1385" i="1"/>
  <c r="N1384" i="1"/>
  <c r="P1384" i="1" s="1"/>
  <c r="U1384" i="1"/>
  <c r="V1384" i="1" s="1"/>
  <c r="I1385" i="1"/>
  <c r="K1385" i="1"/>
  <c r="L1385" i="1" s="1"/>
  <c r="M1385" i="1" s="1"/>
  <c r="O1385" i="1" s="1"/>
  <c r="G1385" i="1"/>
  <c r="H1385" i="1" s="1"/>
  <c r="D1385" i="1"/>
  <c r="E1385" i="1" s="1"/>
  <c r="F1386" i="1" s="1"/>
  <c r="A1386" i="1"/>
  <c r="R1385" i="1"/>
  <c r="X1385" i="1"/>
  <c r="P1314" i="1"/>
  <c r="Q1314" i="1"/>
  <c r="G1316" i="1"/>
  <c r="H1315" i="1"/>
  <c r="Q1385" i="1" l="1"/>
  <c r="N1385" i="1"/>
  <c r="P1385" i="1" s="1"/>
  <c r="X1386" i="1"/>
  <c r="W1386" i="1"/>
  <c r="U1385" i="1"/>
  <c r="V1385" i="1" s="1"/>
  <c r="I1386" i="1"/>
  <c r="K1386" i="1"/>
  <c r="L1386" i="1" s="1"/>
  <c r="M1386" i="1" s="1"/>
  <c r="O1386" i="1" s="1"/>
  <c r="G1386" i="1"/>
  <c r="H1386" i="1" s="1"/>
  <c r="D1386" i="1"/>
  <c r="E1386" i="1" s="1"/>
  <c r="F1387" i="1" s="1"/>
  <c r="A1387" i="1"/>
  <c r="R1386" i="1"/>
  <c r="P1315" i="1"/>
  <c r="Q1315" i="1"/>
  <c r="G1317" i="1"/>
  <c r="H1316" i="1"/>
  <c r="Q1386" i="1" l="1"/>
  <c r="N1386" i="1"/>
  <c r="P1386" i="1" s="1"/>
  <c r="W1387" i="1"/>
  <c r="U1386" i="1"/>
  <c r="V1386" i="1" s="1"/>
  <c r="I1387" i="1"/>
  <c r="K1387" i="1"/>
  <c r="L1387" i="1" s="1"/>
  <c r="M1387" i="1" s="1"/>
  <c r="O1387" i="1" s="1"/>
  <c r="G1387" i="1"/>
  <c r="H1387" i="1" s="1"/>
  <c r="X1387" i="1"/>
  <c r="D1387" i="1"/>
  <c r="E1387" i="1" s="1"/>
  <c r="F1388" i="1" s="1"/>
  <c r="A1388" i="1"/>
  <c r="R1387" i="1"/>
  <c r="P1316" i="1"/>
  <c r="Q1316" i="1"/>
  <c r="G1318" i="1"/>
  <c r="H1317" i="1"/>
  <c r="Q1387" i="1" l="1"/>
  <c r="U1387" i="1"/>
  <c r="V1387" i="1" s="1"/>
  <c r="I1388" i="1"/>
  <c r="K1388" i="1"/>
  <c r="L1388" i="1" s="1"/>
  <c r="M1388" i="1" s="1"/>
  <c r="O1388" i="1" s="1"/>
  <c r="G1388" i="1"/>
  <c r="H1388" i="1" s="1"/>
  <c r="N1387" i="1"/>
  <c r="P1387" i="1" s="1"/>
  <c r="W1388" i="1"/>
  <c r="W1389" i="1" s="1"/>
  <c r="D1388" i="1"/>
  <c r="E1388" i="1" s="1"/>
  <c r="F1389" i="1" s="1"/>
  <c r="A1389" i="1"/>
  <c r="R1388" i="1"/>
  <c r="X1388" i="1"/>
  <c r="P1317" i="1"/>
  <c r="Q1317" i="1"/>
  <c r="G1319" i="1"/>
  <c r="H1318" i="1"/>
  <c r="X1389" i="1" l="1"/>
  <c r="Q1388" i="1"/>
  <c r="N1388" i="1"/>
  <c r="P1388" i="1" s="1"/>
  <c r="U1388" i="1"/>
  <c r="V1388" i="1" s="1"/>
  <c r="I1389" i="1"/>
  <c r="K1389" i="1"/>
  <c r="L1389" i="1" s="1"/>
  <c r="M1389" i="1" s="1"/>
  <c r="O1389" i="1" s="1"/>
  <c r="G1389" i="1"/>
  <c r="H1389" i="1" s="1"/>
  <c r="D1389" i="1"/>
  <c r="E1389" i="1" s="1"/>
  <c r="F1390" i="1" s="1"/>
  <c r="A1390" i="1"/>
  <c r="R1389" i="1"/>
  <c r="P1318" i="1"/>
  <c r="Q1318" i="1"/>
  <c r="G1320" i="1"/>
  <c r="H1319" i="1"/>
  <c r="Q1389" i="1" l="1"/>
  <c r="N1389" i="1"/>
  <c r="P1389" i="1" s="1"/>
  <c r="U1389" i="1"/>
  <c r="V1389" i="1" s="1"/>
  <c r="I1390" i="1"/>
  <c r="K1390" i="1"/>
  <c r="L1390" i="1" s="1"/>
  <c r="M1390" i="1" s="1"/>
  <c r="O1390" i="1" s="1"/>
  <c r="G1390" i="1"/>
  <c r="H1390" i="1" s="1"/>
  <c r="W1390" i="1"/>
  <c r="D1390" i="1"/>
  <c r="E1390" i="1" s="1"/>
  <c r="F1391" i="1" s="1"/>
  <c r="A1391" i="1"/>
  <c r="R1390" i="1"/>
  <c r="X1390" i="1"/>
  <c r="P1319" i="1"/>
  <c r="Q1319" i="1"/>
  <c r="G1321" i="1"/>
  <c r="H1320" i="1"/>
  <c r="Q1390" i="1" l="1"/>
  <c r="N1390" i="1"/>
  <c r="P1390" i="1" s="1"/>
  <c r="U1390" i="1"/>
  <c r="V1390" i="1" s="1"/>
  <c r="I1391" i="1"/>
  <c r="K1391" i="1"/>
  <c r="L1391" i="1" s="1"/>
  <c r="M1391" i="1" s="1"/>
  <c r="O1391" i="1" s="1"/>
  <c r="G1391" i="1"/>
  <c r="H1391" i="1" s="1"/>
  <c r="X1391" i="1"/>
  <c r="D1391" i="1"/>
  <c r="E1391" i="1" s="1"/>
  <c r="F1392" i="1" s="1"/>
  <c r="A1392" i="1"/>
  <c r="R1391" i="1"/>
  <c r="W1391" i="1"/>
  <c r="P1320" i="1"/>
  <c r="Q1320" i="1"/>
  <c r="G1322" i="1"/>
  <c r="H1321" i="1"/>
  <c r="W1392" i="1" l="1"/>
  <c r="Q1391" i="1"/>
  <c r="N1391" i="1"/>
  <c r="P1391" i="1" s="1"/>
  <c r="U1391" i="1"/>
  <c r="V1391" i="1" s="1"/>
  <c r="I1392" i="1"/>
  <c r="K1392" i="1"/>
  <c r="L1392" i="1" s="1"/>
  <c r="M1392" i="1" s="1"/>
  <c r="O1392" i="1" s="1"/>
  <c r="G1392" i="1"/>
  <c r="H1392" i="1" s="1"/>
  <c r="D1392" i="1"/>
  <c r="E1392" i="1" s="1"/>
  <c r="F1393" i="1" s="1"/>
  <c r="A1393" i="1"/>
  <c r="R1392" i="1"/>
  <c r="W1393" i="1" s="1"/>
  <c r="X1392" i="1"/>
  <c r="P1321" i="1"/>
  <c r="Q1321" i="1"/>
  <c r="G1323" i="1"/>
  <c r="H1322" i="1"/>
  <c r="Q1392" i="1" l="1"/>
  <c r="N1392" i="1"/>
  <c r="P1392" i="1" s="1"/>
  <c r="X1393" i="1"/>
  <c r="U1392" i="1"/>
  <c r="V1392" i="1" s="1"/>
  <c r="I1393" i="1"/>
  <c r="K1393" i="1"/>
  <c r="L1393" i="1" s="1"/>
  <c r="M1393" i="1" s="1"/>
  <c r="O1393" i="1" s="1"/>
  <c r="G1393" i="1"/>
  <c r="H1393" i="1" s="1"/>
  <c r="D1393" i="1"/>
  <c r="E1393" i="1" s="1"/>
  <c r="F1394" i="1" s="1"/>
  <c r="A1394" i="1"/>
  <c r="R1393" i="1"/>
  <c r="P1322" i="1"/>
  <c r="Q1322" i="1"/>
  <c r="G1324" i="1"/>
  <c r="H1323" i="1"/>
  <c r="Q1393" i="1" l="1"/>
  <c r="N1393" i="1"/>
  <c r="P1393" i="1" s="1"/>
  <c r="U1393" i="1"/>
  <c r="V1393" i="1" s="1"/>
  <c r="I1394" i="1"/>
  <c r="K1394" i="1"/>
  <c r="L1394" i="1" s="1"/>
  <c r="M1394" i="1" s="1"/>
  <c r="O1394" i="1" s="1"/>
  <c r="G1394" i="1"/>
  <c r="H1394" i="1" s="1"/>
  <c r="X1394" i="1"/>
  <c r="D1394" i="1"/>
  <c r="E1394" i="1" s="1"/>
  <c r="F1395" i="1" s="1"/>
  <c r="A1395" i="1"/>
  <c r="R1394" i="1"/>
  <c r="W1394" i="1"/>
  <c r="P1323" i="1"/>
  <c r="Q1323" i="1"/>
  <c r="G1325" i="1"/>
  <c r="H1324" i="1"/>
  <c r="W1395" i="1" l="1"/>
  <c r="Q1394" i="1"/>
  <c r="N1394" i="1"/>
  <c r="P1394" i="1" s="1"/>
  <c r="U1394" i="1"/>
  <c r="V1394" i="1" s="1"/>
  <c r="I1395" i="1"/>
  <c r="K1395" i="1"/>
  <c r="L1395" i="1" s="1"/>
  <c r="M1395" i="1" s="1"/>
  <c r="O1395" i="1" s="1"/>
  <c r="G1395" i="1"/>
  <c r="H1395" i="1" s="1"/>
  <c r="D1395" i="1"/>
  <c r="E1395" i="1" s="1"/>
  <c r="F1396" i="1" s="1"/>
  <c r="A1396" i="1"/>
  <c r="R1395" i="1"/>
  <c r="X1395" i="1"/>
  <c r="X1396" i="1" s="1"/>
  <c r="P1324" i="1"/>
  <c r="Q1324" i="1"/>
  <c r="G1326" i="1"/>
  <c r="H1325" i="1"/>
  <c r="Q1395" i="1" l="1"/>
  <c r="N1395" i="1"/>
  <c r="P1395" i="1" s="1"/>
  <c r="U1395" i="1"/>
  <c r="V1395" i="1" s="1"/>
  <c r="I1396" i="1"/>
  <c r="K1396" i="1"/>
  <c r="L1396" i="1" s="1"/>
  <c r="M1396" i="1" s="1"/>
  <c r="O1396" i="1" s="1"/>
  <c r="G1396" i="1"/>
  <c r="H1396" i="1" s="1"/>
  <c r="W1396" i="1"/>
  <c r="D1396" i="1"/>
  <c r="E1396" i="1" s="1"/>
  <c r="F1397" i="1" s="1"/>
  <c r="A1397" i="1"/>
  <c r="R1396" i="1"/>
  <c r="P1325" i="1"/>
  <c r="Q1325" i="1"/>
  <c r="G1327" i="1"/>
  <c r="H1326" i="1"/>
  <c r="Q1396" i="1" l="1"/>
  <c r="U1396" i="1"/>
  <c r="V1396" i="1" s="1"/>
  <c r="I1397" i="1"/>
  <c r="K1397" i="1"/>
  <c r="L1397" i="1" s="1"/>
  <c r="M1397" i="1" s="1"/>
  <c r="O1397" i="1" s="1"/>
  <c r="G1397" i="1"/>
  <c r="H1397" i="1" s="1"/>
  <c r="N1396" i="1"/>
  <c r="P1396" i="1" s="1"/>
  <c r="X1397" i="1"/>
  <c r="D1397" i="1"/>
  <c r="E1397" i="1" s="1"/>
  <c r="F1398" i="1" s="1"/>
  <c r="A1398" i="1"/>
  <c r="R1397" i="1"/>
  <c r="W1397" i="1"/>
  <c r="P1326" i="1"/>
  <c r="Q1326" i="1"/>
  <c r="G1328" i="1"/>
  <c r="H1327" i="1"/>
  <c r="W1398" i="1" l="1"/>
  <c r="Q1397" i="1"/>
  <c r="N1397" i="1"/>
  <c r="P1397" i="1" s="1"/>
  <c r="U1397" i="1"/>
  <c r="V1397" i="1" s="1"/>
  <c r="I1398" i="1"/>
  <c r="K1398" i="1"/>
  <c r="L1398" i="1" s="1"/>
  <c r="M1398" i="1" s="1"/>
  <c r="O1398" i="1" s="1"/>
  <c r="G1398" i="1"/>
  <c r="H1398" i="1" s="1"/>
  <c r="D1398" i="1"/>
  <c r="E1398" i="1" s="1"/>
  <c r="F1399" i="1" s="1"/>
  <c r="A1399" i="1"/>
  <c r="R1398" i="1"/>
  <c r="X1398" i="1"/>
  <c r="P1327" i="1"/>
  <c r="Q1327" i="1"/>
  <c r="G1329" i="1"/>
  <c r="H1328" i="1"/>
  <c r="Q1398" i="1" l="1"/>
  <c r="U1398" i="1"/>
  <c r="V1398" i="1" s="1"/>
  <c r="I1399" i="1"/>
  <c r="K1399" i="1"/>
  <c r="G1399" i="1"/>
  <c r="H1399" i="1" s="1"/>
  <c r="N1398" i="1"/>
  <c r="P1398" i="1" s="1"/>
  <c r="X1399" i="1"/>
  <c r="W1399" i="1"/>
  <c r="D1399" i="1"/>
  <c r="E1399" i="1" s="1"/>
  <c r="F1400" i="1" s="1"/>
  <c r="A1400" i="1"/>
  <c r="R1399" i="1"/>
  <c r="L1399" i="1"/>
  <c r="M1399" i="1" s="1"/>
  <c r="O1399" i="1" s="1"/>
  <c r="P1328" i="1"/>
  <c r="Q1328" i="1"/>
  <c r="G1330" i="1"/>
  <c r="H1329" i="1"/>
  <c r="Q1399" i="1" l="1"/>
  <c r="U1399" i="1"/>
  <c r="V1399" i="1" s="1"/>
  <c r="I1400" i="1"/>
  <c r="K1400" i="1"/>
  <c r="L1400" i="1" s="1"/>
  <c r="M1400" i="1" s="1"/>
  <c r="O1400" i="1" s="1"/>
  <c r="G1400" i="1"/>
  <c r="H1400" i="1" s="1"/>
  <c r="N1399" i="1"/>
  <c r="P1399" i="1" s="1"/>
  <c r="D1400" i="1"/>
  <c r="E1400" i="1" s="1"/>
  <c r="F1401" i="1" s="1"/>
  <c r="A1401" i="1"/>
  <c r="R1400" i="1"/>
  <c r="W1400" i="1"/>
  <c r="X1400" i="1"/>
  <c r="X1401" i="1" s="1"/>
  <c r="P1329" i="1"/>
  <c r="Q1329" i="1"/>
  <c r="G1331" i="1"/>
  <c r="H1330" i="1"/>
  <c r="Q1400" i="1" l="1"/>
  <c r="N1400" i="1"/>
  <c r="P1400" i="1" s="1"/>
  <c r="W1401" i="1"/>
  <c r="U1400" i="1"/>
  <c r="V1400" i="1" s="1"/>
  <c r="I1401" i="1"/>
  <c r="K1401" i="1"/>
  <c r="L1401" i="1" s="1"/>
  <c r="M1401" i="1" s="1"/>
  <c r="O1401" i="1" s="1"/>
  <c r="G1401" i="1"/>
  <c r="H1401" i="1" s="1"/>
  <c r="D1401" i="1"/>
  <c r="E1401" i="1" s="1"/>
  <c r="F1402" i="1" s="1"/>
  <c r="A1402" i="1"/>
  <c r="R1401" i="1"/>
  <c r="P1330" i="1"/>
  <c r="Q1330" i="1"/>
  <c r="G1332" i="1"/>
  <c r="H1331" i="1"/>
  <c r="Q1401" i="1" l="1"/>
  <c r="N1401" i="1"/>
  <c r="P1401" i="1" s="1"/>
  <c r="W1402" i="1"/>
  <c r="U1401" i="1"/>
  <c r="V1401" i="1" s="1"/>
  <c r="I1402" i="1"/>
  <c r="K1402" i="1"/>
  <c r="L1402" i="1" s="1"/>
  <c r="M1402" i="1" s="1"/>
  <c r="O1402" i="1" s="1"/>
  <c r="G1402" i="1"/>
  <c r="H1402" i="1" s="1"/>
  <c r="D1402" i="1"/>
  <c r="E1402" i="1" s="1"/>
  <c r="F1403" i="1" s="1"/>
  <c r="A1403" i="1"/>
  <c r="R1402" i="1"/>
  <c r="X1402" i="1"/>
  <c r="P1331" i="1"/>
  <c r="Q1331" i="1"/>
  <c r="G1333" i="1"/>
  <c r="H1332" i="1"/>
  <c r="Q1402" i="1" l="1"/>
  <c r="N1402" i="1"/>
  <c r="P1402" i="1" s="1"/>
  <c r="U1402" i="1"/>
  <c r="V1402" i="1" s="1"/>
  <c r="I1403" i="1"/>
  <c r="K1403" i="1"/>
  <c r="L1403" i="1" s="1"/>
  <c r="M1403" i="1" s="1"/>
  <c r="O1403" i="1" s="1"/>
  <c r="G1403" i="1"/>
  <c r="H1403" i="1" s="1"/>
  <c r="X1403" i="1"/>
  <c r="W1403" i="1"/>
  <c r="D1403" i="1"/>
  <c r="E1403" i="1" s="1"/>
  <c r="F1404" i="1" s="1"/>
  <c r="A1404" i="1"/>
  <c r="R1403" i="1"/>
  <c r="P1332" i="1"/>
  <c r="Q1332" i="1"/>
  <c r="G1334" i="1"/>
  <c r="H1333" i="1"/>
  <c r="Q1403" i="1" l="1"/>
  <c r="N1403" i="1"/>
  <c r="P1403" i="1" s="1"/>
  <c r="U1403" i="1"/>
  <c r="V1403" i="1" s="1"/>
  <c r="I1404" i="1"/>
  <c r="K1404" i="1"/>
  <c r="L1404" i="1" s="1"/>
  <c r="M1404" i="1" s="1"/>
  <c r="O1404" i="1" s="1"/>
  <c r="G1404" i="1"/>
  <c r="H1404" i="1" s="1"/>
  <c r="D1404" i="1"/>
  <c r="E1404" i="1" s="1"/>
  <c r="F1405" i="1" s="1"/>
  <c r="A1405" i="1"/>
  <c r="R1404" i="1"/>
  <c r="W1404" i="1"/>
  <c r="W1405" i="1" s="1"/>
  <c r="X1404" i="1"/>
  <c r="X1405" i="1" s="1"/>
  <c r="P1333" i="1"/>
  <c r="Q1333" i="1"/>
  <c r="G1335" i="1"/>
  <c r="H1334" i="1"/>
  <c r="Q1404" i="1" l="1"/>
  <c r="N1404" i="1"/>
  <c r="P1404" i="1" s="1"/>
  <c r="U1404" i="1"/>
  <c r="V1404" i="1" s="1"/>
  <c r="I1405" i="1"/>
  <c r="K1405" i="1"/>
  <c r="L1405" i="1" s="1"/>
  <c r="M1405" i="1" s="1"/>
  <c r="O1405" i="1" s="1"/>
  <c r="G1405" i="1"/>
  <c r="H1405" i="1" s="1"/>
  <c r="D1405" i="1"/>
  <c r="E1405" i="1" s="1"/>
  <c r="F1406" i="1" s="1"/>
  <c r="A1406" i="1"/>
  <c r="R1405" i="1"/>
  <c r="W1406" i="1" s="1"/>
  <c r="P1334" i="1"/>
  <c r="Q1334" i="1"/>
  <c r="G1336" i="1"/>
  <c r="H1335" i="1"/>
  <c r="Q1405" i="1" l="1"/>
  <c r="N1405" i="1"/>
  <c r="P1405" i="1" s="1"/>
  <c r="U1405" i="1"/>
  <c r="V1405" i="1" s="1"/>
  <c r="I1406" i="1"/>
  <c r="K1406" i="1"/>
  <c r="L1406" i="1" s="1"/>
  <c r="M1406" i="1" s="1"/>
  <c r="O1406" i="1" s="1"/>
  <c r="G1406" i="1"/>
  <c r="H1406" i="1" s="1"/>
  <c r="D1406" i="1"/>
  <c r="E1406" i="1" s="1"/>
  <c r="F1407" i="1" s="1"/>
  <c r="A1407" i="1"/>
  <c r="R1406" i="1"/>
  <c r="W1407" i="1" s="1"/>
  <c r="X1406" i="1"/>
  <c r="P1335" i="1"/>
  <c r="Q1335" i="1"/>
  <c r="G1337" i="1"/>
  <c r="H1336" i="1"/>
  <c r="Q1406" i="1" l="1"/>
  <c r="N1406" i="1"/>
  <c r="P1406" i="1" s="1"/>
  <c r="X1407" i="1"/>
  <c r="U1406" i="1"/>
  <c r="V1406" i="1" s="1"/>
  <c r="I1407" i="1"/>
  <c r="K1407" i="1"/>
  <c r="L1407" i="1" s="1"/>
  <c r="M1407" i="1" s="1"/>
  <c r="O1407" i="1" s="1"/>
  <c r="G1407" i="1"/>
  <c r="H1407" i="1" s="1"/>
  <c r="A1408" i="1"/>
  <c r="D1407" i="1"/>
  <c r="E1407" i="1" s="1"/>
  <c r="F1408" i="1" s="1"/>
  <c r="R1407" i="1"/>
  <c r="P1336" i="1"/>
  <c r="Q1336" i="1"/>
  <c r="G1338" i="1"/>
  <c r="H1337" i="1"/>
  <c r="Q1407" i="1" l="1"/>
  <c r="X1408" i="1"/>
  <c r="N1407" i="1"/>
  <c r="P1407" i="1" s="1"/>
  <c r="U1407" i="1"/>
  <c r="V1407" i="1" s="1"/>
  <c r="I1408" i="1"/>
  <c r="K1408" i="1"/>
  <c r="L1408" i="1" s="1"/>
  <c r="M1408" i="1" s="1"/>
  <c r="O1408" i="1" s="1"/>
  <c r="G1408" i="1"/>
  <c r="H1408" i="1" s="1"/>
  <c r="W1408" i="1"/>
  <c r="D1408" i="1"/>
  <c r="E1408" i="1" s="1"/>
  <c r="F1409" i="1" s="1"/>
  <c r="A1409" i="1"/>
  <c r="R1408" i="1"/>
  <c r="P1337" i="1"/>
  <c r="Q1337" i="1"/>
  <c r="G1339" i="1"/>
  <c r="H1338" i="1"/>
  <c r="Q1408" i="1" l="1"/>
  <c r="N1408" i="1"/>
  <c r="U1408" i="1"/>
  <c r="V1408" i="1" s="1"/>
  <c r="I1409" i="1"/>
  <c r="K1409" i="1"/>
  <c r="L1409" i="1" s="1"/>
  <c r="M1409" i="1" s="1"/>
  <c r="O1409" i="1" s="1"/>
  <c r="G1409" i="1"/>
  <c r="H1409" i="1" s="1"/>
  <c r="D1409" i="1"/>
  <c r="E1409" i="1" s="1"/>
  <c r="F1410" i="1" s="1"/>
  <c r="A1410" i="1"/>
  <c r="R1409" i="1"/>
  <c r="X1409" i="1"/>
  <c r="X1410" i="1" s="1"/>
  <c r="W1409" i="1"/>
  <c r="W1410" i="1" s="1"/>
  <c r="P1408" i="1"/>
  <c r="P1338" i="1"/>
  <c r="Q1338" i="1"/>
  <c r="G1340" i="1"/>
  <c r="H1339" i="1"/>
  <c r="Q1409" i="1" l="1"/>
  <c r="N1409" i="1"/>
  <c r="P1409" i="1" s="1"/>
  <c r="U1409" i="1"/>
  <c r="V1409" i="1" s="1"/>
  <c r="I1410" i="1"/>
  <c r="K1410" i="1"/>
  <c r="L1410" i="1" s="1"/>
  <c r="M1410" i="1" s="1"/>
  <c r="O1410" i="1" s="1"/>
  <c r="G1410" i="1"/>
  <c r="H1410" i="1" s="1"/>
  <c r="D1410" i="1"/>
  <c r="E1410" i="1" s="1"/>
  <c r="F1411" i="1" s="1"/>
  <c r="A1411" i="1"/>
  <c r="R1410" i="1"/>
  <c r="X1411" i="1" s="1"/>
  <c r="P1339" i="1"/>
  <c r="Q1339" i="1"/>
  <c r="G1341" i="1"/>
  <c r="H1340" i="1"/>
  <c r="Q1410" i="1" l="1"/>
  <c r="N1410" i="1"/>
  <c r="P1410" i="1" s="1"/>
  <c r="U1410" i="1"/>
  <c r="V1410" i="1" s="1"/>
  <c r="I1411" i="1"/>
  <c r="K1411" i="1"/>
  <c r="L1411" i="1" s="1"/>
  <c r="M1411" i="1" s="1"/>
  <c r="O1411" i="1" s="1"/>
  <c r="G1411" i="1"/>
  <c r="H1411" i="1" s="1"/>
  <c r="W1411" i="1"/>
  <c r="D1411" i="1"/>
  <c r="E1411" i="1" s="1"/>
  <c r="F1412" i="1" s="1"/>
  <c r="A1412" i="1"/>
  <c r="R1411" i="1"/>
  <c r="P1340" i="1"/>
  <c r="Q1340" i="1"/>
  <c r="G1342" i="1"/>
  <c r="H1341" i="1"/>
  <c r="Q1411" i="1" l="1"/>
  <c r="U1411" i="1"/>
  <c r="V1411" i="1" s="1"/>
  <c r="I1412" i="1"/>
  <c r="K1412" i="1"/>
  <c r="L1412" i="1" s="1"/>
  <c r="M1412" i="1" s="1"/>
  <c r="O1412" i="1" s="1"/>
  <c r="G1412" i="1"/>
  <c r="H1412" i="1" s="1"/>
  <c r="N1411" i="1"/>
  <c r="P1411" i="1" s="1"/>
  <c r="D1412" i="1"/>
  <c r="E1412" i="1" s="1"/>
  <c r="F1413" i="1" s="1"/>
  <c r="A1413" i="1"/>
  <c r="R1412" i="1"/>
  <c r="X1412" i="1"/>
  <c r="X1413" i="1" s="1"/>
  <c r="W1412" i="1"/>
  <c r="W1413" i="1" s="1"/>
  <c r="P1341" i="1"/>
  <c r="Q1341" i="1"/>
  <c r="G1343" i="1"/>
  <c r="H1342" i="1"/>
  <c r="Q1412" i="1" l="1"/>
  <c r="N1412" i="1"/>
  <c r="P1412" i="1" s="1"/>
  <c r="U1412" i="1"/>
  <c r="V1412" i="1" s="1"/>
  <c r="I1413" i="1"/>
  <c r="K1413" i="1"/>
  <c r="L1413" i="1" s="1"/>
  <c r="M1413" i="1" s="1"/>
  <c r="O1413" i="1" s="1"/>
  <c r="G1413" i="1"/>
  <c r="H1413" i="1" s="1"/>
  <c r="D1413" i="1"/>
  <c r="E1413" i="1" s="1"/>
  <c r="F1414" i="1" s="1"/>
  <c r="A1414" i="1"/>
  <c r="R1413" i="1"/>
  <c r="X1414" i="1" s="1"/>
  <c r="P1342" i="1"/>
  <c r="Q1342" i="1"/>
  <c r="G1344" i="1"/>
  <c r="H1343" i="1"/>
  <c r="Q1413" i="1" l="1"/>
  <c r="N1413" i="1"/>
  <c r="P1413" i="1" s="1"/>
  <c r="U1413" i="1"/>
  <c r="V1413" i="1" s="1"/>
  <c r="I1414" i="1"/>
  <c r="K1414" i="1"/>
  <c r="L1414" i="1" s="1"/>
  <c r="M1414" i="1" s="1"/>
  <c r="O1414" i="1" s="1"/>
  <c r="G1414" i="1"/>
  <c r="H1414" i="1" s="1"/>
  <c r="D1414" i="1"/>
  <c r="E1414" i="1" s="1"/>
  <c r="F1415" i="1" s="1"/>
  <c r="A1415" i="1"/>
  <c r="R1414" i="1"/>
  <c r="W1414" i="1"/>
  <c r="P1343" i="1"/>
  <c r="Q1343" i="1"/>
  <c r="G1345" i="1"/>
  <c r="H1344" i="1"/>
  <c r="W1415" i="1" l="1"/>
  <c r="Q1414" i="1"/>
  <c r="N1414" i="1"/>
  <c r="P1414" i="1" s="1"/>
  <c r="U1414" i="1"/>
  <c r="V1414" i="1" s="1"/>
  <c r="I1415" i="1"/>
  <c r="K1415" i="1"/>
  <c r="L1415" i="1" s="1"/>
  <c r="M1415" i="1" s="1"/>
  <c r="O1415" i="1" s="1"/>
  <c r="G1415" i="1"/>
  <c r="H1415" i="1" s="1"/>
  <c r="X1415" i="1"/>
  <c r="D1415" i="1"/>
  <c r="E1415" i="1" s="1"/>
  <c r="F1416" i="1" s="1"/>
  <c r="A1416" i="1"/>
  <c r="R1415" i="1"/>
  <c r="P1344" i="1"/>
  <c r="Q1344" i="1"/>
  <c r="G1346" i="1"/>
  <c r="H1345" i="1"/>
  <c r="Q1415" i="1" l="1"/>
  <c r="D1416" i="1"/>
  <c r="E1416" i="1" s="1"/>
  <c r="F1417" i="1" s="1"/>
  <c r="A1417" i="1"/>
  <c r="R1416" i="1"/>
  <c r="L1416" i="1"/>
  <c r="M1416" i="1" s="1"/>
  <c r="O1416" i="1" s="1"/>
  <c r="N1415" i="1"/>
  <c r="P1415" i="1" s="1"/>
  <c r="U1415" i="1"/>
  <c r="V1415" i="1" s="1"/>
  <c r="I1416" i="1"/>
  <c r="K1416" i="1"/>
  <c r="G1416" i="1"/>
  <c r="H1416" i="1" s="1"/>
  <c r="W1416" i="1"/>
  <c r="X1416" i="1"/>
  <c r="P1345" i="1"/>
  <c r="Q1345" i="1"/>
  <c r="G1347" i="1"/>
  <c r="H1346" i="1"/>
  <c r="Q1416" i="1" l="1"/>
  <c r="X1417" i="1"/>
  <c r="U1416" i="1"/>
  <c r="V1416" i="1" s="1"/>
  <c r="I1417" i="1"/>
  <c r="K1417" i="1"/>
  <c r="L1417" i="1" s="1"/>
  <c r="M1417" i="1" s="1"/>
  <c r="O1417" i="1" s="1"/>
  <c r="G1417" i="1"/>
  <c r="H1417" i="1" s="1"/>
  <c r="W1417" i="1"/>
  <c r="D1417" i="1"/>
  <c r="E1417" i="1" s="1"/>
  <c r="F1418" i="1" s="1"/>
  <c r="A1418" i="1"/>
  <c r="R1417" i="1"/>
  <c r="N1416" i="1"/>
  <c r="P1416" i="1" s="1"/>
  <c r="P1346" i="1"/>
  <c r="Q1346" i="1"/>
  <c r="G1348" i="1"/>
  <c r="H1347" i="1"/>
  <c r="Q1417" i="1" l="1"/>
  <c r="N1417" i="1"/>
  <c r="P1417" i="1" s="1"/>
  <c r="U1417" i="1"/>
  <c r="V1417" i="1" s="1"/>
  <c r="I1418" i="1"/>
  <c r="K1418" i="1"/>
  <c r="L1418" i="1" s="1"/>
  <c r="M1418" i="1" s="1"/>
  <c r="O1418" i="1" s="1"/>
  <c r="G1418" i="1"/>
  <c r="H1418" i="1" s="1"/>
  <c r="X1418" i="1"/>
  <c r="D1418" i="1"/>
  <c r="E1418" i="1" s="1"/>
  <c r="F1419" i="1" s="1"/>
  <c r="A1419" i="1"/>
  <c r="R1418" i="1"/>
  <c r="W1418" i="1"/>
  <c r="P1347" i="1"/>
  <c r="Q1347" i="1"/>
  <c r="G1349" i="1"/>
  <c r="H1348" i="1"/>
  <c r="Q1418" i="1" l="1"/>
  <c r="W1419" i="1"/>
  <c r="U1418" i="1"/>
  <c r="V1418" i="1" s="1"/>
  <c r="I1419" i="1"/>
  <c r="K1419" i="1"/>
  <c r="L1419" i="1" s="1"/>
  <c r="M1419" i="1" s="1"/>
  <c r="O1419" i="1" s="1"/>
  <c r="G1419" i="1"/>
  <c r="H1419" i="1" s="1"/>
  <c r="N1418" i="1"/>
  <c r="P1418" i="1" s="1"/>
  <c r="D1419" i="1"/>
  <c r="E1419" i="1" s="1"/>
  <c r="F1420" i="1" s="1"/>
  <c r="A1420" i="1"/>
  <c r="R1419" i="1"/>
  <c r="X1419" i="1"/>
  <c r="P1348" i="1"/>
  <c r="Q1348" i="1"/>
  <c r="G1350" i="1"/>
  <c r="H1349" i="1"/>
  <c r="Q1419" i="1" l="1"/>
  <c r="X1420" i="1"/>
  <c r="N1419" i="1"/>
  <c r="P1419" i="1" s="1"/>
  <c r="U1419" i="1"/>
  <c r="V1419" i="1" s="1"/>
  <c r="I1420" i="1"/>
  <c r="K1420" i="1"/>
  <c r="L1420" i="1" s="1"/>
  <c r="M1420" i="1" s="1"/>
  <c r="O1420" i="1" s="1"/>
  <c r="G1420" i="1"/>
  <c r="H1420" i="1" s="1"/>
  <c r="W1420" i="1"/>
  <c r="A1421" i="1"/>
  <c r="D1420" i="1"/>
  <c r="E1420" i="1" s="1"/>
  <c r="F1421" i="1" s="1"/>
  <c r="R1420" i="1"/>
  <c r="P1349" i="1"/>
  <c r="Q1349" i="1"/>
  <c r="G1351" i="1"/>
  <c r="H1350" i="1"/>
  <c r="Q1420" i="1" l="1"/>
  <c r="N1420" i="1"/>
  <c r="P1420" i="1" s="1"/>
  <c r="U1420" i="1"/>
  <c r="V1420" i="1" s="1"/>
  <c r="I1421" i="1"/>
  <c r="K1421" i="1"/>
  <c r="L1421" i="1" s="1"/>
  <c r="M1421" i="1" s="1"/>
  <c r="O1421" i="1" s="1"/>
  <c r="G1421" i="1"/>
  <c r="H1421" i="1" s="1"/>
  <c r="X1421" i="1"/>
  <c r="X1422" i="1" s="1"/>
  <c r="D1421" i="1"/>
  <c r="E1421" i="1" s="1"/>
  <c r="F1422" i="1" s="1"/>
  <c r="A1422" i="1"/>
  <c r="R1421" i="1"/>
  <c r="W1421" i="1"/>
  <c r="P1350" i="1"/>
  <c r="Q1350" i="1"/>
  <c r="G1352" i="1"/>
  <c r="G1353" i="1" s="1"/>
  <c r="H1351" i="1"/>
  <c r="W1422" i="1" l="1"/>
  <c r="Q1421" i="1"/>
  <c r="N1421" i="1"/>
  <c r="P1421" i="1" s="1"/>
  <c r="U1421" i="1"/>
  <c r="V1421" i="1" s="1"/>
  <c r="I1422" i="1"/>
  <c r="K1422" i="1"/>
  <c r="L1422" i="1" s="1"/>
  <c r="M1422" i="1" s="1"/>
  <c r="O1422" i="1" s="1"/>
  <c r="G1422" i="1"/>
  <c r="H1422" i="1" s="1"/>
  <c r="D1422" i="1"/>
  <c r="E1422" i="1" s="1"/>
  <c r="F1423" i="1" s="1"/>
  <c r="A1423" i="1"/>
  <c r="R1422" i="1"/>
  <c r="G1354" i="1"/>
  <c r="H1354" i="1" s="1"/>
  <c r="H1353" i="1"/>
  <c r="P1351" i="1"/>
  <c r="Q1351" i="1"/>
  <c r="H1352" i="1"/>
  <c r="Q1422" i="1" l="1"/>
  <c r="N1422" i="1"/>
  <c r="P1422" i="1" s="1"/>
  <c r="U1422" i="1"/>
  <c r="V1422" i="1" s="1"/>
  <c r="I1423" i="1"/>
  <c r="K1423" i="1"/>
  <c r="L1423" i="1" s="1"/>
  <c r="M1423" i="1" s="1"/>
  <c r="O1423" i="1" s="1"/>
  <c r="G1423" i="1"/>
  <c r="H1423" i="1" s="1"/>
  <c r="X1423" i="1"/>
  <c r="D1423" i="1"/>
  <c r="E1423" i="1" s="1"/>
  <c r="F1424" i="1" s="1"/>
  <c r="A1424" i="1"/>
  <c r="R1423" i="1"/>
  <c r="W1423" i="1"/>
  <c r="P1353" i="1"/>
  <c r="Q1353" i="1"/>
  <c r="P1354" i="1"/>
  <c r="Q1354" i="1"/>
  <c r="P1352" i="1"/>
  <c r="Q1352" i="1"/>
  <c r="Q1423" i="1" l="1"/>
  <c r="N1423" i="1"/>
  <c r="P1423" i="1" s="1"/>
  <c r="W1424" i="1"/>
  <c r="U1423" i="1"/>
  <c r="V1423" i="1" s="1"/>
  <c r="I1424" i="1"/>
  <c r="K1424" i="1"/>
  <c r="L1424" i="1" s="1"/>
  <c r="M1424" i="1" s="1"/>
  <c r="O1424" i="1" s="1"/>
  <c r="G1424" i="1"/>
  <c r="H1424" i="1" s="1"/>
  <c r="D1424" i="1"/>
  <c r="E1424" i="1" s="1"/>
  <c r="F1425" i="1" s="1"/>
  <c r="A1425" i="1"/>
  <c r="R1424" i="1"/>
  <c r="X1424" i="1"/>
  <c r="Q1424" i="1" l="1"/>
  <c r="N1424" i="1"/>
  <c r="P1424" i="1" s="1"/>
  <c r="X1425" i="1"/>
  <c r="W1425" i="1"/>
  <c r="U1424" i="1"/>
  <c r="V1424" i="1" s="1"/>
  <c r="I1425" i="1"/>
  <c r="K1425" i="1"/>
  <c r="L1425" i="1" s="1"/>
  <c r="M1425" i="1" s="1"/>
  <c r="O1425" i="1" s="1"/>
  <c r="G1425" i="1"/>
  <c r="H1425" i="1" s="1"/>
  <c r="D1425" i="1"/>
  <c r="E1425" i="1" s="1"/>
  <c r="F1426" i="1" s="1"/>
  <c r="A1426" i="1"/>
  <c r="R1425" i="1"/>
  <c r="Q1425" i="1" l="1"/>
  <c r="N1425" i="1"/>
  <c r="P1425" i="1" s="1"/>
  <c r="U1425" i="1"/>
  <c r="V1425" i="1" s="1"/>
  <c r="I1426" i="1"/>
  <c r="K1426" i="1"/>
  <c r="L1426" i="1" s="1"/>
  <c r="M1426" i="1" s="1"/>
  <c r="O1426" i="1" s="1"/>
  <c r="G1426" i="1"/>
  <c r="H1426" i="1" s="1"/>
  <c r="D1426" i="1"/>
  <c r="E1426" i="1" s="1"/>
  <c r="F1427" i="1" s="1"/>
  <c r="A1427" i="1"/>
  <c r="R1426" i="1"/>
  <c r="W1426" i="1"/>
  <c r="W1427" i="1" s="1"/>
  <c r="X1426" i="1"/>
  <c r="X1427" i="1" s="1"/>
  <c r="Q1426" i="1" l="1"/>
  <c r="N1426" i="1"/>
  <c r="P1426" i="1" s="1"/>
  <c r="U1426" i="1"/>
  <c r="V1426" i="1" s="1"/>
  <c r="I1427" i="1"/>
  <c r="K1427" i="1"/>
  <c r="L1427" i="1" s="1"/>
  <c r="M1427" i="1" s="1"/>
  <c r="O1427" i="1" s="1"/>
  <c r="G1427" i="1"/>
  <c r="H1427" i="1" s="1"/>
  <c r="D1427" i="1"/>
  <c r="E1427" i="1" s="1"/>
  <c r="F1428" i="1" s="1"/>
  <c r="A1428" i="1"/>
  <c r="R1427" i="1"/>
  <c r="Q1427" i="1" l="1"/>
  <c r="N1427" i="1"/>
  <c r="P1427" i="1" s="1"/>
  <c r="U1427" i="1"/>
  <c r="V1427" i="1" s="1"/>
  <c r="I1428" i="1"/>
  <c r="K1428" i="1"/>
  <c r="L1428" i="1" s="1"/>
  <c r="M1428" i="1" s="1"/>
  <c r="O1428" i="1" s="1"/>
  <c r="G1428" i="1"/>
  <c r="H1428" i="1" s="1"/>
  <c r="X1428" i="1"/>
  <c r="W1428" i="1"/>
  <c r="D1428" i="1"/>
  <c r="E1428" i="1" s="1"/>
  <c r="F1429" i="1" s="1"/>
  <c r="A1429" i="1"/>
  <c r="R1428" i="1"/>
  <c r="Q1428" i="1" l="1"/>
  <c r="N1428" i="1"/>
  <c r="P1428" i="1" s="1"/>
  <c r="U1428" i="1"/>
  <c r="V1428" i="1" s="1"/>
  <c r="I1429" i="1"/>
  <c r="K1429" i="1"/>
  <c r="L1429" i="1" s="1"/>
  <c r="M1429" i="1" s="1"/>
  <c r="O1429" i="1" s="1"/>
  <c r="G1429" i="1"/>
  <c r="H1429" i="1" s="1"/>
  <c r="D1429" i="1"/>
  <c r="E1429" i="1" s="1"/>
  <c r="F1430" i="1" s="1"/>
  <c r="A1430" i="1"/>
  <c r="R1429" i="1"/>
  <c r="W1429" i="1"/>
  <c r="W1430" i="1" s="1"/>
  <c r="X1429" i="1"/>
  <c r="X1430" i="1" s="1"/>
  <c r="Q1429" i="1" l="1"/>
  <c r="N1429" i="1"/>
  <c r="P1429" i="1" s="1"/>
  <c r="U1429" i="1"/>
  <c r="V1429" i="1" s="1"/>
  <c r="I1430" i="1"/>
  <c r="K1430" i="1"/>
  <c r="L1430" i="1" s="1"/>
  <c r="M1430" i="1" s="1"/>
  <c r="O1430" i="1" s="1"/>
  <c r="G1430" i="1"/>
  <c r="H1430" i="1" s="1"/>
  <c r="D1430" i="1"/>
  <c r="E1430" i="1" s="1"/>
  <c r="F1431" i="1" s="1"/>
  <c r="A1431" i="1"/>
  <c r="R1430" i="1"/>
  <c r="Q1430" i="1" l="1"/>
  <c r="N1430" i="1"/>
  <c r="P1430" i="1" s="1"/>
  <c r="U1430" i="1"/>
  <c r="V1430" i="1" s="1"/>
  <c r="I1431" i="1"/>
  <c r="K1431" i="1"/>
  <c r="L1431" i="1" s="1"/>
  <c r="M1431" i="1" s="1"/>
  <c r="O1431" i="1" s="1"/>
  <c r="G1431" i="1"/>
  <c r="H1431" i="1" s="1"/>
  <c r="X1431" i="1"/>
  <c r="W1431" i="1"/>
  <c r="D1431" i="1"/>
  <c r="E1431" i="1" s="1"/>
  <c r="F1432" i="1" s="1"/>
  <c r="A1432" i="1"/>
  <c r="R1431" i="1"/>
  <c r="Q1431" i="1" l="1"/>
  <c r="U1431" i="1"/>
  <c r="V1431" i="1" s="1"/>
  <c r="I1432" i="1"/>
  <c r="K1432" i="1"/>
  <c r="L1432" i="1" s="1"/>
  <c r="M1432" i="1" s="1"/>
  <c r="O1432" i="1" s="1"/>
  <c r="G1432" i="1"/>
  <c r="H1432" i="1" s="1"/>
  <c r="D1432" i="1"/>
  <c r="E1432" i="1" s="1"/>
  <c r="F1433" i="1" s="1"/>
  <c r="A1433" i="1"/>
  <c r="R1432" i="1"/>
  <c r="N1431" i="1"/>
  <c r="P1431" i="1" s="1"/>
  <c r="W1432" i="1"/>
  <c r="X1432" i="1"/>
  <c r="Y1271" i="1"/>
  <c r="Y1273" i="1" s="1"/>
  <c r="Y1275" i="1" s="1"/>
  <c r="X1433" i="1" l="1"/>
  <c r="W1433" i="1"/>
  <c r="Q1432" i="1"/>
  <c r="N1432" i="1"/>
  <c r="P1432" i="1" s="1"/>
  <c r="U1432" i="1"/>
  <c r="V1432" i="1" s="1"/>
  <c r="I1433" i="1"/>
  <c r="K1433" i="1"/>
  <c r="L1433" i="1" s="1"/>
  <c r="M1433" i="1" s="1"/>
  <c r="O1433" i="1" s="1"/>
  <c r="G1433" i="1"/>
  <c r="H1433" i="1" s="1"/>
  <c r="D1433" i="1"/>
  <c r="E1433" i="1" s="1"/>
  <c r="F1434" i="1" s="1"/>
  <c r="A1434" i="1"/>
  <c r="R1433" i="1"/>
  <c r="Y1277" i="1"/>
  <c r="Y1281" i="1"/>
  <c r="Q1433" i="1" l="1"/>
  <c r="N1433" i="1"/>
  <c r="P1433" i="1" s="1"/>
  <c r="U1433" i="1"/>
  <c r="V1433" i="1" s="1"/>
  <c r="I1434" i="1"/>
  <c r="K1434" i="1"/>
  <c r="L1434" i="1" s="1"/>
  <c r="M1434" i="1" s="1"/>
  <c r="O1434" i="1" s="1"/>
  <c r="G1434" i="1"/>
  <c r="H1434" i="1" s="1"/>
  <c r="W1434" i="1"/>
  <c r="D1434" i="1"/>
  <c r="E1434" i="1" s="1"/>
  <c r="F1435" i="1" s="1"/>
  <c r="A1435" i="1"/>
  <c r="R1434" i="1"/>
  <c r="X1434" i="1"/>
  <c r="Y1285" i="1"/>
  <c r="Y1283" i="1"/>
  <c r="Q1434" i="1" l="1"/>
  <c r="X1435" i="1"/>
  <c r="N1434" i="1"/>
  <c r="P1434" i="1" s="1"/>
  <c r="U1434" i="1"/>
  <c r="V1434" i="1" s="1"/>
  <c r="I1435" i="1"/>
  <c r="K1435" i="1"/>
  <c r="L1435" i="1" s="1"/>
  <c r="M1435" i="1" s="1"/>
  <c r="O1435" i="1" s="1"/>
  <c r="G1435" i="1"/>
  <c r="H1435" i="1" s="1"/>
  <c r="D1435" i="1"/>
  <c r="E1435" i="1" s="1"/>
  <c r="F1436" i="1" s="1"/>
  <c r="A1436" i="1"/>
  <c r="R1435" i="1"/>
  <c r="W1435" i="1"/>
  <c r="Y1289" i="1"/>
  <c r="Y1291" i="1" s="1"/>
  <c r="Y1293" i="1"/>
  <c r="V1293" i="1" s="1"/>
  <c r="Q1435" i="1" l="1"/>
  <c r="W1436" i="1"/>
  <c r="N1435" i="1"/>
  <c r="P1435" i="1" s="1"/>
  <c r="X1436" i="1"/>
  <c r="U1435" i="1"/>
  <c r="V1435" i="1" s="1"/>
  <c r="I1436" i="1"/>
  <c r="K1436" i="1"/>
  <c r="L1436" i="1" s="1"/>
  <c r="M1436" i="1" s="1"/>
  <c r="O1436" i="1" s="1"/>
  <c r="G1436" i="1"/>
  <c r="H1436" i="1" s="1"/>
  <c r="A1437" i="1"/>
  <c r="D1436" i="1"/>
  <c r="E1436" i="1" s="1"/>
  <c r="F1437" i="1" s="1"/>
  <c r="R1436" i="1"/>
  <c r="C1294" i="1"/>
  <c r="T1294" i="1" s="1"/>
  <c r="U1293" i="1"/>
  <c r="Q1436" i="1" l="1"/>
  <c r="N1436" i="1"/>
  <c r="P1436" i="1" s="1"/>
  <c r="U1436" i="1"/>
  <c r="V1436" i="1" s="1"/>
  <c r="I1437" i="1"/>
  <c r="K1437" i="1"/>
  <c r="L1437" i="1" s="1"/>
  <c r="M1437" i="1" s="1"/>
  <c r="O1437" i="1" s="1"/>
  <c r="G1437" i="1"/>
  <c r="H1437" i="1" s="1"/>
  <c r="W1437" i="1"/>
  <c r="X1437" i="1"/>
  <c r="D1437" i="1"/>
  <c r="E1437" i="1" s="1"/>
  <c r="F1438" i="1" s="1"/>
  <c r="A1438" i="1"/>
  <c r="R1437" i="1"/>
  <c r="S1294" i="1"/>
  <c r="B1294" i="1" s="1"/>
  <c r="C1295" i="1"/>
  <c r="T1295" i="1" s="1"/>
  <c r="Q1437" i="1" l="1"/>
  <c r="N1437" i="1"/>
  <c r="P1437" i="1" s="1"/>
  <c r="U1437" i="1"/>
  <c r="V1437" i="1" s="1"/>
  <c r="I1438" i="1"/>
  <c r="K1438" i="1"/>
  <c r="L1438" i="1" s="1"/>
  <c r="M1438" i="1" s="1"/>
  <c r="O1438" i="1" s="1"/>
  <c r="G1438" i="1"/>
  <c r="H1438" i="1" s="1"/>
  <c r="A1439" i="1"/>
  <c r="D1438" i="1"/>
  <c r="E1438" i="1" s="1"/>
  <c r="F1439" i="1" s="1"/>
  <c r="R1438" i="1"/>
  <c r="X1438" i="1"/>
  <c r="X1439" i="1" s="1"/>
  <c r="W1438" i="1"/>
  <c r="W1439" i="1" s="1"/>
  <c r="S1295" i="1"/>
  <c r="B1295" i="1" s="1"/>
  <c r="C1296" i="1"/>
  <c r="T1296" i="1" s="1"/>
  <c r="Q1438" i="1" l="1"/>
  <c r="N1438" i="1"/>
  <c r="P1438" i="1" s="1"/>
  <c r="U1438" i="1"/>
  <c r="V1438" i="1" s="1"/>
  <c r="I1439" i="1"/>
  <c r="K1439" i="1"/>
  <c r="L1439" i="1" s="1"/>
  <c r="M1439" i="1" s="1"/>
  <c r="O1439" i="1" s="1"/>
  <c r="G1439" i="1"/>
  <c r="H1439" i="1" s="1"/>
  <c r="D1439" i="1"/>
  <c r="E1439" i="1" s="1"/>
  <c r="F1440" i="1" s="1"/>
  <c r="A1440" i="1"/>
  <c r="R1439" i="1"/>
  <c r="S1296" i="1"/>
  <c r="B1296" i="1" s="1"/>
  <c r="C1297" i="1"/>
  <c r="T1297" i="1" s="1"/>
  <c r="Q1439" i="1" l="1"/>
  <c r="N1439" i="1"/>
  <c r="P1439" i="1" s="1"/>
  <c r="U1439" i="1"/>
  <c r="V1439" i="1" s="1"/>
  <c r="I1440" i="1"/>
  <c r="K1440" i="1"/>
  <c r="L1440" i="1" s="1"/>
  <c r="M1440" i="1" s="1"/>
  <c r="O1440" i="1" s="1"/>
  <c r="G1440" i="1"/>
  <c r="H1440" i="1" s="1"/>
  <c r="X1440" i="1"/>
  <c r="A1441" i="1"/>
  <c r="D1440" i="1"/>
  <c r="E1440" i="1" s="1"/>
  <c r="F1441" i="1" s="1"/>
  <c r="R1440" i="1"/>
  <c r="W1440" i="1"/>
  <c r="S1297" i="1"/>
  <c r="B1297" i="1" s="1"/>
  <c r="C1298" i="1"/>
  <c r="T1298" i="1" s="1"/>
  <c r="W1441" i="1" l="1"/>
  <c r="Q1440" i="1"/>
  <c r="N1440" i="1"/>
  <c r="P1440" i="1" s="1"/>
  <c r="U1440" i="1"/>
  <c r="V1440" i="1" s="1"/>
  <c r="I1441" i="1"/>
  <c r="K1441" i="1"/>
  <c r="L1441" i="1" s="1"/>
  <c r="M1441" i="1" s="1"/>
  <c r="O1441" i="1" s="1"/>
  <c r="G1441" i="1"/>
  <c r="H1441" i="1" s="1"/>
  <c r="A1442" i="1"/>
  <c r="D1441" i="1"/>
  <c r="E1441" i="1" s="1"/>
  <c r="F1442" i="1" s="1"/>
  <c r="R1441" i="1"/>
  <c r="X1441" i="1"/>
  <c r="C1299" i="1"/>
  <c r="T1299" i="1" s="1"/>
  <c r="S1298" i="1"/>
  <c r="B1298" i="1" s="1"/>
  <c r="X1442" i="1" l="1"/>
  <c r="Q1441" i="1"/>
  <c r="N1441" i="1"/>
  <c r="P1441" i="1" s="1"/>
  <c r="U1441" i="1"/>
  <c r="V1441" i="1" s="1"/>
  <c r="I1442" i="1"/>
  <c r="K1442" i="1"/>
  <c r="L1442" i="1" s="1"/>
  <c r="M1442" i="1" s="1"/>
  <c r="O1442" i="1" s="1"/>
  <c r="G1442" i="1"/>
  <c r="H1442" i="1" s="1"/>
  <c r="W1442" i="1"/>
  <c r="A1443" i="1"/>
  <c r="D1442" i="1"/>
  <c r="E1442" i="1" s="1"/>
  <c r="F1443" i="1" s="1"/>
  <c r="R1442" i="1"/>
  <c r="S1299" i="1"/>
  <c r="B1299" i="1" s="1"/>
  <c r="C1300" i="1"/>
  <c r="T1300" i="1" s="1"/>
  <c r="Q1442" i="1" l="1"/>
  <c r="U1442" i="1"/>
  <c r="V1442" i="1" s="1"/>
  <c r="I1443" i="1"/>
  <c r="K1443" i="1"/>
  <c r="L1443" i="1" s="1"/>
  <c r="M1443" i="1" s="1"/>
  <c r="O1443" i="1" s="1"/>
  <c r="G1443" i="1"/>
  <c r="H1443" i="1" s="1"/>
  <c r="X1443" i="1"/>
  <c r="X1444" i="1" s="1"/>
  <c r="D1443" i="1"/>
  <c r="E1443" i="1" s="1"/>
  <c r="F1444" i="1" s="1"/>
  <c r="A1444" i="1"/>
  <c r="R1443" i="1"/>
  <c r="N1442" i="1"/>
  <c r="P1442" i="1" s="1"/>
  <c r="W1443" i="1"/>
  <c r="W1444" i="1" s="1"/>
  <c r="S1300" i="1"/>
  <c r="B1300" i="1" s="1"/>
  <c r="C1301" i="1"/>
  <c r="T1301" i="1" s="1"/>
  <c r="Q1443" i="1" l="1"/>
  <c r="N1443" i="1"/>
  <c r="P1443" i="1" s="1"/>
  <c r="U1443" i="1"/>
  <c r="V1443" i="1" s="1"/>
  <c r="I1444" i="1"/>
  <c r="K1444" i="1"/>
  <c r="L1444" i="1" s="1"/>
  <c r="M1444" i="1" s="1"/>
  <c r="O1444" i="1" s="1"/>
  <c r="G1444" i="1"/>
  <c r="H1444" i="1" s="1"/>
  <c r="D1444" i="1"/>
  <c r="E1444" i="1" s="1"/>
  <c r="F1445" i="1" s="1"/>
  <c r="A1445" i="1"/>
  <c r="R1444" i="1"/>
  <c r="X1445" i="1" s="1"/>
  <c r="S1301" i="1"/>
  <c r="B1301" i="1" s="1"/>
  <c r="C1302" i="1"/>
  <c r="T1302" i="1" s="1"/>
  <c r="Q1444" i="1" l="1"/>
  <c r="N1444" i="1"/>
  <c r="P1444" i="1" s="1"/>
  <c r="U1444" i="1"/>
  <c r="V1444" i="1" s="1"/>
  <c r="I1445" i="1"/>
  <c r="K1445" i="1"/>
  <c r="L1445" i="1" s="1"/>
  <c r="M1445" i="1" s="1"/>
  <c r="O1445" i="1" s="1"/>
  <c r="G1445" i="1"/>
  <c r="H1445" i="1" s="1"/>
  <c r="D1445" i="1"/>
  <c r="E1445" i="1" s="1"/>
  <c r="F1446" i="1" s="1"/>
  <c r="A1446" i="1"/>
  <c r="R1445" i="1"/>
  <c r="W1445" i="1"/>
  <c r="S1302" i="1"/>
  <c r="B1302" i="1" s="1"/>
  <c r="C1303" i="1"/>
  <c r="T1303" i="1" s="1"/>
  <c r="Q1445" i="1" l="1"/>
  <c r="N1445" i="1"/>
  <c r="P1445" i="1" s="1"/>
  <c r="U1445" i="1"/>
  <c r="V1445" i="1" s="1"/>
  <c r="I1446" i="1"/>
  <c r="K1446" i="1"/>
  <c r="L1446" i="1" s="1"/>
  <c r="M1446" i="1" s="1"/>
  <c r="O1446" i="1" s="1"/>
  <c r="G1446" i="1"/>
  <c r="H1446" i="1" s="1"/>
  <c r="X1446" i="1"/>
  <c r="W1446" i="1"/>
  <c r="D1446" i="1"/>
  <c r="E1446" i="1" s="1"/>
  <c r="F1447" i="1" s="1"/>
  <c r="A1447" i="1"/>
  <c r="R1446" i="1"/>
  <c r="S1303" i="1"/>
  <c r="B1303" i="1" s="1"/>
  <c r="C1304" i="1"/>
  <c r="T1304" i="1" s="1"/>
  <c r="Q1446" i="1" l="1"/>
  <c r="N1446" i="1"/>
  <c r="P1446" i="1" s="1"/>
  <c r="U1446" i="1"/>
  <c r="V1446" i="1" s="1"/>
  <c r="I1447" i="1"/>
  <c r="K1447" i="1"/>
  <c r="L1447" i="1" s="1"/>
  <c r="M1447" i="1" s="1"/>
  <c r="O1447" i="1" s="1"/>
  <c r="G1447" i="1"/>
  <c r="H1447" i="1" s="1"/>
  <c r="A1448" i="1"/>
  <c r="D1447" i="1"/>
  <c r="E1447" i="1" s="1"/>
  <c r="F1448" i="1" s="1"/>
  <c r="R1447" i="1"/>
  <c r="W1447" i="1"/>
  <c r="W1448" i="1" s="1"/>
  <c r="X1447" i="1"/>
  <c r="X1448" i="1" s="1"/>
  <c r="S1304" i="1"/>
  <c r="B1304" i="1" s="1"/>
  <c r="C1305" i="1"/>
  <c r="T1305" i="1" s="1"/>
  <c r="Q1447" i="1" l="1"/>
  <c r="N1447" i="1"/>
  <c r="P1447" i="1" s="1"/>
  <c r="U1447" i="1"/>
  <c r="V1447" i="1" s="1"/>
  <c r="I1448" i="1"/>
  <c r="K1448" i="1"/>
  <c r="L1448" i="1" s="1"/>
  <c r="M1448" i="1" s="1"/>
  <c r="O1448" i="1" s="1"/>
  <c r="G1448" i="1"/>
  <c r="H1448" i="1" s="1"/>
  <c r="A1449" i="1"/>
  <c r="D1448" i="1"/>
  <c r="E1448" i="1" s="1"/>
  <c r="F1449" i="1" s="1"/>
  <c r="R1448" i="1"/>
  <c r="S1305" i="1"/>
  <c r="B1305" i="1" s="1"/>
  <c r="C1306" i="1"/>
  <c r="T1306" i="1" s="1"/>
  <c r="Q1448" i="1" l="1"/>
  <c r="N1448" i="1"/>
  <c r="P1448" i="1" s="1"/>
  <c r="U1448" i="1"/>
  <c r="V1448" i="1" s="1"/>
  <c r="I1449" i="1"/>
  <c r="K1449" i="1"/>
  <c r="L1449" i="1" s="1"/>
  <c r="M1449" i="1" s="1"/>
  <c r="O1449" i="1" s="1"/>
  <c r="G1449" i="1"/>
  <c r="H1449" i="1" s="1"/>
  <c r="W1449" i="1"/>
  <c r="X1449" i="1"/>
  <c r="A1450" i="1"/>
  <c r="D1449" i="1"/>
  <c r="E1449" i="1" s="1"/>
  <c r="F1450" i="1" s="1"/>
  <c r="R1449" i="1"/>
  <c r="S1306" i="1"/>
  <c r="B1306" i="1" s="1"/>
  <c r="C1307" i="1"/>
  <c r="T1307" i="1" s="1"/>
  <c r="Q1449" i="1" l="1"/>
  <c r="N1449" i="1"/>
  <c r="P1449" i="1" s="1"/>
  <c r="U1449" i="1"/>
  <c r="V1449" i="1" s="1"/>
  <c r="I1450" i="1"/>
  <c r="K1450" i="1"/>
  <c r="L1450" i="1" s="1"/>
  <c r="M1450" i="1" s="1"/>
  <c r="O1450" i="1" s="1"/>
  <c r="G1450" i="1"/>
  <c r="H1450" i="1" s="1"/>
  <c r="A1451" i="1"/>
  <c r="D1450" i="1"/>
  <c r="E1450" i="1" s="1"/>
  <c r="F1451" i="1" s="1"/>
  <c r="R1450" i="1"/>
  <c r="X1450" i="1"/>
  <c r="X1451" i="1" s="1"/>
  <c r="W1450" i="1"/>
  <c r="W1451" i="1" s="1"/>
  <c r="S1307" i="1"/>
  <c r="B1307" i="1" s="1"/>
  <c r="C1308" i="1"/>
  <c r="T1308" i="1" s="1"/>
  <c r="Q1450" i="1" l="1"/>
  <c r="N1450" i="1"/>
  <c r="P1450" i="1" s="1"/>
  <c r="U1450" i="1"/>
  <c r="V1450" i="1" s="1"/>
  <c r="I1451" i="1"/>
  <c r="K1451" i="1"/>
  <c r="L1451" i="1" s="1"/>
  <c r="M1451" i="1" s="1"/>
  <c r="O1451" i="1" s="1"/>
  <c r="G1451" i="1"/>
  <c r="H1451" i="1" s="1"/>
  <c r="A1452" i="1"/>
  <c r="D1451" i="1"/>
  <c r="E1451" i="1" s="1"/>
  <c r="F1452" i="1" s="1"/>
  <c r="R1451" i="1"/>
  <c r="W1452" i="1" s="1"/>
  <c r="S1308" i="1"/>
  <c r="B1308" i="1" s="1"/>
  <c r="C1309" i="1"/>
  <c r="T1309" i="1" s="1"/>
  <c r="Q1451" i="1" l="1"/>
  <c r="N1451" i="1"/>
  <c r="P1451" i="1" s="1"/>
  <c r="U1451" i="1"/>
  <c r="V1451" i="1" s="1"/>
  <c r="I1452" i="1"/>
  <c r="K1452" i="1"/>
  <c r="L1452" i="1" s="1"/>
  <c r="M1452" i="1" s="1"/>
  <c r="O1452" i="1" s="1"/>
  <c r="G1452" i="1"/>
  <c r="H1452" i="1" s="1"/>
  <c r="X1452" i="1"/>
  <c r="A1453" i="1"/>
  <c r="D1452" i="1"/>
  <c r="E1452" i="1" s="1"/>
  <c r="F1453" i="1" s="1"/>
  <c r="R1452" i="1"/>
  <c r="S1309" i="1"/>
  <c r="B1309" i="1" s="1"/>
  <c r="C1310" i="1"/>
  <c r="T1310" i="1" s="1"/>
  <c r="Q1452" i="1" l="1"/>
  <c r="N1452" i="1"/>
  <c r="P1452" i="1" s="1"/>
  <c r="U1452" i="1"/>
  <c r="V1452" i="1" s="1"/>
  <c r="I1453" i="1"/>
  <c r="K1453" i="1"/>
  <c r="L1453" i="1" s="1"/>
  <c r="M1453" i="1" s="1"/>
  <c r="O1453" i="1" s="1"/>
  <c r="G1453" i="1"/>
  <c r="H1453" i="1" s="1"/>
  <c r="W1453" i="1"/>
  <c r="A1454" i="1"/>
  <c r="D1453" i="1"/>
  <c r="E1453" i="1" s="1"/>
  <c r="F1454" i="1" s="1"/>
  <c r="R1453" i="1"/>
  <c r="X1453" i="1"/>
  <c r="S1310" i="1"/>
  <c r="B1310" i="1" s="1"/>
  <c r="C1311" i="1"/>
  <c r="T1311" i="1" s="1"/>
  <c r="Q1453" i="1" l="1"/>
  <c r="X1454" i="1"/>
  <c r="N1453" i="1"/>
  <c r="P1453" i="1" s="1"/>
  <c r="U1453" i="1"/>
  <c r="V1453" i="1" s="1"/>
  <c r="I1454" i="1"/>
  <c r="K1454" i="1"/>
  <c r="L1454" i="1" s="1"/>
  <c r="M1454" i="1" s="1"/>
  <c r="O1454" i="1" s="1"/>
  <c r="G1454" i="1"/>
  <c r="H1454" i="1" s="1"/>
  <c r="A1455" i="1"/>
  <c r="D1454" i="1"/>
  <c r="E1454" i="1" s="1"/>
  <c r="F1455" i="1" s="1"/>
  <c r="R1454" i="1"/>
  <c r="W1454" i="1"/>
  <c r="W1455" i="1" s="1"/>
  <c r="S1311" i="1"/>
  <c r="B1311" i="1" s="1"/>
  <c r="C1312" i="1"/>
  <c r="T1312" i="1" s="1"/>
  <c r="N1454" i="1" l="1"/>
  <c r="P1454" i="1" s="1"/>
  <c r="U1454" i="1"/>
  <c r="V1454" i="1" s="1"/>
  <c r="I1455" i="1"/>
  <c r="K1455" i="1"/>
  <c r="L1455" i="1" s="1"/>
  <c r="M1455" i="1" s="1"/>
  <c r="O1455" i="1" s="1"/>
  <c r="G1455" i="1"/>
  <c r="H1455" i="1" s="1"/>
  <c r="X1455" i="1"/>
  <c r="Q1454" i="1"/>
  <c r="A1456" i="1"/>
  <c r="D1455" i="1"/>
  <c r="E1455" i="1" s="1"/>
  <c r="F1456" i="1" s="1"/>
  <c r="R1455" i="1"/>
  <c r="S1312" i="1"/>
  <c r="B1312" i="1" s="1"/>
  <c r="C1313" i="1"/>
  <c r="T1313" i="1" s="1"/>
  <c r="Q1455" i="1" l="1"/>
  <c r="U1455" i="1"/>
  <c r="V1455" i="1" s="1"/>
  <c r="I1456" i="1"/>
  <c r="K1456" i="1"/>
  <c r="L1456" i="1" s="1"/>
  <c r="M1456" i="1" s="1"/>
  <c r="O1456" i="1" s="1"/>
  <c r="G1456" i="1"/>
  <c r="H1456" i="1" s="1"/>
  <c r="N1455" i="1"/>
  <c r="P1455" i="1" s="1"/>
  <c r="W1456" i="1"/>
  <c r="A1457" i="1"/>
  <c r="D1456" i="1"/>
  <c r="E1456" i="1" s="1"/>
  <c r="F1457" i="1" s="1"/>
  <c r="R1456" i="1"/>
  <c r="X1456" i="1"/>
  <c r="S1313" i="1"/>
  <c r="B1313" i="1" s="1"/>
  <c r="C1314" i="1"/>
  <c r="T1314" i="1" s="1"/>
  <c r="X1457" i="1" l="1"/>
  <c r="Q1456" i="1"/>
  <c r="N1456" i="1"/>
  <c r="P1456" i="1" s="1"/>
  <c r="U1456" i="1"/>
  <c r="V1456" i="1" s="1"/>
  <c r="I1457" i="1"/>
  <c r="K1457" i="1"/>
  <c r="L1457" i="1" s="1"/>
  <c r="M1457" i="1" s="1"/>
  <c r="O1457" i="1" s="1"/>
  <c r="G1457" i="1"/>
  <c r="H1457" i="1" s="1"/>
  <c r="D1457" i="1"/>
  <c r="E1457" i="1" s="1"/>
  <c r="F1458" i="1" s="1"/>
  <c r="A1458" i="1"/>
  <c r="R1457" i="1"/>
  <c r="W1457" i="1"/>
  <c r="S1314" i="1"/>
  <c r="B1314" i="1" s="1"/>
  <c r="C1315" i="1"/>
  <c r="T1315" i="1" s="1"/>
  <c r="N1457" i="1" l="1"/>
  <c r="P1457" i="1" s="1"/>
  <c r="U1457" i="1"/>
  <c r="V1457" i="1" s="1"/>
  <c r="I1458" i="1"/>
  <c r="K1458" i="1"/>
  <c r="L1458" i="1" s="1"/>
  <c r="M1458" i="1" s="1"/>
  <c r="O1458" i="1" s="1"/>
  <c r="G1458" i="1"/>
  <c r="H1458" i="1" s="1"/>
  <c r="X1458" i="1"/>
  <c r="X1459" i="1" s="1"/>
  <c r="A1459" i="1"/>
  <c r="D1458" i="1"/>
  <c r="E1458" i="1" s="1"/>
  <c r="F1459" i="1" s="1"/>
  <c r="R1458" i="1"/>
  <c r="W1458" i="1"/>
  <c r="Q1457" i="1"/>
  <c r="S1315" i="1"/>
  <c r="B1315" i="1" s="1"/>
  <c r="C1316" i="1"/>
  <c r="T1316" i="1" s="1"/>
  <c r="W1459" i="1" l="1"/>
  <c r="Q1458" i="1"/>
  <c r="N1458" i="1"/>
  <c r="P1458" i="1" s="1"/>
  <c r="U1458" i="1"/>
  <c r="V1458" i="1" s="1"/>
  <c r="I1459" i="1"/>
  <c r="K1459" i="1"/>
  <c r="L1459" i="1" s="1"/>
  <c r="M1459" i="1" s="1"/>
  <c r="O1459" i="1" s="1"/>
  <c r="G1459" i="1"/>
  <c r="H1459" i="1" s="1"/>
  <c r="A1460" i="1"/>
  <c r="D1459" i="1"/>
  <c r="E1459" i="1" s="1"/>
  <c r="F1460" i="1" s="1"/>
  <c r="R1459" i="1"/>
  <c r="W1460" i="1" s="1"/>
  <c r="S1316" i="1"/>
  <c r="B1316" i="1" s="1"/>
  <c r="C1317" i="1"/>
  <c r="T1317" i="1" s="1"/>
  <c r="Q1459" i="1" l="1"/>
  <c r="N1459" i="1"/>
  <c r="P1459" i="1" s="1"/>
  <c r="U1459" i="1"/>
  <c r="V1459" i="1" s="1"/>
  <c r="I1460" i="1"/>
  <c r="K1460" i="1"/>
  <c r="L1460" i="1" s="1"/>
  <c r="M1460" i="1" s="1"/>
  <c r="O1460" i="1" s="1"/>
  <c r="G1460" i="1"/>
  <c r="H1460" i="1" s="1"/>
  <c r="X1460" i="1"/>
  <c r="A1461" i="1"/>
  <c r="D1460" i="1"/>
  <c r="E1460" i="1" s="1"/>
  <c r="F1461" i="1" s="1"/>
  <c r="R1460" i="1"/>
  <c r="S1317" i="1"/>
  <c r="B1317" i="1" s="1"/>
  <c r="C1318" i="1"/>
  <c r="T1318" i="1" s="1"/>
  <c r="Q1460" i="1" l="1"/>
  <c r="U1460" i="1"/>
  <c r="V1460" i="1" s="1"/>
  <c r="I1461" i="1"/>
  <c r="K1461" i="1"/>
  <c r="L1461" i="1" s="1"/>
  <c r="M1461" i="1" s="1"/>
  <c r="O1461" i="1" s="1"/>
  <c r="G1461" i="1"/>
  <c r="H1461" i="1" s="1"/>
  <c r="N1460" i="1"/>
  <c r="P1460" i="1" s="1"/>
  <c r="W1461" i="1"/>
  <c r="A1462" i="1"/>
  <c r="D1461" i="1"/>
  <c r="E1461" i="1" s="1"/>
  <c r="F1462" i="1" s="1"/>
  <c r="R1461" i="1"/>
  <c r="X1461" i="1"/>
  <c r="S1318" i="1"/>
  <c r="B1318" i="1" s="1"/>
  <c r="C1319" i="1"/>
  <c r="T1319" i="1" s="1"/>
  <c r="Q1461" i="1" l="1"/>
  <c r="U1461" i="1"/>
  <c r="V1461" i="1" s="1"/>
  <c r="I1462" i="1"/>
  <c r="K1462" i="1"/>
  <c r="L1462" i="1" s="1"/>
  <c r="M1462" i="1" s="1"/>
  <c r="O1462" i="1" s="1"/>
  <c r="G1462" i="1"/>
  <c r="H1462" i="1" s="1"/>
  <c r="X1462" i="1"/>
  <c r="N1461" i="1"/>
  <c r="P1461" i="1" s="1"/>
  <c r="A1463" i="1"/>
  <c r="D1462" i="1"/>
  <c r="E1462" i="1" s="1"/>
  <c r="F1463" i="1" s="1"/>
  <c r="R1462" i="1"/>
  <c r="W1462" i="1"/>
  <c r="S1319" i="1"/>
  <c r="B1319" i="1" s="1"/>
  <c r="C1320" i="1"/>
  <c r="T1320" i="1" s="1"/>
  <c r="Q1462" i="1" l="1"/>
  <c r="U1462" i="1"/>
  <c r="V1462" i="1" s="1"/>
  <c r="I1463" i="1"/>
  <c r="K1463" i="1"/>
  <c r="G1463" i="1"/>
  <c r="H1463" i="1" s="1"/>
  <c r="X1463" i="1"/>
  <c r="W1463" i="1"/>
  <c r="N1462" i="1"/>
  <c r="P1462" i="1" s="1"/>
  <c r="A1464" i="1"/>
  <c r="D1463" i="1"/>
  <c r="E1463" i="1" s="1"/>
  <c r="F1464" i="1" s="1"/>
  <c r="R1463" i="1"/>
  <c r="L1463" i="1"/>
  <c r="M1463" i="1" s="1"/>
  <c r="O1463" i="1" s="1"/>
  <c r="S1320" i="1"/>
  <c r="B1320" i="1" s="1"/>
  <c r="C1321" i="1"/>
  <c r="T1321" i="1" s="1"/>
  <c r="Q1463" i="1" l="1"/>
  <c r="X1464" i="1"/>
  <c r="N1463" i="1"/>
  <c r="P1463" i="1" s="1"/>
  <c r="U1463" i="1"/>
  <c r="V1463" i="1" s="1"/>
  <c r="I1464" i="1"/>
  <c r="K1464" i="1"/>
  <c r="L1464" i="1" s="1"/>
  <c r="M1464" i="1" s="1"/>
  <c r="O1464" i="1" s="1"/>
  <c r="G1464" i="1"/>
  <c r="H1464" i="1" s="1"/>
  <c r="A1465" i="1"/>
  <c r="D1464" i="1"/>
  <c r="E1464" i="1" s="1"/>
  <c r="F1465" i="1" s="1"/>
  <c r="R1464" i="1"/>
  <c r="W1464" i="1"/>
  <c r="W1465" i="1" s="1"/>
  <c r="S1321" i="1"/>
  <c r="B1321" i="1" s="1"/>
  <c r="C1322" i="1"/>
  <c r="T1322" i="1" s="1"/>
  <c r="Q1464" i="1" l="1"/>
  <c r="N1464" i="1"/>
  <c r="P1464" i="1" s="1"/>
  <c r="X1465" i="1"/>
  <c r="U1464" i="1"/>
  <c r="V1464" i="1" s="1"/>
  <c r="I1465" i="1"/>
  <c r="K1465" i="1"/>
  <c r="L1465" i="1" s="1"/>
  <c r="M1465" i="1" s="1"/>
  <c r="O1465" i="1" s="1"/>
  <c r="G1465" i="1"/>
  <c r="H1465" i="1" s="1"/>
  <c r="A1466" i="1"/>
  <c r="D1465" i="1"/>
  <c r="E1465" i="1" s="1"/>
  <c r="F1466" i="1" s="1"/>
  <c r="R1465" i="1"/>
  <c r="S1322" i="1"/>
  <c r="B1322" i="1" s="1"/>
  <c r="C1323" i="1"/>
  <c r="T1323" i="1" s="1"/>
  <c r="Q1465" i="1" l="1"/>
  <c r="U1465" i="1"/>
  <c r="V1465" i="1" s="1"/>
  <c r="I1466" i="1"/>
  <c r="K1466" i="1"/>
  <c r="L1466" i="1" s="1"/>
  <c r="M1466" i="1" s="1"/>
  <c r="O1466" i="1" s="1"/>
  <c r="G1466" i="1"/>
  <c r="H1466" i="1" s="1"/>
  <c r="X1466" i="1"/>
  <c r="X1467" i="1" s="1"/>
  <c r="N1465" i="1"/>
  <c r="P1465" i="1" s="1"/>
  <c r="A1467" i="1"/>
  <c r="D1466" i="1"/>
  <c r="E1466" i="1" s="1"/>
  <c r="F1467" i="1" s="1"/>
  <c r="R1466" i="1"/>
  <c r="W1466" i="1"/>
  <c r="S1323" i="1"/>
  <c r="B1323" i="1" s="1"/>
  <c r="C1324" i="1"/>
  <c r="T1324" i="1" s="1"/>
  <c r="Q1466" i="1" l="1"/>
  <c r="W1467" i="1"/>
  <c r="N1466" i="1"/>
  <c r="P1466" i="1" s="1"/>
  <c r="U1466" i="1"/>
  <c r="V1466" i="1" s="1"/>
  <c r="I1467" i="1"/>
  <c r="K1467" i="1"/>
  <c r="L1467" i="1" s="1"/>
  <c r="M1467" i="1" s="1"/>
  <c r="O1467" i="1" s="1"/>
  <c r="G1467" i="1"/>
  <c r="H1467" i="1" s="1"/>
  <c r="A1468" i="1"/>
  <c r="D1467" i="1"/>
  <c r="E1467" i="1" s="1"/>
  <c r="F1468" i="1" s="1"/>
  <c r="R1467" i="1"/>
  <c r="S1324" i="1"/>
  <c r="B1324" i="1" s="1"/>
  <c r="C1325" i="1"/>
  <c r="T1325" i="1" s="1"/>
  <c r="Q1467" i="1" l="1"/>
  <c r="N1467" i="1"/>
  <c r="P1467" i="1" s="1"/>
  <c r="U1467" i="1"/>
  <c r="V1467" i="1" s="1"/>
  <c r="I1468" i="1"/>
  <c r="K1468" i="1"/>
  <c r="L1468" i="1" s="1"/>
  <c r="M1468" i="1" s="1"/>
  <c r="O1468" i="1" s="1"/>
  <c r="G1468" i="1"/>
  <c r="H1468" i="1" s="1"/>
  <c r="X1468" i="1"/>
  <c r="W1468" i="1"/>
  <c r="A1469" i="1"/>
  <c r="D1468" i="1"/>
  <c r="E1468" i="1" s="1"/>
  <c r="F1469" i="1" s="1"/>
  <c r="R1468" i="1"/>
  <c r="S1325" i="1"/>
  <c r="B1325" i="1" s="1"/>
  <c r="C1326" i="1"/>
  <c r="T1326" i="1" s="1"/>
  <c r="Q1468" i="1" l="1"/>
  <c r="H1469" i="1"/>
  <c r="W1469" i="1"/>
  <c r="X1469" i="1"/>
  <c r="N1468" i="1"/>
  <c r="P1468" i="1" s="1"/>
  <c r="U1468" i="1"/>
  <c r="V1468" i="1" s="1"/>
  <c r="I1469" i="1"/>
  <c r="K1469" i="1"/>
  <c r="L1469" i="1" s="1"/>
  <c r="M1469" i="1" s="1"/>
  <c r="O1469" i="1" s="1"/>
  <c r="G1469" i="1"/>
  <c r="A1470" i="1"/>
  <c r="D1469" i="1"/>
  <c r="E1469" i="1" s="1"/>
  <c r="F1470" i="1" s="1"/>
  <c r="R1469" i="1"/>
  <c r="S1326" i="1"/>
  <c r="B1326" i="1" s="1"/>
  <c r="C1327" i="1"/>
  <c r="T1327" i="1" s="1"/>
  <c r="N1469" i="1" l="1"/>
  <c r="P1469" i="1" s="1"/>
  <c r="U1469" i="1"/>
  <c r="V1469" i="1" s="1"/>
  <c r="I1470" i="1"/>
  <c r="K1470" i="1"/>
  <c r="G1470" i="1"/>
  <c r="H1470" i="1" s="1"/>
  <c r="X1470" i="1"/>
  <c r="Q1469" i="1"/>
  <c r="W1470" i="1"/>
  <c r="A1471" i="1"/>
  <c r="D1470" i="1"/>
  <c r="E1470" i="1" s="1"/>
  <c r="F1471" i="1" s="1"/>
  <c r="R1470" i="1"/>
  <c r="L1470" i="1"/>
  <c r="M1470" i="1" s="1"/>
  <c r="O1470" i="1" s="1"/>
  <c r="S1327" i="1"/>
  <c r="B1327" i="1" s="1"/>
  <c r="C1328" i="1"/>
  <c r="T1328" i="1" s="1"/>
  <c r="Q1470" i="1" l="1"/>
  <c r="X1471" i="1"/>
  <c r="N1470" i="1"/>
  <c r="P1470" i="1" s="1"/>
  <c r="A1472" i="1"/>
  <c r="D1471" i="1"/>
  <c r="E1471" i="1" s="1"/>
  <c r="F1472" i="1" s="1"/>
  <c r="R1471" i="1"/>
  <c r="U1470" i="1"/>
  <c r="V1470" i="1" s="1"/>
  <c r="I1471" i="1"/>
  <c r="K1471" i="1"/>
  <c r="L1471" i="1" s="1"/>
  <c r="M1471" i="1" s="1"/>
  <c r="O1471" i="1" s="1"/>
  <c r="G1471" i="1"/>
  <c r="H1471" i="1" s="1"/>
  <c r="W1471" i="1"/>
  <c r="S1328" i="1"/>
  <c r="B1328" i="1" s="1"/>
  <c r="C1329" i="1"/>
  <c r="T1329" i="1" s="1"/>
  <c r="Q1471" i="1" l="1"/>
  <c r="W1472" i="1"/>
  <c r="U1471" i="1"/>
  <c r="V1471" i="1" s="1"/>
  <c r="I1472" i="1"/>
  <c r="K1472" i="1"/>
  <c r="L1472" i="1" s="1"/>
  <c r="M1472" i="1" s="1"/>
  <c r="O1472" i="1" s="1"/>
  <c r="G1472" i="1"/>
  <c r="H1472" i="1" s="1"/>
  <c r="X1472" i="1"/>
  <c r="D1472" i="1"/>
  <c r="E1472" i="1" s="1"/>
  <c r="R1472" i="1"/>
  <c r="U1472" i="1" s="1"/>
  <c r="N1471" i="1"/>
  <c r="P1471" i="1" s="1"/>
  <c r="S1329" i="1"/>
  <c r="B1329" i="1" s="1"/>
  <c r="C1330" i="1"/>
  <c r="T1330" i="1" s="1"/>
  <c r="Q1472" i="1" l="1"/>
  <c r="N1472" i="1"/>
  <c r="P1472" i="1" s="1"/>
  <c r="S1330" i="1"/>
  <c r="B1330" i="1" s="1"/>
  <c r="C1331" i="1"/>
  <c r="T1331" i="1" s="1"/>
  <c r="S1331" i="1" l="1"/>
  <c r="B1331" i="1" s="1"/>
  <c r="C1332" i="1"/>
  <c r="T1332" i="1" s="1"/>
  <c r="S1332" i="1" l="1"/>
  <c r="B1332" i="1" s="1"/>
  <c r="C1333" i="1"/>
  <c r="T1333" i="1" s="1"/>
  <c r="S1333" i="1" l="1"/>
  <c r="B1333" i="1" s="1"/>
  <c r="C1334" i="1"/>
  <c r="T1334" i="1" s="1"/>
  <c r="S1334" i="1" l="1"/>
  <c r="B1334" i="1" s="1"/>
  <c r="C1335" i="1"/>
  <c r="T1335" i="1" s="1"/>
  <c r="S1335" i="1" l="1"/>
  <c r="C1336" i="1"/>
  <c r="T1336" i="1" s="1"/>
  <c r="B1335" i="1"/>
  <c r="S1336" i="1" l="1"/>
  <c r="B1336" i="1" s="1"/>
  <c r="C1337" i="1"/>
  <c r="T1337" i="1" s="1"/>
  <c r="S1337" i="1" l="1"/>
  <c r="B1337" i="1" s="1"/>
  <c r="C1338" i="1"/>
  <c r="T1338" i="1" s="1"/>
  <c r="S1338" i="1" l="1"/>
  <c r="B1338" i="1" s="1"/>
  <c r="C1339" i="1"/>
  <c r="T1339" i="1" s="1"/>
  <c r="S1339" i="1" l="1"/>
  <c r="B1339" i="1" s="1"/>
  <c r="C1340" i="1"/>
  <c r="T1340" i="1" s="1"/>
  <c r="S1340" i="1" l="1"/>
  <c r="B1340" i="1" s="1"/>
  <c r="C1341" i="1"/>
  <c r="T1341" i="1" s="1"/>
  <c r="S1341" i="1" l="1"/>
  <c r="B1341" i="1" s="1"/>
  <c r="C1342" i="1"/>
  <c r="T1342" i="1" s="1"/>
  <c r="S1342" i="1" l="1"/>
  <c r="B1342" i="1" s="1"/>
  <c r="C1343" i="1"/>
  <c r="T1343" i="1" s="1"/>
  <c r="S1343" i="1" l="1"/>
  <c r="B1343" i="1" s="1"/>
  <c r="C1344" i="1"/>
  <c r="T1344" i="1" s="1"/>
  <c r="S1344" i="1" l="1"/>
  <c r="B1344" i="1" s="1"/>
  <c r="C1345" i="1"/>
  <c r="T1345" i="1" s="1"/>
  <c r="S1345" i="1" l="1"/>
  <c r="B1345" i="1" s="1"/>
  <c r="C1346" i="1"/>
  <c r="T1346" i="1" s="1"/>
  <c r="S1346" i="1" l="1"/>
  <c r="B1346" i="1" s="1"/>
  <c r="C1347" i="1"/>
  <c r="T1347" i="1" s="1"/>
  <c r="C1348" i="1" l="1"/>
  <c r="T1348" i="1" s="1"/>
  <c r="S1347" i="1"/>
  <c r="B1347" i="1" s="1"/>
  <c r="S1348" i="1" l="1"/>
  <c r="B1348" i="1" s="1"/>
  <c r="C1349" i="1"/>
  <c r="T1349" i="1" s="1"/>
  <c r="S1349" i="1" l="1"/>
  <c r="B1349" i="1" s="1"/>
  <c r="C1350" i="1"/>
  <c r="T1350" i="1" s="1"/>
  <c r="S1350" i="1" l="1"/>
  <c r="B1350" i="1" s="1"/>
  <c r="C1351" i="1"/>
  <c r="T1351" i="1" s="1"/>
  <c r="S1351" i="1" l="1"/>
  <c r="B1351" i="1" s="1"/>
  <c r="C1352" i="1"/>
  <c r="T1352" i="1" l="1"/>
  <c r="C1353" i="1"/>
  <c r="S1352" i="1"/>
  <c r="B1352" i="1" s="1"/>
  <c r="C1354" i="1" l="1"/>
  <c r="S1353" i="1"/>
  <c r="B1353" i="1" s="1"/>
  <c r="T1353" i="1"/>
  <c r="C1355" i="1" l="1"/>
  <c r="T1354" i="1"/>
  <c r="S1354" i="1"/>
  <c r="B1354" i="1" l="1"/>
  <c r="Y1326" i="1" s="1"/>
  <c r="Y1344" i="1"/>
  <c r="C1356" i="1"/>
  <c r="C1357" i="1" l="1"/>
  <c r="C1358" i="1" l="1"/>
  <c r="C1359" i="1" l="1"/>
  <c r="C1360" i="1" l="1"/>
  <c r="Y1330" i="1"/>
  <c r="Y1332" i="1" s="1"/>
  <c r="Y1338" i="1" l="1"/>
  <c r="Y1334" i="1"/>
  <c r="C1361" i="1"/>
  <c r="Y1342" i="1" l="1"/>
  <c r="Y1352" i="1"/>
  <c r="Y1354" i="1" s="1"/>
  <c r="Y1340" i="1"/>
  <c r="C1362" i="1"/>
  <c r="Y1350" i="1" l="1"/>
  <c r="Y1346" i="1"/>
  <c r="C1363" i="1"/>
  <c r="T1363" i="1" l="1"/>
  <c r="Y1348" i="1"/>
  <c r="S1363" i="1" s="1"/>
  <c r="T1355" i="1"/>
  <c r="T1356" i="1"/>
  <c r="T1357" i="1"/>
  <c r="T1358" i="1"/>
  <c r="T1359" i="1"/>
  <c r="T1360" i="1"/>
  <c r="T1361" i="1"/>
  <c r="T1362" i="1"/>
  <c r="S1355" i="1"/>
  <c r="B1355" i="1" s="1"/>
  <c r="S1356" i="1"/>
  <c r="B1356" i="1" s="1"/>
  <c r="C1364" i="1"/>
  <c r="B1363" i="1" l="1"/>
  <c r="Z1353" i="1"/>
  <c r="S1362" i="1"/>
  <c r="B1362" i="1" s="1"/>
  <c r="S1359" i="1"/>
  <c r="B1359" i="1" s="1"/>
  <c r="S1358" i="1"/>
  <c r="B1358" i="1" s="1"/>
  <c r="S1357" i="1"/>
  <c r="B1357" i="1" s="1"/>
  <c r="S1361" i="1"/>
  <c r="B1361" i="1" s="1"/>
  <c r="S1360" i="1"/>
  <c r="B1360" i="1" s="1"/>
  <c r="C1365" i="1"/>
  <c r="Z1335" i="1" l="1"/>
  <c r="C1366" i="1"/>
  <c r="C1367" i="1" l="1"/>
  <c r="C1368" i="1" l="1"/>
  <c r="C1369" i="1" l="1"/>
  <c r="C1370" i="1" l="1"/>
  <c r="C1371" i="1" l="1"/>
  <c r="C1372" i="1" l="1"/>
  <c r="C1373" i="1" l="1"/>
  <c r="C1374" i="1" l="1"/>
  <c r="C1375" i="1" l="1"/>
  <c r="C1376" i="1" l="1"/>
  <c r="C1377" i="1" l="1"/>
  <c r="C1378" i="1" l="1"/>
  <c r="C1379" i="1" l="1"/>
  <c r="C1380" i="1" l="1"/>
  <c r="C1381" i="1" l="1"/>
  <c r="C1382" i="1" l="1"/>
  <c r="C1383" i="1" l="1"/>
  <c r="C1384" i="1" l="1"/>
  <c r="C1385" i="1" l="1"/>
  <c r="C1386" i="1" l="1"/>
  <c r="C1387" i="1" l="1"/>
  <c r="C1388" i="1" l="1"/>
  <c r="C1389" i="1" l="1"/>
  <c r="C1390" i="1" l="1"/>
  <c r="C1391" i="1" l="1"/>
  <c r="C1392" i="1" l="1"/>
  <c r="C1393" i="1" l="1"/>
  <c r="C1394" i="1" l="1"/>
  <c r="C1395" i="1" l="1"/>
  <c r="C1396" i="1" l="1"/>
  <c r="C1397" i="1" l="1"/>
  <c r="C1398" i="1" l="1"/>
  <c r="C1399" i="1" l="1"/>
  <c r="C1400" i="1" l="1"/>
  <c r="C1401" i="1" l="1"/>
  <c r="C1402" i="1" l="1"/>
  <c r="C1403" i="1" l="1"/>
  <c r="C1404" i="1" l="1"/>
  <c r="C1405" i="1" l="1"/>
  <c r="C1406" i="1" l="1"/>
  <c r="C1407" i="1" l="1"/>
  <c r="C1408" i="1" l="1"/>
  <c r="C1409" i="1" l="1"/>
  <c r="C1410" i="1" l="1"/>
  <c r="C1411" i="1" l="1"/>
  <c r="C1412" i="1" l="1"/>
  <c r="C1413" i="1" l="1"/>
  <c r="C1414" i="1" l="1"/>
  <c r="C1415" i="1" l="1"/>
  <c r="C1416" i="1" l="1"/>
  <c r="C1417" i="1" l="1"/>
  <c r="C1418" i="1" l="1"/>
  <c r="C1419" i="1" l="1"/>
  <c r="C1420" i="1" l="1"/>
  <c r="C1421" i="1" l="1"/>
  <c r="C1422" i="1" l="1"/>
  <c r="C1423" i="1" l="1"/>
  <c r="C1424" i="1" l="1"/>
  <c r="C1425" i="1" l="1"/>
  <c r="C1426" i="1" l="1"/>
  <c r="C1427" i="1" l="1"/>
  <c r="C1428" i="1" l="1"/>
  <c r="C1429" i="1" l="1"/>
  <c r="C1430" i="1" l="1"/>
  <c r="C1431" i="1" l="1"/>
  <c r="C1432" i="1" l="1"/>
  <c r="C1433" i="1" l="1"/>
  <c r="C1434" i="1" l="1"/>
  <c r="C1435" i="1" l="1"/>
  <c r="C1436" i="1" l="1"/>
  <c r="C1437" i="1" l="1"/>
  <c r="C1438" i="1" l="1"/>
  <c r="C1439" i="1" l="1"/>
  <c r="C1440" i="1" l="1"/>
  <c r="C1441" i="1" l="1"/>
  <c r="C1442" i="1" l="1"/>
  <c r="C1443" i="1" l="1"/>
  <c r="C1444" i="1" l="1"/>
  <c r="C1445" i="1" l="1"/>
  <c r="C1446" i="1" l="1"/>
  <c r="C1447" i="1" l="1"/>
  <c r="C1448" i="1" l="1"/>
  <c r="C1449" i="1" l="1"/>
  <c r="C1450" i="1" l="1"/>
  <c r="C1451" i="1" l="1"/>
  <c r="C1452" i="1" l="1"/>
  <c r="C1453" i="1" l="1"/>
  <c r="C1454" i="1" l="1"/>
  <c r="C1455" i="1" l="1"/>
  <c r="C1456" i="1" l="1"/>
  <c r="C1457" i="1" l="1"/>
  <c r="C1458" i="1" l="1"/>
  <c r="C1459" i="1" l="1"/>
  <c r="C1460" i="1" l="1"/>
  <c r="C1461" i="1" l="1"/>
  <c r="C1462" i="1" l="1"/>
  <c r="C1463" i="1" l="1"/>
  <c r="C1464" i="1" l="1"/>
  <c r="C1465" i="1" l="1"/>
  <c r="C1466" i="1" l="1"/>
  <c r="C1467" i="1" l="1"/>
  <c r="C1468" i="1" l="1"/>
  <c r="C1469" i="1" l="1"/>
  <c r="C1470" i="1" l="1"/>
  <c r="C1471" i="1" l="1"/>
  <c r="C1472" i="1" l="1"/>
  <c r="V1472" i="1" l="1"/>
  <c r="Z1339" i="1" l="1"/>
  <c r="Z1341" i="1" s="1"/>
  <c r="Z1347" i="1" l="1"/>
  <c r="Z1343" i="1"/>
  <c r="Z1361" i="1" l="1"/>
  <c r="Z1351" i="1"/>
  <c r="Z1363" i="1"/>
  <c r="Z1349" i="1"/>
  <c r="Z1359" i="1" l="1"/>
  <c r="Z1355" i="1"/>
  <c r="T1399" i="1" l="1"/>
  <c r="T1430" i="1"/>
  <c r="T1380" i="1"/>
  <c r="T1411" i="1"/>
  <c r="T1367" i="1"/>
  <c r="T1454" i="1"/>
  <c r="T1442" i="1"/>
  <c r="T1437" i="1"/>
  <c r="T1471" i="1"/>
  <c r="T1420" i="1"/>
  <c r="T1376" i="1"/>
  <c r="T1383" i="1"/>
  <c r="T1423" i="1"/>
  <c r="T1396" i="1"/>
  <c r="T1371" i="1"/>
  <c r="T1433" i="1"/>
  <c r="T1377" i="1"/>
  <c r="T1405" i="1"/>
  <c r="T1397" i="1"/>
  <c r="T1435" i="1"/>
  <c r="T1451" i="1"/>
  <c r="T1456" i="1"/>
  <c r="T1458" i="1"/>
  <c r="T1386" i="1"/>
  <c r="T1402" i="1"/>
  <c r="T1415" i="1"/>
  <c r="T1462" i="1"/>
  <c r="T1398" i="1"/>
  <c r="T1469" i="1"/>
  <c r="T1365" i="1"/>
  <c r="T1401" i="1"/>
  <c r="T1431" i="1"/>
  <c r="T1465" i="1"/>
  <c r="T1394" i="1"/>
  <c r="T1393" i="1"/>
  <c r="T1378" i="1"/>
  <c r="T1391" i="1"/>
  <c r="T1404" i="1"/>
  <c r="T1375" i="1"/>
  <c r="T1468" i="1"/>
  <c r="T1384" i="1"/>
  <c r="T1421" i="1"/>
  <c r="T1455" i="1"/>
  <c r="T1470" i="1"/>
  <c r="T1425" i="1"/>
  <c r="T1463" i="1"/>
  <c r="T1472" i="1"/>
  <c r="T1422" i="1"/>
  <c r="T1416" i="1"/>
  <c r="T1414" i="1"/>
  <c r="T1445" i="1"/>
  <c r="T1424" i="1"/>
  <c r="T1379" i="1"/>
  <c r="T1369" i="1"/>
  <c r="T1390" i="1"/>
  <c r="T1406" i="1"/>
  <c r="T1459" i="1"/>
  <c r="T1436" i="1"/>
  <c r="T1366" i="1"/>
  <c r="T1419" i="1"/>
  <c r="T1427" i="1"/>
  <c r="T1385" i="1"/>
  <c r="T1392" i="1"/>
  <c r="T1382" i="1"/>
  <c r="T1434" i="1"/>
  <c r="T1368" i="1"/>
  <c r="T1373" i="1"/>
  <c r="T1400" i="1"/>
  <c r="T1450" i="1"/>
  <c r="T1370" i="1"/>
  <c r="T1364" i="1"/>
  <c r="T1403" i="1"/>
  <c r="T1449" i="1"/>
  <c r="T1409" i="1"/>
  <c r="T1452" i="1"/>
  <c r="T1441" i="1"/>
  <c r="T1466" i="1"/>
  <c r="T1429" i="1"/>
  <c r="T1443" i="1"/>
  <c r="T1467" i="1"/>
  <c r="T1413" i="1"/>
  <c r="T1372" i="1"/>
  <c r="T1389" i="1"/>
  <c r="T1446" i="1"/>
  <c r="T1381" i="1"/>
  <c r="T1412" i="1"/>
  <c r="T1374" i="1"/>
  <c r="T1448" i="1"/>
  <c r="T1387" i="1"/>
  <c r="Z1357" i="1"/>
  <c r="T1426" i="1"/>
  <c r="T1460" i="1"/>
  <c r="T1438" i="1"/>
  <c r="T1457" i="1"/>
  <c r="T1453" i="1"/>
  <c r="T1464" i="1"/>
  <c r="T1440" i="1"/>
  <c r="T1418" i="1"/>
  <c r="T1417" i="1"/>
  <c r="T1388" i="1"/>
  <c r="T1395" i="1"/>
  <c r="T1447" i="1"/>
  <c r="T1461" i="1"/>
  <c r="T1407" i="1"/>
  <c r="T1410" i="1"/>
  <c r="T1444" i="1"/>
  <c r="T1428" i="1"/>
  <c r="T1439" i="1"/>
  <c r="T1408" i="1"/>
  <c r="T1432" i="1"/>
  <c r="S1445" i="1" l="1"/>
  <c r="B1445" i="1" s="1"/>
  <c r="S1463" i="1"/>
  <c r="B1463" i="1" s="1"/>
  <c r="S1364" i="1"/>
  <c r="B1364" i="1" s="1"/>
  <c r="S1371" i="1"/>
  <c r="B1371" i="1" s="1"/>
  <c r="S1420" i="1"/>
  <c r="B1420" i="1" s="1"/>
  <c r="S1431" i="1"/>
  <c r="B1431" i="1" s="1"/>
  <c r="S1403" i="1"/>
  <c r="B1403" i="1" s="1"/>
  <c r="S1389" i="1"/>
  <c r="B1389" i="1" s="1"/>
  <c r="S1400" i="1"/>
  <c r="B1400" i="1" s="1"/>
  <c r="S1418" i="1"/>
  <c r="B1418" i="1" s="1"/>
  <c r="S1435" i="1"/>
  <c r="B1435" i="1" s="1"/>
  <c r="S1402" i="1"/>
  <c r="B1402" i="1" s="1"/>
  <c r="S1457" i="1"/>
  <c r="B1457" i="1" s="1"/>
  <c r="S1369" i="1"/>
  <c r="B1369" i="1" s="1"/>
  <c r="S1370" i="1"/>
  <c r="B1370" i="1" s="1"/>
  <c r="S1455" i="1"/>
  <c r="B1455" i="1" s="1"/>
  <c r="S1405" i="1"/>
  <c r="B1405" i="1" s="1"/>
  <c r="S1380" i="1"/>
  <c r="B1380" i="1" s="1"/>
  <c r="S1416" i="1"/>
  <c r="B1416" i="1" s="1"/>
  <c r="S1462" i="1"/>
  <c r="B1462" i="1" s="1"/>
  <c r="S1414" i="1"/>
  <c r="B1414" i="1" s="1"/>
  <c r="S1438" i="1"/>
  <c r="B1438" i="1" s="1"/>
  <c r="S1388" i="1"/>
  <c r="B1388" i="1" s="1"/>
  <c r="S1373" i="1"/>
  <c r="B1373" i="1" s="1"/>
  <c r="S1456" i="1"/>
  <c r="B1456" i="1" s="1"/>
  <c r="S1434" i="1"/>
  <c r="B1434" i="1" s="1"/>
  <c r="S1469" i="1"/>
  <c r="B1469" i="1" s="1"/>
  <c r="S1459" i="1"/>
  <c r="B1459" i="1" s="1"/>
  <c r="S1381" i="1"/>
  <c r="B1381" i="1" s="1"/>
  <c r="S1383" i="1"/>
  <c r="B1383" i="1" s="1"/>
  <c r="S1471" i="1"/>
  <c r="B1471" i="1" s="1"/>
  <c r="S1398" i="1"/>
  <c r="B1398" i="1" s="1"/>
  <c r="S1437" i="1"/>
  <c r="B1437" i="1" s="1"/>
  <c r="S1393" i="1"/>
  <c r="B1393" i="1" s="1"/>
  <c r="S1375" i="1"/>
  <c r="B1375" i="1" s="1"/>
  <c r="S1395" i="1"/>
  <c r="B1395" i="1" s="1"/>
  <c r="S1429" i="1"/>
  <c r="B1429" i="1" s="1"/>
  <c r="S1406" i="1"/>
  <c r="B1406" i="1" s="1"/>
  <c r="S1467" i="1"/>
  <c r="B1467" i="1" s="1"/>
  <c r="S1404" i="1"/>
  <c r="B1404" i="1" s="1"/>
  <c r="S1466" i="1"/>
  <c r="B1466" i="1" s="1"/>
  <c r="S1379" i="1"/>
  <c r="B1379" i="1" s="1"/>
  <c r="S1460" i="1"/>
  <c r="B1460" i="1" s="1"/>
  <c r="S1454" i="1"/>
  <c r="B1454" i="1" s="1"/>
  <c r="S1378" i="1"/>
  <c r="B1378" i="1" s="1"/>
  <c r="S1440" i="1"/>
  <c r="B1440" i="1" s="1"/>
  <c r="S1396" i="1"/>
  <c r="B1396" i="1" s="1"/>
  <c r="S1436" i="1"/>
  <c r="B1436" i="1" s="1"/>
  <c r="S1450" i="1"/>
  <c r="B1450" i="1" s="1"/>
  <c r="S1458" i="1"/>
  <c r="B1458" i="1" s="1"/>
  <c r="S1394" i="1"/>
  <c r="B1394" i="1" s="1"/>
  <c r="S1391" i="1"/>
  <c r="B1391" i="1" s="1"/>
  <c r="S1415" i="1"/>
  <c r="B1415" i="1" s="1"/>
  <c r="S1468" i="1"/>
  <c r="B1468" i="1" s="1"/>
  <c r="S1452" i="1"/>
  <c r="B1452" i="1" s="1"/>
  <c r="S1461" i="1"/>
  <c r="B1461" i="1" s="1"/>
  <c r="S1426" i="1"/>
  <c r="B1426" i="1" s="1"/>
  <c r="S1367" i="1"/>
  <c r="B1367" i="1" s="1"/>
  <c r="S1432" i="1"/>
  <c r="B1432" i="1" s="1"/>
  <c r="S1428" i="1"/>
  <c r="B1428" i="1" s="1"/>
  <c r="S1366" i="1"/>
  <c r="B1366" i="1" s="1"/>
  <c r="S1413" i="1"/>
  <c r="B1413" i="1" s="1"/>
  <c r="S1439" i="1"/>
  <c r="B1439" i="1" s="1"/>
  <c r="S1386" i="1"/>
  <c r="B1386" i="1" s="1"/>
  <c r="S1392" i="1"/>
  <c r="B1392" i="1" s="1"/>
  <c r="S1417" i="1"/>
  <c r="B1417" i="1" s="1"/>
  <c r="S1372" i="1"/>
  <c r="B1372" i="1" s="1"/>
  <c r="S1385" i="1"/>
  <c r="B1385" i="1" s="1"/>
  <c r="S1425" i="1"/>
  <c r="B1425" i="1" s="1"/>
  <c r="S1449" i="1"/>
  <c r="B1449" i="1" s="1"/>
  <c r="S1446" i="1"/>
  <c r="B1446" i="1" s="1"/>
  <c r="S1421" i="1"/>
  <c r="B1421" i="1" s="1"/>
  <c r="S1423" i="1"/>
  <c r="B1423" i="1" s="1"/>
  <c r="S1441" i="1"/>
  <c r="B1441" i="1" s="1"/>
  <c r="S1376" i="1"/>
  <c r="B1376" i="1" s="1"/>
  <c r="S1443" i="1"/>
  <c r="B1443" i="1" s="1"/>
  <c r="S1411" i="1"/>
  <c r="B1411" i="1" s="1"/>
  <c r="S1419" i="1"/>
  <c r="B1419" i="1" s="1"/>
  <c r="S1424" i="1"/>
  <c r="B1424" i="1" s="1"/>
  <c r="S1409" i="1"/>
  <c r="B1409" i="1" s="1"/>
  <c r="S1368" i="1"/>
  <c r="B1368" i="1" s="1"/>
  <c r="S1447" i="1"/>
  <c r="B1447" i="1" s="1"/>
  <c r="S1387" i="1"/>
  <c r="B1387" i="1" s="1"/>
  <c r="S1464" i="1"/>
  <c r="B1464" i="1" s="1"/>
  <c r="S1374" i="1"/>
  <c r="B1374" i="1" s="1"/>
  <c r="S1444" i="1"/>
  <c r="B1444" i="1" s="1"/>
  <c r="S1401" i="1"/>
  <c r="B1401" i="1" s="1"/>
  <c r="S1399" i="1"/>
  <c r="B1399" i="1" s="1"/>
  <c r="S1422" i="1"/>
  <c r="B1422" i="1" s="1"/>
  <c r="S1397" i="1"/>
  <c r="B1397" i="1" s="1"/>
  <c r="S1472" i="1"/>
  <c r="B1472" i="1" s="1"/>
  <c r="S1382" i="1"/>
  <c r="B1382" i="1" s="1"/>
  <c r="S1412" i="1"/>
  <c r="B1412" i="1" s="1"/>
  <c r="S1430" i="1"/>
  <c r="B1430" i="1" s="1"/>
  <c r="S1451" i="1"/>
  <c r="B1451" i="1" s="1"/>
  <c r="S1427" i="1"/>
  <c r="B1427" i="1" s="1"/>
  <c r="S1442" i="1"/>
  <c r="B1442" i="1" s="1"/>
  <c r="S1377" i="1"/>
  <c r="B1377" i="1" s="1"/>
  <c r="S1448" i="1"/>
  <c r="B1448" i="1" s="1"/>
  <c r="S1465" i="1"/>
  <c r="B1465" i="1" s="1"/>
  <c r="S1390" i="1"/>
  <c r="B1390" i="1" s="1"/>
  <c r="S1453" i="1"/>
  <c r="B1453" i="1" s="1"/>
  <c r="S1433" i="1"/>
  <c r="B1433" i="1" s="1"/>
  <c r="S1407" i="1"/>
  <c r="B1407" i="1" s="1"/>
  <c r="S1470" i="1"/>
  <c r="B1470" i="1" s="1"/>
  <c r="S1365" i="1"/>
  <c r="B1365" i="1" s="1"/>
  <c r="S1408" i="1"/>
  <c r="B1408" i="1" s="1"/>
  <c r="S1410" i="1"/>
  <c r="B1410" i="1" s="1"/>
  <c r="S1384" i="1"/>
  <c r="B1384" i="1" s="1"/>
</calcChain>
</file>

<file path=xl/sharedStrings.xml><?xml version="1.0" encoding="utf-8"?>
<sst xmlns="http://schemas.openxmlformats.org/spreadsheetml/2006/main" count="215" uniqueCount="111">
  <si>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</si>
  <si>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</si>
  <si>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</si>
  <si>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</si>
  <si>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</si>
  <si>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</si>
  <si>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</si>
  <si>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</si>
  <si>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</si>
  <si>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</si>
  <si>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</si>
  <si>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</si>
  <si>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</si>
  <si>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</si>
  <si>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</si>
  <si>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</si>
  <si>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</si>
  <si>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</si>
  <si>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</si>
  <si>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</si>
  <si>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</si>
  <si>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</si>
  <si>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</si>
  <si>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</si>
  <si>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</si>
  <si>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</si>
  <si>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</si>
  <si>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</si>
  <si>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</si>
  <si>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</si>
  <si>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</si>
  <si>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</si>
  <si>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</si>
  <si>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</si>
  <si>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</si>
  <si>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</si>
  <si>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</si>
  <si>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</si>
  <si>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</si>
  <si>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</si>
  <si>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</si>
  <si>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</si>
  <si>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</si>
  <si>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</si>
  <si>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</si>
  <si>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</si>
  <si>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</si>
  <si>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</si>
  <si>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</si>
  <si>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</si>
  <si>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Debêntures em Circulação</t>
  </si>
  <si>
    <t>Valor Total</t>
  </si>
  <si>
    <t>Tabela de Feriados</t>
  </si>
  <si>
    <t>Data Base -1</t>
  </si>
  <si>
    <t>Data Base</t>
  </si>
  <si>
    <t>Prox DU</t>
  </si>
  <si>
    <t>DATA EMISSÃO</t>
  </si>
  <si>
    <t>DATA INTEGRAL</t>
  </si>
  <si>
    <t>DATA VENCIMENTO</t>
  </si>
  <si>
    <t>PU PAR</t>
  </si>
  <si>
    <t>A+J=</t>
  </si>
  <si>
    <t>GARONNE PARTICIPAÇÕES S.A. - 1ª EMISSÃO DE DEBÊNTURES - 1ª SÉRIE - R$ 400.000.000,00</t>
  </si>
  <si>
    <t>DI + 4,50% A.A.</t>
  </si>
  <si>
    <t>1ª EMISSÃO</t>
  </si>
  <si>
    <t>GARONNE PART</t>
  </si>
  <si>
    <t>GARONNE11</t>
  </si>
  <si>
    <t>PRÊMIO DE EXTENSÃO</t>
  </si>
  <si>
    <t>PU 1ª SÉRIE</t>
  </si>
  <si>
    <t>QUANTIDADE 1ª SÉRIE</t>
  </si>
  <si>
    <t>SALDO DEVEDOR 1ª SÉRIE</t>
  </si>
  <si>
    <t>PU 2ª SÉRIE</t>
  </si>
  <si>
    <t>QUANTIDADE 2ª SÉRIE</t>
  </si>
  <si>
    <t>SALDO DEVEDOR 2ª SÉRIE</t>
  </si>
  <si>
    <t>SALDO DEVEDOR TOTAL</t>
  </si>
  <si>
    <t>PRÊMIO EXTENSÃO 1ª SÉRIE</t>
  </si>
  <si>
    <t>PRÊMIO EXTENSÃO 2ª SÉRIE</t>
  </si>
  <si>
    <t>PRÊMIO EXTENSÃO 1ª SÉRIE UNITÁRIO</t>
  </si>
  <si>
    <t>PRÊMIO EXTENSÃO 2ª SÉRIE UNITÁRIO</t>
  </si>
  <si>
    <t>AGD</t>
  </si>
  <si>
    <t>Amortização Extraordinária</t>
  </si>
  <si>
    <t>Valor Nominal Atualizado</t>
  </si>
  <si>
    <t>Fator Juros</t>
  </si>
  <si>
    <t>Valor Total Disponível Amort Ext</t>
  </si>
  <si>
    <t>Valor Total Disponível Amort Ext Unitário</t>
  </si>
  <si>
    <t>Percentual Amort Ext</t>
  </si>
  <si>
    <t>Amortização + Juros</t>
  </si>
  <si>
    <t>Valor Nominal Atualizado após Eventos</t>
  </si>
  <si>
    <t>GARONNE</t>
  </si>
  <si>
    <t>AGD 29/07/2024</t>
  </si>
  <si>
    <t>PERCENTUAL 1ª SÉRIE</t>
  </si>
  <si>
    <t>PERCENTUAL 2ª SÉRIE</t>
  </si>
  <si>
    <t>AMEX OBRIGATÓRIA</t>
  </si>
  <si>
    <t>AMEX OBRIGATÓRIA 1ª SÉRIE</t>
  </si>
  <si>
    <t>AMEX OBRIGATÓRIA 2ª SÉRIE</t>
  </si>
  <si>
    <t>JUROS A ACRUAR</t>
  </si>
  <si>
    <t>AMEX UNITÁRIA 1ª SÉRIE</t>
  </si>
  <si>
    <t>JUROS DEVIDOS 1ª SÉRIE</t>
  </si>
  <si>
    <t>JUROS PAGOS 1ª SÉRIE</t>
  </si>
  <si>
    <t>PRÊMIO DE EXTENSÃO 1ª SÉRIE</t>
  </si>
  <si>
    <t>PRÊMIO DE EXTENSÃO 2ª SÉRIE</t>
  </si>
  <si>
    <t>PRÊMIO EXT UNITÁRIO 1ª SÉRIE</t>
  </si>
  <si>
    <t>BÔNUS</t>
  </si>
  <si>
    <t>SEM BÔNUS</t>
  </si>
  <si>
    <t>COM BÔNUS</t>
  </si>
  <si>
    <t>INÍCIO PERÍODO BÔNUS ADIMPLÊNCIA</t>
  </si>
  <si>
    <t>AMEX</t>
  </si>
  <si>
    <t>AMEX 1ª SÉRIE</t>
  </si>
  <si>
    <t>AMEX 2ª SÉRIE</t>
  </si>
  <si>
    <t>PRÊMIO 1,5%</t>
  </si>
  <si>
    <t>PAGAMENTO TOTAL</t>
  </si>
  <si>
    <t>PRÊMIO 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</si>
</sst>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5" formatCode="&quot;R$&quot;#,##0.00"/>
    <numFmt numFmtId="176" formatCode="&quot;R$&quot;#,##0.00000000"/>
    <numFmt numFmtId="177" formatCode="&quot;R$&quot;\ #,##0.00000000"/>
    <numFmt numFmtId="178" formatCode="&quot;R$&quot;#,##0.00_);[Red]\(&quot;R$&quot;#,##0.00\)"/>
    <numFmt numFmtId="179" formatCode="&quot;R$&quot;\ #,##0.00000000;[Red]\-&quot;R$&quot;\ #,##0.00000000"/>
    <numFmt numFmtId="180" formatCode="&quot;R$&quot;\ #,##0.000000000"/>
    <numFmt numFmtId="181" formatCode="&quot;R$&quot;\ #,##0.00"/>
    <numFmt numFmtId="182" formatCode="0.00000000"/>
    <numFmt numFmtId="183" formatCode="&quot;R$&quot;#,##0.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4"/>
      <color theme="8"/>
      <name val="Verdana"/>
      <family val="2"/>
    </font>
    <font>
      <sz val="9"/>
      <color theme="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4" fillId="6" borderId="0" applyNumberFormat="0" applyBorder="0" applyAlignment="0" applyProtection="0"/>
    <xf numFmtId="9" fontId="20" fillId="0" borderId="0" applyFont="0" applyFill="0" applyBorder="0" applyAlignment="0" applyProtection="0"/>
    <xf numFmtId="0" fontId="25" fillId="9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10" fillId="3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10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7" fillId="7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2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10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7" fontId="1" fillId="7" borderId="0" xfId="0" applyNumberFormat="1" applyFont="1" applyFill="1"/>
    <xf numFmtId="168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68" fontId="5" fillId="7" borderId="0" xfId="0" applyNumberFormat="1" applyFont="1" applyFill="1" applyAlignment="1">
      <alignment horizontal="centerContinuous"/>
    </xf>
    <xf numFmtId="10" fontId="5" fillId="7" borderId="0" xfId="0" applyNumberFormat="1" applyFont="1" applyFill="1" applyAlignment="1">
      <alignment horizontal="centerContinuous"/>
    </xf>
    <xf numFmtId="10" fontId="1" fillId="7" borderId="0" xfId="0" applyNumberFormat="1" applyFont="1" applyFill="1" applyAlignment="1">
      <alignment horizontal="centerContinuous"/>
    </xf>
    <xf numFmtId="167" fontId="1" fillId="7" borderId="0" xfId="0" applyNumberFormat="1" applyFont="1" applyFill="1" applyAlignment="1">
      <alignment horizontal="centerContinuous"/>
    </xf>
    <xf numFmtId="169" fontId="1" fillId="7" borderId="0" xfId="0" applyNumberFormat="1" applyFont="1" applyFill="1" applyAlignment="1">
      <alignment horizontal="centerContinuous"/>
    </xf>
    <xf numFmtId="1" fontId="1" fillId="7" borderId="0" xfId="0" applyNumberFormat="1" applyFont="1" applyFill="1" applyAlignment="1">
      <alignment horizontal="centerContinuous"/>
    </xf>
    <xf numFmtId="166" fontId="1" fillId="7" borderId="0" xfId="0" applyNumberFormat="1" applyFont="1" applyFill="1" applyAlignment="1">
      <alignment horizontal="centerContinuous"/>
    </xf>
    <xf numFmtId="4" fontId="1" fillId="7" borderId="0" xfId="0" applyNumberFormat="1" applyFont="1" applyFill="1" applyAlignment="1">
      <alignment horizontal="centerContinuous"/>
    </xf>
    <xf numFmtId="0" fontId="1" fillId="7" borderId="0" xfId="0" applyFont="1" applyFill="1" applyAlignment="1">
      <alignment horizontal="centerContinuous"/>
    </xf>
    <xf numFmtId="165" fontId="1" fillId="7" borderId="0" xfId="0" applyNumberFormat="1" applyFont="1" applyFill="1" applyAlignment="1">
      <alignment horizontal="centerContinuous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/>
    </xf>
    <xf numFmtId="0" fontId="11" fillId="7" borderId="0" xfId="0" applyFont="1" applyFill="1"/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14" fontId="9" fillId="5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4" fontId="16" fillId="5" borderId="0" xfId="0" applyNumberFormat="1" applyFont="1" applyFill="1" applyAlignment="1">
      <alignment horizontal="center"/>
    </xf>
    <xf numFmtId="14" fontId="17" fillId="5" borderId="0" xfId="0" applyNumberFormat="1" applyFont="1" applyFill="1" applyAlignment="1">
      <alignment horizontal="center" vertical="center"/>
    </xf>
    <xf numFmtId="167" fontId="10" fillId="7" borderId="0" xfId="0" applyNumberFormat="1" applyFont="1" applyFill="1" applyAlignment="1">
      <alignment horizontal="center"/>
    </xf>
    <xf numFmtId="0" fontId="18" fillId="6" borderId="0" xfId="1" applyFont="1" applyAlignment="1">
      <alignment horizontal="center"/>
    </xf>
    <xf numFmtId="0" fontId="15" fillId="7" borderId="0" xfId="0" applyFont="1" applyFill="1" applyAlignment="1">
      <alignment horizontal="left"/>
    </xf>
    <xf numFmtId="14" fontId="15" fillId="7" borderId="0" xfId="0" applyNumberFormat="1" applyFont="1" applyFill="1" applyAlignment="1">
      <alignment horizontal="left"/>
    </xf>
    <xf numFmtId="14" fontId="15" fillId="7" borderId="0" xfId="0" applyNumberFormat="1" applyFont="1" applyFill="1"/>
    <xf numFmtId="0" fontId="19" fillId="7" borderId="0" xfId="0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72" fontId="1" fillId="0" borderId="0" xfId="2" applyNumberFormat="1" applyFont="1" applyAlignment="1">
      <alignment horizontal="center"/>
    </xf>
    <xf numFmtId="3" fontId="14" fillId="6" borderId="0" xfId="1" applyNumberFormat="1" applyAlignment="1">
      <alignment horizontal="center"/>
    </xf>
    <xf numFmtId="14" fontId="21" fillId="6" borderId="0" xfId="1" applyNumberFormat="1" applyFont="1" applyAlignment="1">
      <alignment horizontal="center"/>
    </xf>
    <xf numFmtId="166" fontId="21" fillId="6" borderId="0" xfId="1" applyNumberFormat="1" applyFont="1" applyAlignment="1">
      <alignment horizontal="center" vertical="center"/>
    </xf>
    <xf numFmtId="167" fontId="21" fillId="6" borderId="0" xfId="1" applyNumberFormat="1" applyFont="1" applyAlignment="1">
      <alignment horizontal="center"/>
    </xf>
    <xf numFmtId="10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center"/>
    </xf>
    <xf numFmtId="3" fontId="21" fillId="6" borderId="0" xfId="1" applyNumberFormat="1" applyFont="1" applyAlignment="1">
      <alignment horizontal="center"/>
    </xf>
    <xf numFmtId="169" fontId="21" fillId="6" borderId="0" xfId="1" applyNumberFormat="1" applyFont="1" applyAlignment="1">
      <alignment horizontal="center"/>
    </xf>
    <xf numFmtId="172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right"/>
    </xf>
    <xf numFmtId="2" fontId="3" fillId="0" borderId="0" xfId="0" applyNumberFormat="1" applyFont="1"/>
    <xf numFmtId="4" fontId="21" fillId="6" borderId="0" xfId="1" applyNumberFormat="1" applyFont="1" applyAlignment="1">
      <alignment horizontal="left"/>
    </xf>
    <xf numFmtId="175" fontId="21" fillId="6" borderId="0" xfId="1" applyNumberFormat="1" applyFont="1" applyAlignment="1">
      <alignment horizontal="left"/>
    </xf>
    <xf numFmtId="176" fontId="21" fillId="6" borderId="0" xfId="1" applyNumberFormat="1" applyFont="1" applyAlignment="1">
      <alignment horizontal="left"/>
    </xf>
    <xf numFmtId="167" fontId="22" fillId="6" borderId="0" xfId="1" applyNumberFormat="1" applyFont="1" applyAlignment="1">
      <alignment horizontal="center"/>
    </xf>
    <xf numFmtId="0" fontId="21" fillId="6" borderId="0" xfId="1" applyFont="1"/>
    <xf numFmtId="14" fontId="21" fillId="6" borderId="0" xfId="1" applyNumberFormat="1" applyFont="1" applyAlignment="1">
      <alignment horizontal="left"/>
    </xf>
    <xf numFmtId="14" fontId="23" fillId="3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69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2" fillId="0" borderId="0" xfId="0" applyNumberFormat="1" applyFont="1" applyAlignment="1">
      <alignment horizontal="left" vertical="center"/>
    </xf>
    <xf numFmtId="179" fontId="3" fillId="0" borderId="0" xfId="0" applyNumberFormat="1" applyFont="1" applyAlignment="1">
      <alignment horizontal="left" vertical="center"/>
    </xf>
    <xf numFmtId="172" fontId="1" fillId="0" borderId="0" xfId="0" applyNumberFormat="1" applyFont="1" applyAlignment="1">
      <alignment horizontal="left" vertical="center"/>
    </xf>
    <xf numFmtId="180" fontId="1" fillId="0" borderId="0" xfId="0" applyNumberFormat="1" applyFont="1" applyAlignment="1">
      <alignment horizontal="left" vertical="center"/>
    </xf>
    <xf numFmtId="181" fontId="1" fillId="0" borderId="0" xfId="0" applyNumberFormat="1" applyFont="1" applyAlignment="1">
      <alignment horizontal="left" vertical="center"/>
    </xf>
    <xf numFmtId="14" fontId="14" fillId="6" borderId="0" xfId="1" applyNumberFormat="1" applyAlignment="1">
      <alignment horizontal="center"/>
    </xf>
    <xf numFmtId="166" fontId="14" fillId="6" borderId="0" xfId="1" applyNumberFormat="1" applyAlignment="1">
      <alignment horizontal="center" vertical="center"/>
    </xf>
    <xf numFmtId="167" fontId="14" fillId="6" borderId="0" xfId="1" applyNumberFormat="1" applyAlignment="1">
      <alignment horizontal="center"/>
    </xf>
    <xf numFmtId="10" fontId="14" fillId="6" borderId="0" xfId="1" applyNumberFormat="1" applyAlignment="1">
      <alignment horizontal="center"/>
    </xf>
    <xf numFmtId="0" fontId="14" fillId="6" borderId="0" xfId="1" applyAlignment="1">
      <alignment horizontal="center"/>
    </xf>
    <xf numFmtId="169" fontId="14" fillId="6" borderId="0" xfId="1" applyNumberFormat="1" applyAlignment="1">
      <alignment horizontal="center"/>
    </xf>
    <xf numFmtId="172" fontId="14" fillId="6" borderId="0" xfId="1" applyNumberFormat="1" applyAlignment="1">
      <alignment horizontal="center"/>
    </xf>
    <xf numFmtId="0" fontId="14" fillId="6" borderId="0" xfId="1" applyAlignment="1">
      <alignment horizontal="right"/>
    </xf>
    <xf numFmtId="4" fontId="25" fillId="9" borderId="0" xfId="3" applyNumberFormat="1" applyAlignment="1">
      <alignment horizontal="center"/>
    </xf>
    <xf numFmtId="175" fontId="25" fillId="9" borderId="0" xfId="3" applyNumberFormat="1" applyAlignment="1">
      <alignment horizontal="center"/>
    </xf>
    <xf numFmtId="172" fontId="25" fillId="9" borderId="0" xfId="3" applyNumberFormat="1" applyAlignment="1">
      <alignment horizontal="center"/>
    </xf>
    <xf numFmtId="0" fontId="25" fillId="9" borderId="0" xfId="3" applyAlignment="1">
      <alignment horizontal="center"/>
    </xf>
    <xf numFmtId="176" fontId="14" fillId="6" borderId="0" xfId="1" applyNumberFormat="1" applyAlignment="1">
      <alignment horizontal="center"/>
    </xf>
    <xf numFmtId="4" fontId="14" fillId="6" borderId="0" xfId="1" applyNumberFormat="1" applyAlignment="1">
      <alignment horizontal="center"/>
    </xf>
    <xf numFmtId="14" fontId="25" fillId="9" borderId="0" xfId="3" applyNumberFormat="1" applyAlignment="1">
      <alignment horizontal="center"/>
    </xf>
    <xf numFmtId="14" fontId="26" fillId="9" borderId="0" xfId="3" applyNumberFormat="1" applyFont="1" applyAlignment="1">
      <alignment horizontal="center"/>
    </xf>
    <xf numFmtId="166" fontId="26" fillId="9" borderId="0" xfId="3" applyNumberFormat="1" applyFont="1" applyAlignment="1">
      <alignment horizontal="center" vertical="center"/>
    </xf>
    <xf numFmtId="167" fontId="26" fillId="9" borderId="0" xfId="3" applyNumberFormat="1" applyFont="1" applyAlignment="1">
      <alignment horizontal="center"/>
    </xf>
    <xf numFmtId="10" fontId="26" fillId="9" borderId="0" xfId="3" applyNumberFormat="1" applyFont="1" applyAlignment="1">
      <alignment horizontal="center"/>
    </xf>
    <xf numFmtId="0" fontId="26" fillId="9" borderId="0" xfId="3" applyFont="1" applyAlignment="1">
      <alignment horizontal="center"/>
    </xf>
    <xf numFmtId="3" fontId="26" fillId="9" borderId="0" xfId="3" applyNumberFormat="1" applyFont="1" applyAlignment="1">
      <alignment horizontal="center"/>
    </xf>
    <xf numFmtId="169" fontId="26" fillId="9" borderId="0" xfId="3" applyNumberFormat="1" applyFont="1" applyAlignment="1">
      <alignment horizontal="center"/>
    </xf>
    <xf numFmtId="172" fontId="26" fillId="9" borderId="0" xfId="3" applyNumberFormat="1" applyFont="1" applyAlignment="1">
      <alignment horizontal="center"/>
    </xf>
    <xf numFmtId="0" fontId="26" fillId="9" borderId="0" xfId="3" applyFont="1" applyAlignment="1">
      <alignment horizontal="right"/>
    </xf>
    <xf numFmtId="4" fontId="27" fillId="9" borderId="0" xfId="3" applyNumberFormat="1" applyFont="1" applyAlignment="1">
      <alignment horizontal="center"/>
    </xf>
    <xf numFmtId="0" fontId="27" fillId="9" borderId="0" xfId="3" applyFont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9" fontId="22" fillId="6" borderId="0" xfId="1" applyNumberFormat="1" applyFont="1" applyAlignment="1">
      <alignment horizontal="center"/>
    </xf>
    <xf numFmtId="10" fontId="22" fillId="6" borderId="0" xfId="1" applyNumberFormat="1" applyFont="1" applyAlignment="1">
      <alignment horizontal="center"/>
    </xf>
    <xf numFmtId="182" fontId="14" fillId="6" borderId="0" xfId="1" applyNumberFormat="1" applyAlignment="1">
      <alignment horizontal="center"/>
    </xf>
    <xf numFmtId="0" fontId="28" fillId="9" borderId="0" xfId="3" applyFont="1" applyAlignment="1">
      <alignment horizontal="center"/>
    </xf>
    <xf numFmtId="175" fontId="28" fillId="9" borderId="0" xfId="3" applyNumberFormat="1" applyFont="1" applyAlignment="1">
      <alignment horizontal="center"/>
    </xf>
    <xf numFmtId="0" fontId="28" fillId="6" borderId="0" xfId="1" applyFont="1" applyAlignment="1">
      <alignment horizontal="center"/>
    </xf>
    <xf numFmtId="176" fontId="28" fillId="6" borderId="0" xfId="1" applyNumberFormat="1" applyFont="1" applyAlignment="1">
      <alignment horizontal="center"/>
    </xf>
    <xf numFmtId="4" fontId="28" fillId="6" borderId="0" xfId="1" applyNumberFormat="1" applyFont="1" applyAlignment="1">
      <alignment horizontal="center"/>
    </xf>
    <xf numFmtId="175" fontId="28" fillId="6" borderId="0" xfId="1" applyNumberFormat="1" applyFont="1" applyAlignment="1">
      <alignment horizontal="center"/>
    </xf>
    <xf numFmtId="166" fontId="25" fillId="9" borderId="0" xfId="3" applyNumberFormat="1" applyAlignment="1">
      <alignment horizontal="center" vertical="center"/>
    </xf>
    <xf numFmtId="167" fontId="25" fillId="9" borderId="0" xfId="3" applyNumberFormat="1" applyAlignment="1">
      <alignment horizontal="center"/>
    </xf>
    <xf numFmtId="10" fontId="25" fillId="9" borderId="0" xfId="3" applyNumberFormat="1" applyAlignment="1">
      <alignment horizontal="center"/>
    </xf>
    <xf numFmtId="3" fontId="25" fillId="9" borderId="0" xfId="3" applyNumberFormat="1" applyAlignment="1">
      <alignment horizontal="center"/>
    </xf>
    <xf numFmtId="169" fontId="25" fillId="9" borderId="0" xfId="3" applyNumberFormat="1" applyAlignment="1">
      <alignment horizontal="center"/>
    </xf>
    <xf numFmtId="0" fontId="25" fillId="9" borderId="0" xfId="3" applyAlignment="1">
      <alignment horizontal="right"/>
    </xf>
    <xf numFmtId="14" fontId="27" fillId="9" borderId="0" xfId="3" applyNumberFormat="1" applyFont="1" applyAlignment="1">
      <alignment horizontal="center"/>
    </xf>
    <xf numFmtId="183" fontId="25" fillId="9" borderId="0" xfId="3" applyNumberFormat="1" applyAlignment="1">
      <alignment horizontal="center"/>
    </xf>
    <xf numFmtId="175" fontId="3" fillId="0" borderId="0" xfId="0" applyNumberFormat="1" applyFont="1"/>
  </cellXfs>
  <cellStyles count="4">
    <cellStyle name="Bom" xfId="3" builtinId="26"/>
    <cellStyle name="Neutro" xfId="1" builtinId="28"/>
    <cellStyle name="Normal" xfId="0" builtinId="0"/>
    <cellStyle name="Porcentagem" xfId="2" builtinId="5"/>
  </cellStyles>
  <dxfs count="1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PUGARONNE21%20AGD%2031%2003%202025.xlsx" TargetMode="External"/><Relationship Id="rId1" Type="http://schemas.openxmlformats.org/officeDocument/2006/relationships/externalLinkPath" Target="/DTVM/ServicosFiduciarios/Deb/Planilhas-Excel/PUGARONNE21%20AGD%2031%2003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3">
          <cell r="A13">
            <v>44407</v>
          </cell>
          <cell r="B13">
            <v>1000</v>
          </cell>
        </row>
        <row r="14">
          <cell r="A14">
            <v>44408</v>
          </cell>
          <cell r="B14">
            <v>1000.16137</v>
          </cell>
        </row>
        <row r="15">
          <cell r="A15">
            <v>44409</v>
          </cell>
          <cell r="B15">
            <v>1000.16137</v>
          </cell>
        </row>
        <row r="16">
          <cell r="A16">
            <v>44410</v>
          </cell>
          <cell r="B16">
            <v>1000.16137</v>
          </cell>
        </row>
        <row r="17">
          <cell r="A17">
            <v>44411</v>
          </cell>
          <cell r="B17">
            <v>1000.32276999</v>
          </cell>
        </row>
        <row r="18">
          <cell r="A18">
            <v>44412</v>
          </cell>
          <cell r="B18">
            <v>1000.48419</v>
          </cell>
        </row>
        <row r="19">
          <cell r="A19">
            <v>44413</v>
          </cell>
          <cell r="B19">
            <v>1000.6456399899999</v>
          </cell>
        </row>
        <row r="20">
          <cell r="A20">
            <v>44414</v>
          </cell>
          <cell r="B20">
            <v>1000.84506</v>
          </cell>
        </row>
        <row r="21">
          <cell r="A21">
            <v>44415</v>
          </cell>
          <cell r="B21">
            <v>1001.04452999</v>
          </cell>
        </row>
        <row r="22">
          <cell r="A22">
            <v>44416</v>
          </cell>
          <cell r="B22">
            <v>1001.04452999</v>
          </cell>
        </row>
        <row r="23">
          <cell r="A23">
            <v>44417</v>
          </cell>
          <cell r="B23">
            <v>1001.04452999</v>
          </cell>
        </row>
        <row r="24">
          <cell r="A24">
            <v>44418</v>
          </cell>
          <cell r="B24">
            <v>1001.24404</v>
          </cell>
        </row>
        <row r="25">
          <cell r="A25">
            <v>44419</v>
          </cell>
          <cell r="B25">
            <v>1001.44359</v>
          </cell>
        </row>
        <row r="26">
          <cell r="A26">
            <v>44420</v>
          </cell>
          <cell r="B26">
            <v>1001.64318</v>
          </cell>
        </row>
        <row r="27">
          <cell r="A27">
            <v>44421</v>
          </cell>
          <cell r="B27">
            <v>1001.84279999</v>
          </cell>
        </row>
        <row r="28">
          <cell r="A28">
            <v>44422</v>
          </cell>
          <cell r="B28">
            <v>1002.04246999</v>
          </cell>
        </row>
        <row r="29">
          <cell r="A29">
            <v>44423</v>
          </cell>
          <cell r="B29">
            <v>1002.04246999</v>
          </cell>
        </row>
        <row r="30">
          <cell r="A30">
            <v>44424</v>
          </cell>
          <cell r="B30">
            <v>1002.04246999</v>
          </cell>
        </row>
        <row r="31">
          <cell r="A31">
            <v>44425</v>
          </cell>
          <cell r="B31">
            <v>1002.24218</v>
          </cell>
        </row>
        <row r="32">
          <cell r="A32">
            <v>44426</v>
          </cell>
          <cell r="B32">
            <v>1002.44193</v>
          </cell>
        </row>
        <row r="33">
          <cell r="A33">
            <v>44427</v>
          </cell>
          <cell r="B33">
            <v>1002.64171</v>
          </cell>
        </row>
        <row r="34">
          <cell r="A34">
            <v>44428</v>
          </cell>
          <cell r="B34">
            <v>1002.84153999</v>
          </cell>
        </row>
        <row r="35">
          <cell r="A35">
            <v>44429</v>
          </cell>
          <cell r="B35">
            <v>1003.04141</v>
          </cell>
        </row>
        <row r="36">
          <cell r="A36">
            <v>44430</v>
          </cell>
          <cell r="B36">
            <v>1003.04141</v>
          </cell>
        </row>
        <row r="37">
          <cell r="A37">
            <v>44431</v>
          </cell>
          <cell r="B37">
            <v>1003.04141</v>
          </cell>
        </row>
        <row r="38">
          <cell r="A38">
            <v>44432</v>
          </cell>
          <cell r="B38">
            <v>1003.24130999</v>
          </cell>
        </row>
        <row r="39">
          <cell r="A39">
            <v>44433</v>
          </cell>
          <cell r="B39">
            <v>1003.4412600000001</v>
          </cell>
        </row>
        <row r="40">
          <cell r="A40">
            <v>44434</v>
          </cell>
          <cell r="B40">
            <v>1003.64124</v>
          </cell>
        </row>
        <row r="41">
          <cell r="A41">
            <v>44435</v>
          </cell>
          <cell r="B41">
            <v>1003.84126999</v>
          </cell>
        </row>
        <row r="42">
          <cell r="A42">
            <v>44436</v>
          </cell>
          <cell r="B42">
            <v>1004.04132999</v>
          </cell>
        </row>
        <row r="43">
          <cell r="A43">
            <v>44437</v>
          </cell>
          <cell r="B43">
            <v>1004.04132999</v>
          </cell>
        </row>
        <row r="44">
          <cell r="A44">
            <v>44438</v>
          </cell>
          <cell r="B44">
            <v>1004.04132999</v>
          </cell>
        </row>
        <row r="45">
          <cell r="A45">
            <v>44439</v>
          </cell>
          <cell r="B45">
            <v>1004.24143999</v>
          </cell>
        </row>
        <row r="46">
          <cell r="A46">
            <v>44440</v>
          </cell>
          <cell r="B46">
            <v>1004.44159</v>
          </cell>
        </row>
        <row r="47">
          <cell r="A47">
            <v>44441</v>
          </cell>
          <cell r="B47">
            <v>1004.64177</v>
          </cell>
        </row>
        <row r="48">
          <cell r="A48">
            <v>44442</v>
          </cell>
          <cell r="B48">
            <v>1004.842</v>
          </cell>
        </row>
        <row r="49">
          <cell r="A49">
            <v>44443</v>
          </cell>
          <cell r="B49">
            <v>1005.04225999</v>
          </cell>
        </row>
        <row r="50">
          <cell r="A50">
            <v>44444</v>
          </cell>
          <cell r="B50">
            <v>1005.04225999</v>
          </cell>
        </row>
        <row r="51">
          <cell r="A51">
            <v>44445</v>
          </cell>
          <cell r="B51">
            <v>1005.04225999</v>
          </cell>
        </row>
        <row r="52">
          <cell r="A52">
            <v>44446</v>
          </cell>
          <cell r="B52">
            <v>1005.24257</v>
          </cell>
        </row>
        <row r="53">
          <cell r="A53">
            <v>44447</v>
          </cell>
          <cell r="B53">
            <v>1005.24257</v>
          </cell>
        </row>
        <row r="54">
          <cell r="A54">
            <v>44448</v>
          </cell>
          <cell r="B54">
            <v>1005.44290999</v>
          </cell>
        </row>
        <row r="55">
          <cell r="A55">
            <v>44449</v>
          </cell>
          <cell r="B55">
            <v>1005.6433</v>
          </cell>
        </row>
        <row r="56">
          <cell r="A56">
            <v>44450</v>
          </cell>
          <cell r="B56">
            <v>1005.84372</v>
          </cell>
        </row>
        <row r="57">
          <cell r="A57">
            <v>44451</v>
          </cell>
          <cell r="B57">
            <v>1005.84372</v>
          </cell>
        </row>
        <row r="58">
          <cell r="A58">
            <v>44452</v>
          </cell>
          <cell r="B58">
            <v>1005.84372</v>
          </cell>
        </row>
        <row r="59">
          <cell r="A59">
            <v>44453</v>
          </cell>
          <cell r="B59">
            <v>1006.04417999</v>
          </cell>
        </row>
        <row r="60">
          <cell r="A60">
            <v>44454</v>
          </cell>
          <cell r="B60">
            <v>1006.24468999</v>
          </cell>
        </row>
        <row r="61">
          <cell r="A61">
            <v>44455</v>
          </cell>
          <cell r="B61">
            <v>1006.44522999</v>
          </cell>
        </row>
        <row r="62">
          <cell r="A62">
            <v>44456</v>
          </cell>
          <cell r="B62">
            <v>1006.6458199899999</v>
          </cell>
        </row>
        <row r="63">
          <cell r="A63">
            <v>44457</v>
          </cell>
          <cell r="B63">
            <v>1006.84643999</v>
          </cell>
        </row>
        <row r="64">
          <cell r="A64">
            <v>44458</v>
          </cell>
          <cell r="B64">
            <v>1006.84643999</v>
          </cell>
        </row>
        <row r="65">
          <cell r="A65">
            <v>44459</v>
          </cell>
          <cell r="B65">
            <v>1006.84643999</v>
          </cell>
        </row>
        <row r="66">
          <cell r="A66">
            <v>44460</v>
          </cell>
          <cell r="B66">
            <v>1007.04711</v>
          </cell>
        </row>
        <row r="67">
          <cell r="A67">
            <v>44461</v>
          </cell>
          <cell r="B67">
            <v>1007.24780999</v>
          </cell>
        </row>
        <row r="68">
          <cell r="A68">
            <v>44462</v>
          </cell>
          <cell r="B68">
            <v>1007.44856</v>
          </cell>
        </row>
        <row r="69">
          <cell r="A69">
            <v>44463</v>
          </cell>
          <cell r="B69">
            <v>1007.68718999</v>
          </cell>
        </row>
        <row r="70">
          <cell r="A70">
            <v>44464</v>
          </cell>
          <cell r="B70">
            <v>1007.92587999</v>
          </cell>
        </row>
        <row r="71">
          <cell r="A71">
            <v>44465</v>
          </cell>
          <cell r="B71">
            <v>1007.92587999</v>
          </cell>
        </row>
        <row r="72">
          <cell r="A72">
            <v>44466</v>
          </cell>
          <cell r="B72">
            <v>1007.92587999</v>
          </cell>
        </row>
        <row r="73">
          <cell r="A73">
            <v>44467</v>
          </cell>
          <cell r="B73">
            <v>1008.16463</v>
          </cell>
        </row>
        <row r="74">
          <cell r="A74">
            <v>44468</v>
          </cell>
          <cell r="B74">
            <v>1008.4034299899999</v>
          </cell>
        </row>
        <row r="75">
          <cell r="A75">
            <v>44469</v>
          </cell>
          <cell r="B75">
            <v>1008.64229</v>
          </cell>
        </row>
        <row r="76">
          <cell r="A76">
            <v>44470</v>
          </cell>
          <cell r="B76">
            <v>1008.88120999</v>
          </cell>
        </row>
        <row r="77">
          <cell r="A77">
            <v>44471</v>
          </cell>
          <cell r="B77">
            <v>1009.12018</v>
          </cell>
        </row>
        <row r="78">
          <cell r="A78">
            <v>44472</v>
          </cell>
          <cell r="B78">
            <v>1009.12018</v>
          </cell>
        </row>
        <row r="79">
          <cell r="A79">
            <v>44473</v>
          </cell>
          <cell r="B79">
            <v>1009.12018</v>
          </cell>
        </row>
        <row r="80">
          <cell r="A80">
            <v>44474</v>
          </cell>
          <cell r="B80">
            <v>1009.35920999</v>
          </cell>
        </row>
        <row r="81">
          <cell r="A81">
            <v>44475</v>
          </cell>
          <cell r="B81">
            <v>1009.59829999</v>
          </cell>
        </row>
        <row r="82">
          <cell r="A82">
            <v>44476</v>
          </cell>
          <cell r="B82">
            <v>1009.83744</v>
          </cell>
        </row>
        <row r="83">
          <cell r="A83">
            <v>44477</v>
          </cell>
          <cell r="B83">
            <v>1010.07665</v>
          </cell>
        </row>
        <row r="84">
          <cell r="A84">
            <v>44478</v>
          </cell>
          <cell r="B84">
            <v>1010.31589999</v>
          </cell>
        </row>
        <row r="85">
          <cell r="A85">
            <v>44479</v>
          </cell>
          <cell r="B85">
            <v>1010.31589999</v>
          </cell>
        </row>
        <row r="86">
          <cell r="A86">
            <v>44480</v>
          </cell>
          <cell r="B86">
            <v>1010.31589999</v>
          </cell>
        </row>
        <row r="87">
          <cell r="A87">
            <v>44481</v>
          </cell>
          <cell r="B87">
            <v>1010.55522</v>
          </cell>
        </row>
        <row r="88">
          <cell r="A88">
            <v>44482</v>
          </cell>
          <cell r="B88">
            <v>1010.55522</v>
          </cell>
        </row>
        <row r="89">
          <cell r="A89">
            <v>44483</v>
          </cell>
          <cell r="B89">
            <v>1010.79458999</v>
          </cell>
        </row>
        <row r="90">
          <cell r="A90">
            <v>44484</v>
          </cell>
          <cell r="B90">
            <v>1011.03400999</v>
          </cell>
        </row>
        <row r="91">
          <cell r="A91">
            <v>44485</v>
          </cell>
          <cell r="B91">
            <v>1011.27349999</v>
          </cell>
        </row>
        <row r="92">
          <cell r="A92">
            <v>44486</v>
          </cell>
          <cell r="B92">
            <v>1011.27349999</v>
          </cell>
        </row>
        <row r="93">
          <cell r="A93">
            <v>44487</v>
          </cell>
          <cell r="B93">
            <v>1011.27349999</v>
          </cell>
        </row>
        <row r="94">
          <cell r="A94">
            <v>44488</v>
          </cell>
          <cell r="B94">
            <v>1011.51304</v>
          </cell>
        </row>
        <row r="95">
          <cell r="A95">
            <v>44489</v>
          </cell>
          <cell r="B95">
            <v>1011.7526299899999</v>
          </cell>
        </row>
        <row r="96">
          <cell r="A96">
            <v>44490</v>
          </cell>
          <cell r="B96">
            <v>1011.99229</v>
          </cell>
        </row>
        <row r="97">
          <cell r="A97">
            <v>44491</v>
          </cell>
          <cell r="B97">
            <v>1012.232</v>
          </cell>
        </row>
        <row r="98">
          <cell r="A98">
            <v>44492</v>
          </cell>
          <cell r="B98">
            <v>1012.47177</v>
          </cell>
        </row>
        <row r="99">
          <cell r="A99">
            <v>44493</v>
          </cell>
          <cell r="B99">
            <v>1012.47177</v>
          </cell>
        </row>
        <row r="100">
          <cell r="A100">
            <v>44494</v>
          </cell>
          <cell r="B100">
            <v>1012.47177</v>
          </cell>
        </row>
        <row r="101">
          <cell r="A101">
            <v>44495</v>
          </cell>
          <cell r="B101">
            <v>1012.71159</v>
          </cell>
        </row>
        <row r="102">
          <cell r="A102">
            <v>44496</v>
          </cell>
          <cell r="B102">
            <v>1012.95147</v>
          </cell>
        </row>
        <row r="103">
          <cell r="A103">
            <v>44497</v>
          </cell>
          <cell r="B103">
            <v>1013.19140999</v>
          </cell>
        </row>
        <row r="104">
          <cell r="A104">
            <v>44498</v>
          </cell>
          <cell r="B104">
            <v>1013.48783</v>
          </cell>
        </row>
        <row r="105">
          <cell r="A105">
            <v>44499</v>
          </cell>
          <cell r="B105">
            <v>1013.78433</v>
          </cell>
        </row>
        <row r="106">
          <cell r="A106">
            <v>44500</v>
          </cell>
          <cell r="B106">
            <v>1013.78433</v>
          </cell>
        </row>
        <row r="107">
          <cell r="A107">
            <v>44501</v>
          </cell>
          <cell r="B107">
            <v>1013.78433</v>
          </cell>
        </row>
        <row r="108">
          <cell r="A108">
            <v>44502</v>
          </cell>
          <cell r="B108">
            <v>1014.08093</v>
          </cell>
        </row>
        <row r="109">
          <cell r="A109">
            <v>44503</v>
          </cell>
          <cell r="B109">
            <v>1014.08093</v>
          </cell>
        </row>
        <row r="110">
          <cell r="A110">
            <v>44504</v>
          </cell>
          <cell r="B110">
            <v>1014.37760999</v>
          </cell>
        </row>
        <row r="111">
          <cell r="A111">
            <v>44505</v>
          </cell>
          <cell r="B111">
            <v>1014.67437</v>
          </cell>
        </row>
        <row r="112">
          <cell r="A112">
            <v>44506</v>
          </cell>
          <cell r="B112">
            <v>1014.97123</v>
          </cell>
        </row>
        <row r="113">
          <cell r="A113">
            <v>44507</v>
          </cell>
          <cell r="B113">
            <v>1014.97123</v>
          </cell>
        </row>
        <row r="114">
          <cell r="A114">
            <v>44508</v>
          </cell>
          <cell r="B114">
            <v>1014.97123</v>
          </cell>
        </row>
        <row r="115">
          <cell r="A115">
            <v>44509</v>
          </cell>
          <cell r="B115">
            <v>1015.26816999</v>
          </cell>
        </row>
        <row r="116">
          <cell r="A116">
            <v>44510</v>
          </cell>
          <cell r="B116">
            <v>1015.56519</v>
          </cell>
        </row>
        <row r="117">
          <cell r="A117">
            <v>44511</v>
          </cell>
          <cell r="B117">
            <v>1015.86230999</v>
          </cell>
        </row>
        <row r="118">
          <cell r="A118">
            <v>44512</v>
          </cell>
          <cell r="B118">
            <v>1016.15951</v>
          </cell>
        </row>
        <row r="119">
          <cell r="A119">
            <v>44513</v>
          </cell>
          <cell r="B119">
            <v>1016.45679</v>
          </cell>
        </row>
        <row r="120">
          <cell r="A120">
            <v>44514</v>
          </cell>
          <cell r="B120">
            <v>1016.45679</v>
          </cell>
        </row>
        <row r="121">
          <cell r="A121">
            <v>44515</v>
          </cell>
          <cell r="B121">
            <v>1016.45679</v>
          </cell>
        </row>
        <row r="122">
          <cell r="A122">
            <v>44516</v>
          </cell>
          <cell r="B122">
            <v>1016.45679</v>
          </cell>
        </row>
        <row r="123">
          <cell r="A123">
            <v>44517</v>
          </cell>
          <cell r="B123">
            <v>1016.75417</v>
          </cell>
        </row>
        <row r="124">
          <cell r="A124">
            <v>44518</v>
          </cell>
          <cell r="B124">
            <v>1017.05163</v>
          </cell>
        </row>
        <row r="125">
          <cell r="A125">
            <v>44519</v>
          </cell>
          <cell r="B125">
            <v>1017.34918</v>
          </cell>
        </row>
        <row r="126">
          <cell r="A126">
            <v>44520</v>
          </cell>
          <cell r="B126">
            <v>1017.64681</v>
          </cell>
        </row>
        <row r="127">
          <cell r="A127">
            <v>44521</v>
          </cell>
          <cell r="B127">
            <v>1017.64681</v>
          </cell>
        </row>
        <row r="128">
          <cell r="A128">
            <v>44522</v>
          </cell>
          <cell r="B128">
            <v>1017.64681</v>
          </cell>
        </row>
        <row r="129">
          <cell r="A129">
            <v>44523</v>
          </cell>
          <cell r="B129">
            <v>1017.94454</v>
          </cell>
        </row>
        <row r="130">
          <cell r="A130">
            <v>44524</v>
          </cell>
          <cell r="B130">
            <v>1018.24235</v>
          </cell>
        </row>
        <row r="131">
          <cell r="A131">
            <v>44525</v>
          </cell>
          <cell r="B131">
            <v>1018.54024</v>
          </cell>
        </row>
        <row r="132">
          <cell r="A132">
            <v>44526</v>
          </cell>
          <cell r="B132">
            <v>1018.83823</v>
          </cell>
        </row>
        <row r="133">
          <cell r="A133">
            <v>44527</v>
          </cell>
          <cell r="B133">
            <v>1019.1363</v>
          </cell>
        </row>
        <row r="134">
          <cell r="A134">
            <v>44528</v>
          </cell>
          <cell r="B134">
            <v>1019.1363</v>
          </cell>
        </row>
        <row r="135">
          <cell r="A135">
            <v>44529</v>
          </cell>
          <cell r="B135">
            <v>1019.1363</v>
          </cell>
        </row>
        <row r="136">
          <cell r="A136">
            <v>44530</v>
          </cell>
          <cell r="B136">
            <v>1019.4344599999999</v>
          </cell>
        </row>
        <row r="137">
          <cell r="A137">
            <v>44531</v>
          </cell>
          <cell r="B137">
            <v>1019.7327</v>
          </cell>
        </row>
        <row r="138">
          <cell r="A138">
            <v>44532</v>
          </cell>
          <cell r="B138">
            <v>1020.03104</v>
          </cell>
        </row>
        <row r="139">
          <cell r="A139">
            <v>44533</v>
          </cell>
          <cell r="B139">
            <v>1020.32945999</v>
          </cell>
        </row>
        <row r="140">
          <cell r="A140">
            <v>44534</v>
          </cell>
          <cell r="B140">
            <v>1020.62797</v>
          </cell>
        </row>
        <row r="141">
          <cell r="A141">
            <v>44535</v>
          </cell>
          <cell r="B141">
            <v>1020.62797</v>
          </cell>
        </row>
        <row r="142">
          <cell r="A142">
            <v>44536</v>
          </cell>
          <cell r="B142">
            <v>1020.62797</v>
          </cell>
        </row>
        <row r="143">
          <cell r="A143">
            <v>44537</v>
          </cell>
          <cell r="B143">
            <v>1020.92655999</v>
          </cell>
        </row>
        <row r="144">
          <cell r="A144">
            <v>44538</v>
          </cell>
          <cell r="B144">
            <v>1021.22523999</v>
          </cell>
        </row>
        <row r="145">
          <cell r="A145">
            <v>44539</v>
          </cell>
          <cell r="B145">
            <v>1021.52401</v>
          </cell>
        </row>
        <row r="146">
          <cell r="A146">
            <v>44540</v>
          </cell>
          <cell r="B146">
            <v>1021.87898</v>
          </cell>
        </row>
        <row r="147">
          <cell r="A147">
            <v>44541</v>
          </cell>
          <cell r="B147">
            <v>1022.23407</v>
          </cell>
        </row>
        <row r="148">
          <cell r="A148">
            <v>44542</v>
          </cell>
          <cell r="B148">
            <v>1022.23407</v>
          </cell>
        </row>
        <row r="149">
          <cell r="A149">
            <v>44543</v>
          </cell>
          <cell r="B149">
            <v>1022.23407</v>
          </cell>
        </row>
        <row r="150">
          <cell r="A150">
            <v>44544</v>
          </cell>
          <cell r="B150">
            <v>1022.58929</v>
          </cell>
        </row>
        <row r="151">
          <cell r="A151">
            <v>44545</v>
          </cell>
          <cell r="B151">
            <v>1022.94463</v>
          </cell>
        </row>
        <row r="152">
          <cell r="A152">
            <v>44546</v>
          </cell>
          <cell r="B152">
            <v>1023.30009</v>
          </cell>
        </row>
        <row r="153">
          <cell r="A153">
            <v>44547</v>
          </cell>
          <cell r="B153">
            <v>1023.65568</v>
          </cell>
        </row>
        <row r="154">
          <cell r="A154">
            <v>44548</v>
          </cell>
          <cell r="B154">
            <v>1024.0113899999999</v>
          </cell>
        </row>
        <row r="155">
          <cell r="A155">
            <v>44549</v>
          </cell>
          <cell r="B155">
            <v>1024.0113899999999</v>
          </cell>
        </row>
        <row r="156">
          <cell r="A156">
            <v>44550</v>
          </cell>
          <cell r="B156">
            <v>1024.0113899999999</v>
          </cell>
        </row>
        <row r="157">
          <cell r="A157">
            <v>44551</v>
          </cell>
          <cell r="B157">
            <v>1024.3672200000001</v>
          </cell>
        </row>
        <row r="158">
          <cell r="A158">
            <v>44552</v>
          </cell>
          <cell r="B158">
            <v>1024.72318</v>
          </cell>
        </row>
        <row r="159">
          <cell r="A159">
            <v>44553</v>
          </cell>
          <cell r="B159">
            <v>1025.07926</v>
          </cell>
        </row>
        <row r="160">
          <cell r="A160">
            <v>44554</v>
          </cell>
          <cell r="B160">
            <v>1025.43546999</v>
          </cell>
        </row>
        <row r="161">
          <cell r="A161">
            <v>44555</v>
          </cell>
          <cell r="B161">
            <v>1025.79179</v>
          </cell>
        </row>
        <row r="162">
          <cell r="A162">
            <v>44556</v>
          </cell>
          <cell r="B162">
            <v>1025.79179</v>
          </cell>
        </row>
        <row r="163">
          <cell r="A163">
            <v>44557</v>
          </cell>
          <cell r="B163">
            <v>1025.79179</v>
          </cell>
        </row>
        <row r="164">
          <cell r="A164">
            <v>44558</v>
          </cell>
          <cell r="B164">
            <v>1026.14825</v>
          </cell>
        </row>
        <row r="165">
          <cell r="A165">
            <v>44559</v>
          </cell>
          <cell r="B165">
            <v>1026.5048200000001</v>
          </cell>
        </row>
        <row r="166">
          <cell r="A166">
            <v>44560</v>
          </cell>
          <cell r="B166">
            <v>1026.8615199999999</v>
          </cell>
        </row>
        <row r="167">
          <cell r="A167">
            <v>44561</v>
          </cell>
          <cell r="B167">
            <v>1027.2183500000001</v>
          </cell>
        </row>
        <row r="168">
          <cell r="A168">
            <v>44562</v>
          </cell>
          <cell r="B168">
            <v>1027.5753</v>
          </cell>
        </row>
        <row r="169">
          <cell r="A169">
            <v>44563</v>
          </cell>
          <cell r="B169">
            <v>1027.5753</v>
          </cell>
        </row>
        <row r="170">
          <cell r="A170">
            <v>44564</v>
          </cell>
          <cell r="B170">
            <v>1027.5753</v>
          </cell>
        </row>
        <row r="171">
          <cell r="A171">
            <v>44565</v>
          </cell>
          <cell r="B171">
            <v>1027.93237</v>
          </cell>
        </row>
        <row r="172">
          <cell r="A172">
            <v>44566</v>
          </cell>
          <cell r="B172">
            <v>1028.28955999</v>
          </cell>
        </row>
        <row r="173">
          <cell r="A173">
            <v>44567</v>
          </cell>
          <cell r="B173">
            <v>1028.6468799899999</v>
          </cell>
        </row>
        <row r="174">
          <cell r="A174">
            <v>44568</v>
          </cell>
          <cell r="B174">
            <v>1029.00433</v>
          </cell>
        </row>
        <row r="175">
          <cell r="A175">
            <v>44569</v>
          </cell>
          <cell r="B175">
            <v>1029.3619000000001</v>
          </cell>
        </row>
        <row r="176">
          <cell r="A176">
            <v>44570</v>
          </cell>
          <cell r="B176">
            <v>1029.3619000000001</v>
          </cell>
        </row>
        <row r="177">
          <cell r="A177">
            <v>44571</v>
          </cell>
          <cell r="B177">
            <v>1029.3619000000001</v>
          </cell>
        </row>
        <row r="178">
          <cell r="A178">
            <v>44572</v>
          </cell>
          <cell r="B178">
            <v>1029.7195899999999</v>
          </cell>
        </row>
        <row r="179">
          <cell r="A179">
            <v>44573</v>
          </cell>
          <cell r="B179">
            <v>1030.0774100000001</v>
          </cell>
        </row>
        <row r="180">
          <cell r="A180">
            <v>44574</v>
          </cell>
          <cell r="B180">
            <v>1030.43535</v>
          </cell>
        </row>
        <row r="181">
          <cell r="A181">
            <v>44575</v>
          </cell>
          <cell r="B181">
            <v>1030.79342</v>
          </cell>
        </row>
        <row r="182">
          <cell r="A182">
            <v>44576</v>
          </cell>
          <cell r="B182">
            <v>1031.1516099999999</v>
          </cell>
        </row>
        <row r="183">
          <cell r="A183">
            <v>44577</v>
          </cell>
          <cell r="B183">
            <v>1031.1516099999999</v>
          </cell>
        </row>
        <row r="184">
          <cell r="A184">
            <v>44578</v>
          </cell>
          <cell r="B184">
            <v>1031.1516099999999</v>
          </cell>
        </row>
        <row r="185">
          <cell r="A185">
            <v>44579</v>
          </cell>
          <cell r="B185">
            <v>1031.50992</v>
          </cell>
        </row>
        <row r="186">
          <cell r="A186">
            <v>44580</v>
          </cell>
          <cell r="B186">
            <v>1031.8683599999999</v>
          </cell>
        </row>
        <row r="187">
          <cell r="A187">
            <v>44581</v>
          </cell>
          <cell r="B187">
            <v>1032.2269200000001</v>
          </cell>
        </row>
        <row r="188">
          <cell r="A188">
            <v>44582</v>
          </cell>
          <cell r="B188">
            <v>1032.58560999</v>
          </cell>
        </row>
        <row r="189">
          <cell r="A189">
            <v>44583</v>
          </cell>
          <cell r="B189">
            <v>1032.9444299900001</v>
          </cell>
        </row>
        <row r="190">
          <cell r="A190">
            <v>44584</v>
          </cell>
          <cell r="B190">
            <v>1032.9444299900001</v>
          </cell>
        </row>
        <row r="191">
          <cell r="A191">
            <v>44585</v>
          </cell>
          <cell r="B191">
            <v>1032.9444299900001</v>
          </cell>
        </row>
        <row r="192">
          <cell r="A192">
            <v>44586</v>
          </cell>
          <cell r="B192">
            <v>1033.30335999</v>
          </cell>
        </row>
        <row r="193">
          <cell r="A193">
            <v>44587</v>
          </cell>
          <cell r="B193">
            <v>1033.66242999</v>
          </cell>
        </row>
        <row r="194">
          <cell r="A194">
            <v>44588</v>
          </cell>
          <cell r="B194">
            <v>1034.0216099899999</v>
          </cell>
        </row>
        <row r="195">
          <cell r="A195">
            <v>44589</v>
          </cell>
          <cell r="B195">
            <v>1034.38093</v>
          </cell>
        </row>
        <row r="196">
          <cell r="A196">
            <v>44590</v>
          </cell>
          <cell r="B196">
            <v>1034.74036</v>
          </cell>
        </row>
        <row r="197">
          <cell r="A197">
            <v>44591</v>
          </cell>
          <cell r="B197">
            <v>1034.74036</v>
          </cell>
        </row>
        <row r="198">
          <cell r="A198">
            <v>44592</v>
          </cell>
          <cell r="B198">
            <v>1034.74036</v>
          </cell>
        </row>
        <row r="199">
          <cell r="A199">
            <v>44593</v>
          </cell>
          <cell r="B199">
            <v>1035.0999200000001</v>
          </cell>
        </row>
        <row r="200">
          <cell r="A200">
            <v>44594</v>
          </cell>
          <cell r="B200">
            <v>1035.4596099999999</v>
          </cell>
        </row>
        <row r="201">
          <cell r="A201">
            <v>44595</v>
          </cell>
          <cell r="B201">
            <v>1035.8194199899999</v>
          </cell>
        </row>
        <row r="202">
          <cell r="A202">
            <v>44596</v>
          </cell>
          <cell r="B202">
            <v>1036.2354899899999</v>
          </cell>
        </row>
        <row r="203">
          <cell r="A203">
            <v>44597</v>
          </cell>
          <cell r="B203">
            <v>1036.65173</v>
          </cell>
        </row>
        <row r="204">
          <cell r="A204">
            <v>44598</v>
          </cell>
          <cell r="B204">
            <v>1036.65173</v>
          </cell>
        </row>
        <row r="205">
          <cell r="A205">
            <v>44599</v>
          </cell>
          <cell r="B205">
            <v>1036.65173</v>
          </cell>
        </row>
        <row r="206">
          <cell r="A206">
            <v>44600</v>
          </cell>
          <cell r="B206">
            <v>1037.0681300000001</v>
          </cell>
        </row>
        <row r="207">
          <cell r="A207">
            <v>44601</v>
          </cell>
          <cell r="B207">
            <v>1037.4847</v>
          </cell>
        </row>
        <row r="208">
          <cell r="A208">
            <v>44602</v>
          </cell>
          <cell r="B208">
            <v>1037.9014400000001</v>
          </cell>
        </row>
        <row r="209">
          <cell r="A209">
            <v>44603</v>
          </cell>
          <cell r="B209">
            <v>1038.31834</v>
          </cell>
        </row>
        <row r="210">
          <cell r="A210">
            <v>44604</v>
          </cell>
          <cell r="B210">
            <v>1038.7354099900001</v>
          </cell>
        </row>
        <row r="211">
          <cell r="A211">
            <v>44605</v>
          </cell>
          <cell r="B211">
            <v>1038.7354099900001</v>
          </cell>
        </row>
        <row r="212">
          <cell r="A212">
            <v>44606</v>
          </cell>
          <cell r="B212">
            <v>1038.7354099900001</v>
          </cell>
        </row>
        <row r="213">
          <cell r="A213">
            <v>44607</v>
          </cell>
          <cell r="B213">
            <v>1039.1526499900001</v>
          </cell>
        </row>
        <row r="214">
          <cell r="A214">
            <v>44608</v>
          </cell>
          <cell r="B214">
            <v>1039.57006</v>
          </cell>
        </row>
        <row r="215">
          <cell r="A215">
            <v>44609</v>
          </cell>
          <cell r="B215">
            <v>1039.98762999</v>
          </cell>
        </row>
        <row r="216">
          <cell r="A216">
            <v>44610</v>
          </cell>
          <cell r="B216">
            <v>1040.4053699999999</v>
          </cell>
        </row>
        <row r="217">
          <cell r="A217">
            <v>44611</v>
          </cell>
          <cell r="B217">
            <v>1040.8232799899999</v>
          </cell>
        </row>
        <row r="218">
          <cell r="A218">
            <v>44612</v>
          </cell>
          <cell r="B218">
            <v>1040.8232799899999</v>
          </cell>
        </row>
        <row r="219">
          <cell r="A219">
            <v>44613</v>
          </cell>
          <cell r="B219">
            <v>1040.8232799899999</v>
          </cell>
        </row>
        <row r="220">
          <cell r="A220">
            <v>44614</v>
          </cell>
          <cell r="B220">
            <v>1041.2413599900001</v>
          </cell>
        </row>
        <row r="221">
          <cell r="A221">
            <v>44615</v>
          </cell>
          <cell r="B221">
            <v>1041.6596099999999</v>
          </cell>
        </row>
        <row r="222">
          <cell r="A222">
            <v>44616</v>
          </cell>
          <cell r="B222">
            <v>1042.07801999</v>
          </cell>
        </row>
        <row r="223">
          <cell r="A223">
            <v>44617</v>
          </cell>
          <cell r="B223">
            <v>1042.4965999999999</v>
          </cell>
        </row>
        <row r="224">
          <cell r="A224">
            <v>44618</v>
          </cell>
          <cell r="B224">
            <v>1042.9153499900001</v>
          </cell>
        </row>
        <row r="225">
          <cell r="A225">
            <v>44619</v>
          </cell>
          <cell r="B225">
            <v>1042.9153499900001</v>
          </cell>
        </row>
        <row r="226">
          <cell r="A226">
            <v>44620</v>
          </cell>
          <cell r="B226">
            <v>1042.9153499900001</v>
          </cell>
        </row>
        <row r="227">
          <cell r="A227">
            <v>44621</v>
          </cell>
          <cell r="B227">
            <v>1042.9153499900001</v>
          </cell>
        </row>
        <row r="228">
          <cell r="A228">
            <v>44622</v>
          </cell>
          <cell r="B228">
            <v>1042.9153499900001</v>
          </cell>
        </row>
        <row r="229">
          <cell r="A229">
            <v>44623</v>
          </cell>
          <cell r="B229">
            <v>1043.3342699899999</v>
          </cell>
        </row>
        <row r="230">
          <cell r="A230">
            <v>44624</v>
          </cell>
          <cell r="B230">
            <v>1043.7533599999999</v>
          </cell>
        </row>
        <row r="231">
          <cell r="A231">
            <v>44625</v>
          </cell>
          <cell r="B231">
            <v>1044.17260999</v>
          </cell>
        </row>
        <row r="232">
          <cell r="A232">
            <v>44626</v>
          </cell>
          <cell r="B232">
            <v>1044.17260999</v>
          </cell>
        </row>
        <row r="233">
          <cell r="A233">
            <v>44627</v>
          </cell>
          <cell r="B233">
            <v>1044.17260999</v>
          </cell>
        </row>
        <row r="234">
          <cell r="A234">
            <v>44628</v>
          </cell>
          <cell r="B234">
            <v>1044.5920399900001</v>
          </cell>
        </row>
        <row r="235">
          <cell r="A235">
            <v>44629</v>
          </cell>
          <cell r="B235">
            <v>1045.01163</v>
          </cell>
        </row>
        <row r="236">
          <cell r="A236">
            <v>44630</v>
          </cell>
          <cell r="B236">
            <v>1045.43139</v>
          </cell>
        </row>
        <row r="237">
          <cell r="A237">
            <v>44631</v>
          </cell>
          <cell r="B237">
            <v>1045.8513199900001</v>
          </cell>
        </row>
        <row r="238">
          <cell r="A238">
            <v>44632</v>
          </cell>
          <cell r="B238">
            <v>1046.2714099899999</v>
          </cell>
        </row>
        <row r="239">
          <cell r="A239">
            <v>44633</v>
          </cell>
          <cell r="B239">
            <v>1046.2714099899999</v>
          </cell>
        </row>
        <row r="240">
          <cell r="A240">
            <v>44634</v>
          </cell>
          <cell r="B240">
            <v>1046.2714099899999</v>
          </cell>
        </row>
        <row r="241">
          <cell r="A241">
            <v>44635</v>
          </cell>
          <cell r="B241">
            <v>1046.69167999</v>
          </cell>
        </row>
        <row r="242">
          <cell r="A242">
            <v>44636</v>
          </cell>
          <cell r="B242">
            <v>1047.11212</v>
          </cell>
        </row>
        <row r="243">
          <cell r="A243">
            <v>44637</v>
          </cell>
          <cell r="B243">
            <v>1047.5327199999999</v>
          </cell>
        </row>
        <row r="244">
          <cell r="A244">
            <v>44638</v>
          </cell>
          <cell r="B244">
            <v>1047.9909</v>
          </cell>
        </row>
        <row r="245">
          <cell r="A245">
            <v>44639</v>
          </cell>
          <cell r="B245">
            <v>1048.44928</v>
          </cell>
        </row>
        <row r="246">
          <cell r="A246">
            <v>44640</v>
          </cell>
          <cell r="B246">
            <v>1048.44928</v>
          </cell>
        </row>
        <row r="247">
          <cell r="A247">
            <v>44641</v>
          </cell>
          <cell r="B247">
            <v>1048.44928</v>
          </cell>
        </row>
        <row r="248">
          <cell r="A248">
            <v>44642</v>
          </cell>
          <cell r="B248">
            <v>1048.9078599899999</v>
          </cell>
        </row>
        <row r="249">
          <cell r="A249">
            <v>44643</v>
          </cell>
          <cell r="B249">
            <v>1049.3666399900001</v>
          </cell>
        </row>
        <row r="250">
          <cell r="A250">
            <v>44644</v>
          </cell>
          <cell r="B250">
            <v>1049.82563</v>
          </cell>
        </row>
        <row r="251">
          <cell r="A251">
            <v>44645</v>
          </cell>
          <cell r="B251">
            <v>1050.2848100000001</v>
          </cell>
        </row>
        <row r="252">
          <cell r="A252">
            <v>44646</v>
          </cell>
          <cell r="B252">
            <v>1050.7441899999999</v>
          </cell>
        </row>
        <row r="253">
          <cell r="A253">
            <v>44647</v>
          </cell>
          <cell r="B253">
            <v>1050.7441899999999</v>
          </cell>
        </row>
        <row r="254">
          <cell r="A254">
            <v>44648</v>
          </cell>
          <cell r="B254">
            <v>1050.7441899999999</v>
          </cell>
        </row>
        <row r="255">
          <cell r="A255">
            <v>44649</v>
          </cell>
          <cell r="B255">
            <v>1051.2037800000001</v>
          </cell>
        </row>
        <row r="256">
          <cell r="A256">
            <v>44650</v>
          </cell>
          <cell r="B256">
            <v>1051.6635699999999</v>
          </cell>
        </row>
        <row r="257">
          <cell r="A257">
            <v>44651</v>
          </cell>
          <cell r="B257">
            <v>1052.1235499899999</v>
          </cell>
        </row>
        <row r="258">
          <cell r="A258">
            <v>44652</v>
          </cell>
          <cell r="B258">
            <v>1052.58374</v>
          </cell>
        </row>
        <row r="259">
          <cell r="A259">
            <v>44653</v>
          </cell>
          <cell r="B259">
            <v>1053.04413</v>
          </cell>
        </row>
        <row r="260">
          <cell r="A260">
            <v>44654</v>
          </cell>
          <cell r="B260">
            <v>1053.04413</v>
          </cell>
        </row>
        <row r="261">
          <cell r="A261">
            <v>44655</v>
          </cell>
          <cell r="B261">
            <v>1053.04413</v>
          </cell>
        </row>
        <row r="262">
          <cell r="A262">
            <v>44656</v>
          </cell>
          <cell r="B262">
            <v>1053.5047199999999</v>
          </cell>
        </row>
        <row r="263">
          <cell r="A263">
            <v>44657</v>
          </cell>
          <cell r="B263">
            <v>1053.96551</v>
          </cell>
        </row>
        <row r="264">
          <cell r="A264">
            <v>44658</v>
          </cell>
          <cell r="B264">
            <v>1054.42651</v>
          </cell>
        </row>
        <row r="265">
          <cell r="A265">
            <v>44659</v>
          </cell>
          <cell r="B265">
            <v>1054.8877</v>
          </cell>
        </row>
        <row r="266">
          <cell r="A266">
            <v>44660</v>
          </cell>
          <cell r="B266">
            <v>1055.34909999</v>
          </cell>
        </row>
        <row r="267">
          <cell r="A267">
            <v>44661</v>
          </cell>
          <cell r="B267">
            <v>1055.34909999</v>
          </cell>
        </row>
        <row r="268">
          <cell r="A268">
            <v>44662</v>
          </cell>
          <cell r="B268">
            <v>1055.34909999</v>
          </cell>
        </row>
        <row r="269">
          <cell r="A269">
            <v>44663</v>
          </cell>
          <cell r="B269">
            <v>1055.8107</v>
          </cell>
        </row>
        <row r="270">
          <cell r="A270">
            <v>44664</v>
          </cell>
          <cell r="B270">
            <v>1056.2725</v>
          </cell>
        </row>
        <row r="271">
          <cell r="A271">
            <v>44665</v>
          </cell>
          <cell r="B271">
            <v>1056.7344999899999</v>
          </cell>
        </row>
        <row r="272">
          <cell r="A272">
            <v>44666</v>
          </cell>
          <cell r="B272">
            <v>1057.19670999</v>
          </cell>
        </row>
        <row r="273">
          <cell r="A273">
            <v>44667</v>
          </cell>
          <cell r="B273">
            <v>1057.19670999</v>
          </cell>
        </row>
        <row r="274">
          <cell r="A274">
            <v>44668</v>
          </cell>
          <cell r="B274">
            <v>1057.19670999</v>
          </cell>
        </row>
        <row r="275">
          <cell r="A275">
            <v>44669</v>
          </cell>
          <cell r="B275">
            <v>1057.19670999</v>
          </cell>
        </row>
        <row r="276">
          <cell r="A276">
            <v>44670</v>
          </cell>
          <cell r="B276">
            <v>1057.65912</v>
          </cell>
        </row>
        <row r="277">
          <cell r="A277">
            <v>44671</v>
          </cell>
          <cell r="B277">
            <v>1058.1217300000001</v>
          </cell>
        </row>
        <row r="278">
          <cell r="A278">
            <v>44672</v>
          </cell>
          <cell r="B278">
            <v>1058.5845400000001</v>
          </cell>
        </row>
        <row r="279">
          <cell r="A279">
            <v>44673</v>
          </cell>
          <cell r="B279">
            <v>1058.5845400000001</v>
          </cell>
        </row>
        <row r="280">
          <cell r="A280">
            <v>44674</v>
          </cell>
          <cell r="B280">
            <v>1059.04755</v>
          </cell>
        </row>
        <row r="281">
          <cell r="A281">
            <v>44675</v>
          </cell>
          <cell r="B281">
            <v>1059.04755</v>
          </cell>
        </row>
        <row r="282">
          <cell r="A282">
            <v>44676</v>
          </cell>
          <cell r="B282">
            <v>1059.04755</v>
          </cell>
        </row>
        <row r="283">
          <cell r="A283">
            <v>44677</v>
          </cell>
          <cell r="B283">
            <v>1059.51076999</v>
          </cell>
        </row>
        <row r="284">
          <cell r="A284">
            <v>44678</v>
          </cell>
          <cell r="B284">
            <v>1059.97418999</v>
          </cell>
        </row>
        <row r="285">
          <cell r="A285">
            <v>44679</v>
          </cell>
          <cell r="B285">
            <v>1060.4378099999999</v>
          </cell>
        </row>
        <row r="286">
          <cell r="A286">
            <v>44680</v>
          </cell>
          <cell r="B286">
            <v>1060.90164</v>
          </cell>
        </row>
        <row r="287">
          <cell r="A287">
            <v>44681</v>
          </cell>
          <cell r="B287">
            <v>1061.3656599999999</v>
          </cell>
        </row>
        <row r="288">
          <cell r="A288">
            <v>44682</v>
          </cell>
          <cell r="B288">
            <v>1061.3656599999999</v>
          </cell>
        </row>
        <row r="289">
          <cell r="A289">
            <v>44683</v>
          </cell>
          <cell r="B289">
            <v>1061.3656599999999</v>
          </cell>
        </row>
        <row r="290">
          <cell r="A290">
            <v>44684</v>
          </cell>
          <cell r="B290">
            <v>1061.82989</v>
          </cell>
        </row>
        <row r="291">
          <cell r="A291">
            <v>44685</v>
          </cell>
          <cell r="B291">
            <v>1062.2943299999999</v>
          </cell>
        </row>
        <row r="292">
          <cell r="A292">
            <v>44686</v>
          </cell>
          <cell r="B292">
            <v>1062.7589600000001</v>
          </cell>
        </row>
        <row r="293">
          <cell r="A293">
            <v>44687</v>
          </cell>
          <cell r="B293">
            <v>1063.26143</v>
          </cell>
        </row>
        <row r="294">
          <cell r="A294">
            <v>44688</v>
          </cell>
          <cell r="B294">
            <v>1063.76413</v>
          </cell>
        </row>
        <row r="295">
          <cell r="A295">
            <v>44689</v>
          </cell>
          <cell r="B295">
            <v>1063.76413</v>
          </cell>
        </row>
        <row r="296">
          <cell r="A296">
            <v>44690</v>
          </cell>
          <cell r="B296">
            <v>1063.76413</v>
          </cell>
        </row>
        <row r="297">
          <cell r="A297">
            <v>44691</v>
          </cell>
          <cell r="B297">
            <v>1064.26705999</v>
          </cell>
        </row>
        <row r="298">
          <cell r="A298">
            <v>44692</v>
          </cell>
          <cell r="B298">
            <v>1064.7702400000001</v>
          </cell>
        </row>
        <row r="299">
          <cell r="A299">
            <v>44693</v>
          </cell>
          <cell r="B299">
            <v>1065.2736500000001</v>
          </cell>
        </row>
        <row r="300">
          <cell r="A300">
            <v>44694</v>
          </cell>
          <cell r="B300">
            <v>1065.7772999900001</v>
          </cell>
        </row>
        <row r="301">
          <cell r="A301">
            <v>44695</v>
          </cell>
          <cell r="B301">
            <v>1066.2811899999999</v>
          </cell>
        </row>
        <row r="302">
          <cell r="A302">
            <v>44696</v>
          </cell>
          <cell r="B302">
            <v>1066.2811899999999</v>
          </cell>
        </row>
        <row r="303">
          <cell r="A303">
            <v>44697</v>
          </cell>
          <cell r="B303">
            <v>1066.2811899999999</v>
          </cell>
        </row>
        <row r="304">
          <cell r="A304">
            <v>44698</v>
          </cell>
          <cell r="B304">
            <v>1066.7853199900001</v>
          </cell>
        </row>
        <row r="305">
          <cell r="A305">
            <v>44699</v>
          </cell>
          <cell r="B305">
            <v>1067.2896800000001</v>
          </cell>
        </row>
        <row r="306">
          <cell r="A306">
            <v>44700</v>
          </cell>
          <cell r="B306">
            <v>1067.7942899899999</v>
          </cell>
        </row>
        <row r="307">
          <cell r="A307">
            <v>44701</v>
          </cell>
          <cell r="B307">
            <v>1068.2991300000001</v>
          </cell>
        </row>
        <row r="308">
          <cell r="A308">
            <v>44702</v>
          </cell>
          <cell r="B308">
            <v>1068.8042099899999</v>
          </cell>
        </row>
        <row r="309">
          <cell r="A309">
            <v>44703</v>
          </cell>
          <cell r="B309">
            <v>1068.8042099899999</v>
          </cell>
        </row>
        <row r="310">
          <cell r="A310">
            <v>44704</v>
          </cell>
          <cell r="B310">
            <v>1068.8042099899999</v>
          </cell>
        </row>
        <row r="311">
          <cell r="A311">
            <v>44705</v>
          </cell>
          <cell r="B311">
            <v>1069.30953</v>
          </cell>
        </row>
        <row r="312">
          <cell r="A312">
            <v>44706</v>
          </cell>
          <cell r="B312">
            <v>1069.8150900000001</v>
          </cell>
        </row>
        <row r="313">
          <cell r="A313">
            <v>44707</v>
          </cell>
          <cell r="B313">
            <v>1070.32089</v>
          </cell>
        </row>
        <row r="314">
          <cell r="A314">
            <v>44708</v>
          </cell>
          <cell r="B314">
            <v>1070.82692</v>
          </cell>
        </row>
        <row r="315">
          <cell r="A315">
            <v>44709</v>
          </cell>
          <cell r="B315">
            <v>1071.3332</v>
          </cell>
        </row>
        <row r="316">
          <cell r="A316">
            <v>44710</v>
          </cell>
          <cell r="B316">
            <v>1071.3332</v>
          </cell>
        </row>
        <row r="317">
          <cell r="A317">
            <v>44711</v>
          </cell>
          <cell r="B317">
            <v>1071.3332</v>
          </cell>
        </row>
        <row r="318">
          <cell r="A318">
            <v>44712</v>
          </cell>
          <cell r="B318">
            <v>1071.8397199999999</v>
          </cell>
        </row>
        <row r="319">
          <cell r="A319">
            <v>44713</v>
          </cell>
          <cell r="B319">
            <v>1072.34647</v>
          </cell>
        </row>
        <row r="320">
          <cell r="A320">
            <v>44714</v>
          </cell>
          <cell r="B320">
            <v>1072.8534599899999</v>
          </cell>
        </row>
        <row r="321">
          <cell r="A321">
            <v>44715</v>
          </cell>
          <cell r="B321">
            <v>1073.3607</v>
          </cell>
        </row>
        <row r="322">
          <cell r="A322">
            <v>44716</v>
          </cell>
          <cell r="B322">
            <v>1073.8681699900001</v>
          </cell>
        </row>
        <row r="323">
          <cell r="A323">
            <v>44717</v>
          </cell>
          <cell r="B323">
            <v>1073.8681699900001</v>
          </cell>
        </row>
        <row r="324">
          <cell r="A324">
            <v>44718</v>
          </cell>
          <cell r="B324">
            <v>1073.8681699900001</v>
          </cell>
        </row>
        <row r="325">
          <cell r="A325">
            <v>44719</v>
          </cell>
          <cell r="B325">
            <v>1074.37589</v>
          </cell>
        </row>
        <row r="326">
          <cell r="A326">
            <v>44720</v>
          </cell>
          <cell r="B326">
            <v>1074.88384</v>
          </cell>
        </row>
        <row r="327">
          <cell r="A327">
            <v>44721</v>
          </cell>
          <cell r="B327">
            <v>1075.39204</v>
          </cell>
        </row>
        <row r="328">
          <cell r="A328">
            <v>44722</v>
          </cell>
          <cell r="B328">
            <v>1075.90047</v>
          </cell>
        </row>
        <row r="329">
          <cell r="A329">
            <v>44723</v>
          </cell>
          <cell r="B329">
            <v>1076.4091499900001</v>
          </cell>
        </row>
        <row r="330">
          <cell r="A330">
            <v>44724</v>
          </cell>
          <cell r="B330">
            <v>1076.4091499900001</v>
          </cell>
        </row>
        <row r="331">
          <cell r="A331">
            <v>44725</v>
          </cell>
          <cell r="B331">
            <v>1076.4091499900001</v>
          </cell>
        </row>
        <row r="332">
          <cell r="A332">
            <v>44726</v>
          </cell>
          <cell r="B332">
            <v>1076.9180599900001</v>
          </cell>
        </row>
        <row r="333">
          <cell r="A333">
            <v>44727</v>
          </cell>
          <cell r="B333">
            <v>1077.4272199899999</v>
          </cell>
        </row>
        <row r="334">
          <cell r="A334">
            <v>44728</v>
          </cell>
          <cell r="B334">
            <v>1077.93661</v>
          </cell>
        </row>
        <row r="335">
          <cell r="A335">
            <v>44729</v>
          </cell>
          <cell r="B335">
            <v>1077.93661</v>
          </cell>
        </row>
        <row r="336">
          <cell r="A336">
            <v>44730</v>
          </cell>
          <cell r="B336">
            <v>1078.46519999</v>
          </cell>
        </row>
        <row r="337">
          <cell r="A337">
            <v>44731</v>
          </cell>
          <cell r="B337">
            <v>1078.46519999</v>
          </cell>
        </row>
        <row r="338">
          <cell r="A338">
            <v>44732</v>
          </cell>
          <cell r="B338">
            <v>1078.46519999</v>
          </cell>
        </row>
        <row r="339">
          <cell r="A339">
            <v>44733</v>
          </cell>
          <cell r="B339">
            <v>1078.9940499899999</v>
          </cell>
        </row>
        <row r="340">
          <cell r="A340">
            <v>44734</v>
          </cell>
          <cell r="B340">
            <v>1079.5231599900001</v>
          </cell>
        </row>
        <row r="341">
          <cell r="A341">
            <v>44735</v>
          </cell>
          <cell r="B341">
            <v>1080.05252</v>
          </cell>
        </row>
        <row r="342">
          <cell r="A342">
            <v>44736</v>
          </cell>
          <cell r="B342">
            <v>1080.5821499900001</v>
          </cell>
        </row>
        <row r="343">
          <cell r="A343">
            <v>44737</v>
          </cell>
          <cell r="B343">
            <v>1081.1120299899999</v>
          </cell>
        </row>
        <row r="344">
          <cell r="A344">
            <v>44738</v>
          </cell>
          <cell r="B344">
            <v>1081.1120299899999</v>
          </cell>
        </row>
        <row r="345">
          <cell r="A345">
            <v>44739</v>
          </cell>
          <cell r="B345">
            <v>1081.1120299899999</v>
          </cell>
        </row>
        <row r="346">
          <cell r="A346">
            <v>44740</v>
          </cell>
          <cell r="B346">
            <v>1081.6421800000001</v>
          </cell>
        </row>
        <row r="347">
          <cell r="A347">
            <v>44741</v>
          </cell>
          <cell r="B347">
            <v>1082.17257999</v>
          </cell>
        </row>
        <row r="348">
          <cell r="A348">
            <v>44742</v>
          </cell>
          <cell r="B348">
            <v>1082.70325</v>
          </cell>
        </row>
        <row r="349">
          <cell r="A349">
            <v>44743</v>
          </cell>
          <cell r="B349">
            <v>1083.2341699999999</v>
          </cell>
        </row>
        <row r="350">
          <cell r="A350">
            <v>44744</v>
          </cell>
          <cell r="B350">
            <v>1083.76535999</v>
          </cell>
        </row>
        <row r="351">
          <cell r="A351">
            <v>44745</v>
          </cell>
          <cell r="B351">
            <v>1083.76535999</v>
          </cell>
        </row>
        <row r="352">
          <cell r="A352">
            <v>44746</v>
          </cell>
          <cell r="B352">
            <v>1083.76535999</v>
          </cell>
        </row>
        <row r="353">
          <cell r="A353">
            <v>44747</v>
          </cell>
          <cell r="B353">
            <v>1084.29679999</v>
          </cell>
        </row>
        <row r="354">
          <cell r="A354">
            <v>44748</v>
          </cell>
          <cell r="B354">
            <v>1084.8285099899999</v>
          </cell>
        </row>
        <row r="355">
          <cell r="A355">
            <v>44749</v>
          </cell>
          <cell r="B355">
            <v>1085.3604800000001</v>
          </cell>
        </row>
        <row r="356">
          <cell r="A356">
            <v>44750</v>
          </cell>
          <cell r="B356">
            <v>1085.8927100000001</v>
          </cell>
        </row>
        <row r="357">
          <cell r="A357">
            <v>44751</v>
          </cell>
          <cell r="B357">
            <v>1086.42518999</v>
          </cell>
        </row>
        <row r="358">
          <cell r="A358">
            <v>44752</v>
          </cell>
          <cell r="B358">
            <v>1086.42518999</v>
          </cell>
        </row>
        <row r="359">
          <cell r="A359">
            <v>44753</v>
          </cell>
          <cell r="B359">
            <v>1086.42518999</v>
          </cell>
        </row>
        <row r="360">
          <cell r="A360">
            <v>44754</v>
          </cell>
          <cell r="B360">
            <v>1086.95794</v>
          </cell>
        </row>
        <row r="361">
          <cell r="A361">
            <v>44755</v>
          </cell>
          <cell r="B361">
            <v>1087.4909600000001</v>
          </cell>
        </row>
        <row r="362">
          <cell r="A362">
            <v>44756</v>
          </cell>
          <cell r="B362">
            <v>1088.02423</v>
          </cell>
        </row>
        <row r="363">
          <cell r="A363">
            <v>44757</v>
          </cell>
          <cell r="B363">
            <v>1088.5577599999999</v>
          </cell>
        </row>
        <row r="364">
          <cell r="A364">
            <v>44758</v>
          </cell>
          <cell r="B364">
            <v>1089.0915600000001</v>
          </cell>
        </row>
        <row r="365">
          <cell r="A365">
            <v>44759</v>
          </cell>
          <cell r="B365">
            <v>1089.0915600000001</v>
          </cell>
        </row>
        <row r="366">
          <cell r="A366">
            <v>44760</v>
          </cell>
          <cell r="B366">
            <v>1089.0915600000001</v>
          </cell>
        </row>
        <row r="367">
          <cell r="A367">
            <v>44761</v>
          </cell>
          <cell r="B367">
            <v>1089.62562</v>
          </cell>
        </row>
        <row r="368">
          <cell r="A368">
            <v>44762</v>
          </cell>
          <cell r="B368">
            <v>1090.1599399900001</v>
          </cell>
        </row>
        <row r="369">
          <cell r="A369">
            <v>44763</v>
          </cell>
          <cell r="B369">
            <v>1090.69452</v>
          </cell>
        </row>
        <row r="370">
          <cell r="A370">
            <v>44764</v>
          </cell>
          <cell r="B370">
            <v>1091.22936</v>
          </cell>
        </row>
        <row r="371">
          <cell r="A371">
            <v>44765</v>
          </cell>
          <cell r="B371">
            <v>1091.7644700000001</v>
          </cell>
        </row>
        <row r="372">
          <cell r="A372">
            <v>44766</v>
          </cell>
          <cell r="B372">
            <v>1091.7644700000001</v>
          </cell>
        </row>
        <row r="373">
          <cell r="A373">
            <v>44767</v>
          </cell>
          <cell r="B373">
            <v>1091.7644700000001</v>
          </cell>
        </row>
        <row r="374">
          <cell r="A374">
            <v>44768</v>
          </cell>
          <cell r="B374">
            <v>1092.29983999</v>
          </cell>
        </row>
        <row r="375">
          <cell r="A375">
            <v>44769</v>
          </cell>
          <cell r="B375">
            <v>1092.83547</v>
          </cell>
        </row>
        <row r="376">
          <cell r="A376">
            <v>44770</v>
          </cell>
          <cell r="B376">
            <v>1093.37135999</v>
          </cell>
        </row>
        <row r="377">
          <cell r="A377">
            <v>44771</v>
          </cell>
          <cell r="B377">
            <v>1093.9075199900001</v>
          </cell>
        </row>
        <row r="378">
          <cell r="A378">
            <v>44772</v>
          </cell>
          <cell r="B378">
            <v>1094.44393999</v>
          </cell>
        </row>
        <row r="379">
          <cell r="A379">
            <v>44773</v>
          </cell>
          <cell r="B379">
            <v>1094.44393999</v>
          </cell>
        </row>
        <row r="380">
          <cell r="A380">
            <v>44774</v>
          </cell>
          <cell r="B380">
            <v>1094.44393999</v>
          </cell>
        </row>
        <row r="381">
          <cell r="A381">
            <v>44775</v>
          </cell>
          <cell r="B381">
            <v>1094.98062</v>
          </cell>
        </row>
        <row r="382">
          <cell r="A382">
            <v>44776</v>
          </cell>
          <cell r="B382">
            <v>1095.5175699900001</v>
          </cell>
        </row>
        <row r="383">
          <cell r="A383">
            <v>44777</v>
          </cell>
          <cell r="B383">
            <v>1096.0547799999999</v>
          </cell>
        </row>
        <row r="384">
          <cell r="A384">
            <v>44778</v>
          </cell>
          <cell r="B384">
            <v>1096.6114399999999</v>
          </cell>
        </row>
        <row r="385">
          <cell r="A385">
            <v>44779</v>
          </cell>
          <cell r="B385">
            <v>1097.16839</v>
          </cell>
        </row>
        <row r="386">
          <cell r="A386">
            <v>44780</v>
          </cell>
          <cell r="B386">
            <v>1097.16839</v>
          </cell>
        </row>
        <row r="387">
          <cell r="A387">
            <v>44781</v>
          </cell>
          <cell r="B387">
            <v>1097.16839</v>
          </cell>
        </row>
        <row r="388">
          <cell r="A388">
            <v>44782</v>
          </cell>
          <cell r="B388">
            <v>1097.7256199999999</v>
          </cell>
        </row>
        <row r="389">
          <cell r="A389">
            <v>44783</v>
          </cell>
          <cell r="B389">
            <v>1098.28313</v>
          </cell>
        </row>
        <row r="390">
          <cell r="A390">
            <v>44784</v>
          </cell>
          <cell r="B390">
            <v>1098.8409299899999</v>
          </cell>
        </row>
        <row r="391">
          <cell r="A391">
            <v>44785</v>
          </cell>
          <cell r="B391">
            <v>1099.3989999999999</v>
          </cell>
        </row>
        <row r="392">
          <cell r="A392">
            <v>44786</v>
          </cell>
          <cell r="B392">
            <v>1099.9573700000001</v>
          </cell>
        </row>
        <row r="393">
          <cell r="A393">
            <v>44787</v>
          </cell>
          <cell r="B393">
            <v>1099.9573700000001</v>
          </cell>
        </row>
        <row r="394">
          <cell r="A394">
            <v>44788</v>
          </cell>
          <cell r="B394">
            <v>1099.9573700000001</v>
          </cell>
        </row>
        <row r="395">
          <cell r="A395">
            <v>44789</v>
          </cell>
          <cell r="B395">
            <v>1100.5160100000001</v>
          </cell>
        </row>
        <row r="396">
          <cell r="A396">
            <v>44790</v>
          </cell>
          <cell r="B396">
            <v>1101.07494</v>
          </cell>
        </row>
        <row r="397">
          <cell r="A397">
            <v>44791</v>
          </cell>
          <cell r="B397">
            <v>1101.6341600000001</v>
          </cell>
        </row>
        <row r="398">
          <cell r="A398">
            <v>44792</v>
          </cell>
          <cell r="B398">
            <v>1102.1936599999999</v>
          </cell>
        </row>
        <row r="399">
          <cell r="A399">
            <v>44793</v>
          </cell>
          <cell r="B399">
            <v>1102.75344</v>
          </cell>
        </row>
        <row r="400">
          <cell r="A400">
            <v>44794</v>
          </cell>
          <cell r="B400">
            <v>1102.75344</v>
          </cell>
        </row>
        <row r="401">
          <cell r="A401">
            <v>44795</v>
          </cell>
          <cell r="B401">
            <v>1102.75344</v>
          </cell>
        </row>
        <row r="402">
          <cell r="A402">
            <v>44796</v>
          </cell>
          <cell r="B402">
            <v>1103.3135</v>
          </cell>
        </row>
        <row r="403">
          <cell r="A403">
            <v>44797</v>
          </cell>
          <cell r="B403">
            <v>1103.8738599999999</v>
          </cell>
        </row>
        <row r="404">
          <cell r="A404">
            <v>44798</v>
          </cell>
          <cell r="B404">
            <v>1104.4344900000001</v>
          </cell>
        </row>
        <row r="405">
          <cell r="A405">
            <v>44799</v>
          </cell>
          <cell r="B405">
            <v>1104.99541</v>
          </cell>
        </row>
        <row r="406">
          <cell r="A406">
            <v>44800</v>
          </cell>
          <cell r="B406">
            <v>1105.5566200000001</v>
          </cell>
        </row>
        <row r="407">
          <cell r="A407">
            <v>44801</v>
          </cell>
          <cell r="B407">
            <v>1105.5566200000001</v>
          </cell>
        </row>
        <row r="408">
          <cell r="A408">
            <v>44802</v>
          </cell>
          <cell r="B408">
            <v>1105.5566200000001</v>
          </cell>
        </row>
        <row r="409">
          <cell r="A409">
            <v>44803</v>
          </cell>
          <cell r="B409">
            <v>1106.1181099999999</v>
          </cell>
        </row>
        <row r="410">
          <cell r="A410">
            <v>44804</v>
          </cell>
          <cell r="B410">
            <v>1106.6798799999999</v>
          </cell>
        </row>
        <row r="411">
          <cell r="A411">
            <v>44805</v>
          </cell>
          <cell r="B411">
            <v>1107.2419399999999</v>
          </cell>
        </row>
        <row r="412">
          <cell r="A412">
            <v>44806</v>
          </cell>
          <cell r="B412">
            <v>1107.80429</v>
          </cell>
        </row>
        <row r="413">
          <cell r="A413">
            <v>44807</v>
          </cell>
          <cell r="B413">
            <v>1108.3669199999999</v>
          </cell>
        </row>
        <row r="414">
          <cell r="A414">
            <v>44808</v>
          </cell>
          <cell r="B414">
            <v>1108.3669199999999</v>
          </cell>
        </row>
        <row r="415">
          <cell r="A415">
            <v>44809</v>
          </cell>
          <cell r="B415">
            <v>1108.3669199999999</v>
          </cell>
        </row>
        <row r="416">
          <cell r="A416">
            <v>44810</v>
          </cell>
          <cell r="B416">
            <v>1108.92984</v>
          </cell>
        </row>
        <row r="417">
          <cell r="A417">
            <v>44811</v>
          </cell>
          <cell r="B417">
            <v>1109.4930400000001</v>
          </cell>
        </row>
        <row r="418">
          <cell r="A418">
            <v>44812</v>
          </cell>
          <cell r="B418">
            <v>1109.4930400000001</v>
          </cell>
        </row>
        <row r="419">
          <cell r="A419">
            <v>44813</v>
          </cell>
          <cell r="B419">
            <v>1110.0565300000001</v>
          </cell>
        </row>
        <row r="420">
          <cell r="A420">
            <v>44814</v>
          </cell>
          <cell r="B420">
            <v>1110.62031</v>
          </cell>
        </row>
        <row r="421">
          <cell r="A421">
            <v>44815</v>
          </cell>
          <cell r="B421">
            <v>1110.62031</v>
          </cell>
        </row>
        <row r="422">
          <cell r="A422">
            <v>44816</v>
          </cell>
          <cell r="B422">
            <v>1110.62031</v>
          </cell>
        </row>
        <row r="423">
          <cell r="A423">
            <v>44817</v>
          </cell>
          <cell r="B423">
            <v>1111.1843699999999</v>
          </cell>
        </row>
        <row r="424">
          <cell r="A424">
            <v>44818</v>
          </cell>
          <cell r="B424">
            <v>1111.74872</v>
          </cell>
        </row>
        <row r="425">
          <cell r="A425">
            <v>44819</v>
          </cell>
          <cell r="B425">
            <v>1112.3133499999999</v>
          </cell>
        </row>
        <row r="426">
          <cell r="A426">
            <v>44820</v>
          </cell>
          <cell r="B426">
            <v>1112.8782699999999</v>
          </cell>
        </row>
        <row r="427">
          <cell r="A427">
            <v>44821</v>
          </cell>
          <cell r="B427">
            <v>1113.4434799999999</v>
          </cell>
        </row>
        <row r="428">
          <cell r="A428">
            <v>44822</v>
          </cell>
          <cell r="B428">
            <v>1113.4434799999999</v>
          </cell>
        </row>
        <row r="429">
          <cell r="A429">
            <v>44823</v>
          </cell>
          <cell r="B429">
            <v>1113.4434799999999</v>
          </cell>
        </row>
        <row r="430">
          <cell r="A430">
            <v>44824</v>
          </cell>
          <cell r="B430">
            <v>1114.0089800000001</v>
          </cell>
        </row>
        <row r="431">
          <cell r="A431">
            <v>44825</v>
          </cell>
          <cell r="B431">
            <v>1114.57476</v>
          </cell>
        </row>
        <row r="432">
          <cell r="A432">
            <v>44826</v>
          </cell>
          <cell r="B432">
            <v>1115.1408300000001</v>
          </cell>
        </row>
        <row r="433">
          <cell r="A433">
            <v>44827</v>
          </cell>
          <cell r="B433">
            <v>1115.7071900000001</v>
          </cell>
        </row>
        <row r="434">
          <cell r="A434">
            <v>44828</v>
          </cell>
          <cell r="B434">
            <v>1116.2738300000001</v>
          </cell>
        </row>
        <row r="435">
          <cell r="A435">
            <v>44829</v>
          </cell>
          <cell r="B435">
            <v>1116.2738300000001</v>
          </cell>
        </row>
        <row r="436">
          <cell r="A436">
            <v>44830</v>
          </cell>
          <cell r="B436">
            <v>1116.2738300000001</v>
          </cell>
        </row>
        <row r="437">
          <cell r="A437">
            <v>44831</v>
          </cell>
          <cell r="B437">
            <v>1116.84077</v>
          </cell>
        </row>
        <row r="438">
          <cell r="A438">
            <v>44832</v>
          </cell>
          <cell r="B438">
            <v>1117.4079899999999</v>
          </cell>
        </row>
        <row r="439">
          <cell r="A439">
            <v>44833</v>
          </cell>
          <cell r="B439">
            <v>1117.9755</v>
          </cell>
        </row>
        <row r="440">
          <cell r="A440">
            <v>44834</v>
          </cell>
          <cell r="B440">
            <v>1118.5432900000001</v>
          </cell>
        </row>
        <row r="441">
          <cell r="A441">
            <v>44835</v>
          </cell>
          <cell r="B441">
            <v>1119.1113800000001</v>
          </cell>
        </row>
        <row r="442">
          <cell r="A442">
            <v>44836</v>
          </cell>
          <cell r="B442">
            <v>1119.1113800000001</v>
          </cell>
        </row>
        <row r="443">
          <cell r="A443">
            <v>44837</v>
          </cell>
          <cell r="B443">
            <v>1119.1113800000001</v>
          </cell>
        </row>
        <row r="444">
          <cell r="A444">
            <v>44838</v>
          </cell>
          <cell r="B444">
            <v>1119.67975</v>
          </cell>
        </row>
        <row r="445">
          <cell r="A445">
            <v>44839</v>
          </cell>
          <cell r="B445">
            <v>1120.2484199999999</v>
          </cell>
        </row>
        <row r="446">
          <cell r="A446">
            <v>44840</v>
          </cell>
          <cell r="B446">
            <v>1120.81737</v>
          </cell>
        </row>
        <row r="447">
          <cell r="A447">
            <v>44841</v>
          </cell>
          <cell r="B447">
            <v>1121.38661</v>
          </cell>
        </row>
        <row r="448">
          <cell r="A448">
            <v>44842</v>
          </cell>
          <cell r="B448">
            <v>1121.95614</v>
          </cell>
        </row>
        <row r="449">
          <cell r="A449">
            <v>44843</v>
          </cell>
          <cell r="B449">
            <v>1121.95614</v>
          </cell>
        </row>
        <row r="450">
          <cell r="A450">
            <v>44844</v>
          </cell>
          <cell r="B450">
            <v>1121.95614</v>
          </cell>
        </row>
        <row r="451">
          <cell r="A451">
            <v>44845</v>
          </cell>
          <cell r="B451">
            <v>1122.5259599999999</v>
          </cell>
        </row>
        <row r="452">
          <cell r="A452">
            <v>44846</v>
          </cell>
          <cell r="B452">
            <v>1123.0960700000001</v>
          </cell>
        </row>
        <row r="453">
          <cell r="A453">
            <v>44847</v>
          </cell>
          <cell r="B453">
            <v>1123.0960700000001</v>
          </cell>
        </row>
        <row r="454">
          <cell r="A454">
            <v>44848</v>
          </cell>
          <cell r="B454">
            <v>1123.6664599999999</v>
          </cell>
        </row>
        <row r="455">
          <cell r="A455">
            <v>44849</v>
          </cell>
          <cell r="B455">
            <v>1124.2371499999999</v>
          </cell>
        </row>
        <row r="456">
          <cell r="A456">
            <v>44850</v>
          </cell>
          <cell r="B456">
            <v>1124.2371499999999</v>
          </cell>
        </row>
        <row r="457">
          <cell r="A457">
            <v>44851</v>
          </cell>
          <cell r="B457">
            <v>1124.2371499999999</v>
          </cell>
        </row>
        <row r="458">
          <cell r="A458">
            <v>44852</v>
          </cell>
          <cell r="B458">
            <v>1124.8081299999999</v>
          </cell>
        </row>
        <row r="459">
          <cell r="A459">
            <v>44853</v>
          </cell>
          <cell r="B459">
            <v>1125.3794</v>
          </cell>
        </row>
        <row r="460">
          <cell r="A460">
            <v>44854</v>
          </cell>
          <cell r="B460">
            <v>1125.9509499999999</v>
          </cell>
        </row>
        <row r="461">
          <cell r="A461">
            <v>44855</v>
          </cell>
          <cell r="B461">
            <v>1126.5228</v>
          </cell>
        </row>
        <row r="462">
          <cell r="A462">
            <v>44856</v>
          </cell>
          <cell r="B462">
            <v>1127.09494</v>
          </cell>
        </row>
        <row r="463">
          <cell r="A463">
            <v>44857</v>
          </cell>
          <cell r="B463">
            <v>1127.09494</v>
          </cell>
        </row>
        <row r="464">
          <cell r="A464">
            <v>44858</v>
          </cell>
          <cell r="B464">
            <v>1127.09494</v>
          </cell>
        </row>
        <row r="465">
          <cell r="A465">
            <v>44859</v>
          </cell>
          <cell r="B465">
            <v>1127.6673700000001</v>
          </cell>
        </row>
        <row r="466">
          <cell r="A466">
            <v>44860</v>
          </cell>
          <cell r="B466">
            <v>1128.24009</v>
          </cell>
        </row>
        <row r="467">
          <cell r="A467">
            <v>44861</v>
          </cell>
          <cell r="B467">
            <v>1128.8131000000001</v>
          </cell>
        </row>
        <row r="468">
          <cell r="A468">
            <v>44862</v>
          </cell>
          <cell r="B468">
            <v>1129.3864000000001</v>
          </cell>
        </row>
        <row r="469">
          <cell r="A469">
            <v>44863</v>
          </cell>
          <cell r="B469">
            <v>1129.9599900000001</v>
          </cell>
        </row>
        <row r="470">
          <cell r="A470">
            <v>44864</v>
          </cell>
          <cell r="B470">
            <v>1129.9599900000001</v>
          </cell>
        </row>
        <row r="471">
          <cell r="A471">
            <v>44865</v>
          </cell>
          <cell r="B471">
            <v>1129.9599900000001</v>
          </cell>
        </row>
        <row r="472">
          <cell r="A472">
            <v>44866</v>
          </cell>
          <cell r="B472">
            <v>1130.53388</v>
          </cell>
        </row>
        <row r="473">
          <cell r="A473">
            <v>44867</v>
          </cell>
          <cell r="B473">
            <v>1131.10805</v>
          </cell>
        </row>
        <row r="474">
          <cell r="A474">
            <v>44868</v>
          </cell>
          <cell r="B474">
            <v>1131.10805</v>
          </cell>
        </row>
        <row r="475">
          <cell r="A475">
            <v>44869</v>
          </cell>
          <cell r="B475">
            <v>1131.6825200000001</v>
          </cell>
        </row>
        <row r="476">
          <cell r="A476">
            <v>44870</v>
          </cell>
          <cell r="B476">
            <v>1132.25728</v>
          </cell>
        </row>
        <row r="477">
          <cell r="A477">
            <v>44871</v>
          </cell>
          <cell r="B477">
            <v>1132.25728</v>
          </cell>
        </row>
        <row r="478">
          <cell r="A478">
            <v>44872</v>
          </cell>
          <cell r="B478">
            <v>1132.25728</v>
          </cell>
        </row>
        <row r="479">
          <cell r="A479">
            <v>44873</v>
          </cell>
          <cell r="B479">
            <v>1132.83233</v>
          </cell>
        </row>
        <row r="480">
          <cell r="A480">
            <v>44874</v>
          </cell>
          <cell r="B480">
            <v>1133.4076700000001</v>
          </cell>
        </row>
        <row r="481">
          <cell r="A481">
            <v>44875</v>
          </cell>
          <cell r="B481">
            <v>1133.9833100000001</v>
          </cell>
        </row>
        <row r="482">
          <cell r="A482">
            <v>44876</v>
          </cell>
          <cell r="B482">
            <v>1134.55924</v>
          </cell>
        </row>
        <row r="483">
          <cell r="A483">
            <v>44877</v>
          </cell>
          <cell r="B483">
            <v>1135.13546</v>
          </cell>
        </row>
        <row r="484">
          <cell r="A484">
            <v>44878</v>
          </cell>
          <cell r="B484">
            <v>1135.13546</v>
          </cell>
        </row>
        <row r="485">
          <cell r="A485">
            <v>44879</v>
          </cell>
          <cell r="B485">
            <v>1135.13546</v>
          </cell>
        </row>
        <row r="486">
          <cell r="A486">
            <v>44880</v>
          </cell>
          <cell r="B486">
            <v>1135.7119700000001</v>
          </cell>
        </row>
        <row r="487">
          <cell r="A487">
            <v>44881</v>
          </cell>
          <cell r="B487">
            <v>1135.7119700000001</v>
          </cell>
        </row>
        <row r="488">
          <cell r="A488">
            <v>44882</v>
          </cell>
          <cell r="B488">
            <v>1136.2887700000001</v>
          </cell>
        </row>
        <row r="489">
          <cell r="A489">
            <v>44883</v>
          </cell>
          <cell r="B489">
            <v>1136.8658700000001</v>
          </cell>
        </row>
        <row r="490">
          <cell r="A490">
            <v>44884</v>
          </cell>
          <cell r="B490">
            <v>1137.44326</v>
          </cell>
        </row>
        <row r="491">
          <cell r="A491">
            <v>44885</v>
          </cell>
          <cell r="B491">
            <v>1137.44326</v>
          </cell>
        </row>
        <row r="492">
          <cell r="A492">
            <v>44886</v>
          </cell>
          <cell r="B492">
            <v>1137.44326</v>
          </cell>
        </row>
        <row r="493">
          <cell r="A493">
            <v>44887</v>
          </cell>
          <cell r="B493">
            <v>1138.0209500000001</v>
          </cell>
        </row>
        <row r="494">
          <cell r="A494">
            <v>44888</v>
          </cell>
          <cell r="B494">
            <v>1138.5989300000001</v>
          </cell>
        </row>
        <row r="495">
          <cell r="A495">
            <v>44889</v>
          </cell>
          <cell r="B495">
            <v>1139.1772000000001</v>
          </cell>
        </row>
        <row r="496">
          <cell r="A496">
            <v>44890</v>
          </cell>
          <cell r="B496">
            <v>1139.75576</v>
          </cell>
        </row>
        <row r="497">
          <cell r="A497">
            <v>44891</v>
          </cell>
          <cell r="B497">
            <v>1140.3346200000001</v>
          </cell>
        </row>
        <row r="498">
          <cell r="A498">
            <v>44892</v>
          </cell>
          <cell r="B498">
            <v>1140.3346200000001</v>
          </cell>
        </row>
        <row r="499">
          <cell r="A499">
            <v>44893</v>
          </cell>
          <cell r="B499">
            <v>1140.3346200000001</v>
          </cell>
        </row>
        <row r="500">
          <cell r="A500">
            <v>44894</v>
          </cell>
          <cell r="B500">
            <v>1140.9137800000001</v>
          </cell>
        </row>
        <row r="501">
          <cell r="A501">
            <v>44895</v>
          </cell>
          <cell r="B501">
            <v>1141.4932200000001</v>
          </cell>
        </row>
        <row r="502">
          <cell r="A502">
            <v>44896</v>
          </cell>
          <cell r="B502">
            <v>1142.0729699999999</v>
          </cell>
        </row>
        <row r="503">
          <cell r="A503">
            <v>44897</v>
          </cell>
          <cell r="B503">
            <v>1142.653</v>
          </cell>
        </row>
        <row r="504">
          <cell r="A504">
            <v>44898</v>
          </cell>
          <cell r="B504">
            <v>1143.23333</v>
          </cell>
        </row>
        <row r="505">
          <cell r="A505">
            <v>44899</v>
          </cell>
          <cell r="B505">
            <v>1143.23333</v>
          </cell>
        </row>
        <row r="506">
          <cell r="A506">
            <v>44900</v>
          </cell>
          <cell r="B506">
            <v>1143.23333</v>
          </cell>
        </row>
        <row r="507">
          <cell r="A507">
            <v>44901</v>
          </cell>
          <cell r="B507">
            <v>1143.81396</v>
          </cell>
        </row>
        <row r="508">
          <cell r="A508">
            <v>44902</v>
          </cell>
          <cell r="B508">
            <v>1144.3948800000001</v>
          </cell>
        </row>
        <row r="509">
          <cell r="A509">
            <v>44903</v>
          </cell>
          <cell r="B509">
            <v>1144.9760900000001</v>
          </cell>
        </row>
        <row r="510">
          <cell r="A510">
            <v>44904</v>
          </cell>
          <cell r="B510">
            <v>1145.5576000000001</v>
          </cell>
        </row>
        <row r="511">
          <cell r="A511">
            <v>44905</v>
          </cell>
          <cell r="B511">
            <v>1146.13941</v>
          </cell>
        </row>
        <row r="512">
          <cell r="A512">
            <v>44906</v>
          </cell>
          <cell r="B512">
            <v>1146.13941</v>
          </cell>
        </row>
        <row r="513">
          <cell r="A513">
            <v>44907</v>
          </cell>
          <cell r="B513">
            <v>1146.13941</v>
          </cell>
        </row>
        <row r="514">
          <cell r="A514">
            <v>44908</v>
          </cell>
          <cell r="B514">
            <v>1146.7215100000001</v>
          </cell>
        </row>
        <row r="515">
          <cell r="A515">
            <v>44909</v>
          </cell>
          <cell r="B515">
            <v>1147.3039100000001</v>
          </cell>
        </row>
        <row r="516">
          <cell r="A516">
            <v>44910</v>
          </cell>
          <cell r="B516">
            <v>1147.8866</v>
          </cell>
        </row>
        <row r="517">
          <cell r="A517">
            <v>44911</v>
          </cell>
          <cell r="B517">
            <v>1148.4695899999999</v>
          </cell>
        </row>
        <row r="518">
          <cell r="A518">
            <v>44912</v>
          </cell>
          <cell r="B518">
            <v>1149.05287</v>
          </cell>
        </row>
        <row r="519">
          <cell r="A519">
            <v>44913</v>
          </cell>
          <cell r="B519">
            <v>1149.05287</v>
          </cell>
        </row>
        <row r="520">
          <cell r="A520">
            <v>44914</v>
          </cell>
          <cell r="B520">
            <v>1149.05287</v>
          </cell>
        </row>
        <row r="521">
          <cell r="A521">
            <v>44915</v>
          </cell>
          <cell r="B521">
            <v>1149.63645</v>
          </cell>
        </row>
        <row r="522">
          <cell r="A522">
            <v>44916</v>
          </cell>
          <cell r="B522">
            <v>1150.2203300000001</v>
          </cell>
        </row>
        <row r="523">
          <cell r="A523">
            <v>44917</v>
          </cell>
          <cell r="B523">
            <v>1150.8045099999999</v>
          </cell>
        </row>
        <row r="524">
          <cell r="A524">
            <v>44918</v>
          </cell>
          <cell r="B524">
            <v>1151.3889799999999</v>
          </cell>
        </row>
        <row r="525">
          <cell r="A525">
            <v>44919</v>
          </cell>
          <cell r="B525">
            <v>1151.9737399999999</v>
          </cell>
        </row>
        <row r="526">
          <cell r="A526">
            <v>44920</v>
          </cell>
          <cell r="B526">
            <v>1151.9737399999999</v>
          </cell>
        </row>
        <row r="527">
          <cell r="A527">
            <v>44921</v>
          </cell>
          <cell r="B527">
            <v>1151.9737399999999</v>
          </cell>
        </row>
        <row r="528">
          <cell r="A528">
            <v>44922</v>
          </cell>
          <cell r="B528">
            <v>1152.55881</v>
          </cell>
        </row>
        <row r="529">
          <cell r="A529">
            <v>44923</v>
          </cell>
          <cell r="B529">
            <v>1153.14417</v>
          </cell>
        </row>
        <row r="530">
          <cell r="A530">
            <v>44924</v>
          </cell>
          <cell r="B530">
            <v>1153.72983</v>
          </cell>
        </row>
        <row r="531">
          <cell r="A531">
            <v>44925</v>
          </cell>
          <cell r="B531">
            <v>1154.3157799999999</v>
          </cell>
        </row>
        <row r="532">
          <cell r="A532">
            <v>44926</v>
          </cell>
          <cell r="B532">
            <v>1154.9020399999999</v>
          </cell>
        </row>
        <row r="533">
          <cell r="A533">
            <v>44927</v>
          </cell>
          <cell r="B533">
            <v>1154.9020399999999</v>
          </cell>
        </row>
        <row r="534">
          <cell r="A534">
            <v>44928</v>
          </cell>
          <cell r="B534">
            <v>1154.9020399999999</v>
          </cell>
        </row>
        <row r="535">
          <cell r="A535">
            <v>44929</v>
          </cell>
          <cell r="B535">
            <v>1155.4885899999999</v>
          </cell>
        </row>
        <row r="536">
          <cell r="A536">
            <v>44930</v>
          </cell>
          <cell r="B536">
            <v>1156.0754400000001</v>
          </cell>
        </row>
        <row r="537">
          <cell r="A537">
            <v>44931</v>
          </cell>
          <cell r="B537">
            <v>1156.6625899999999</v>
          </cell>
        </row>
        <row r="538">
          <cell r="A538">
            <v>44932</v>
          </cell>
          <cell r="B538">
            <v>1157.2500299999999</v>
          </cell>
        </row>
        <row r="539">
          <cell r="A539">
            <v>44933</v>
          </cell>
          <cell r="B539">
            <v>1157.8377800000001</v>
          </cell>
        </row>
        <row r="540">
          <cell r="A540">
            <v>44934</v>
          </cell>
          <cell r="B540">
            <v>1157.8377800000001</v>
          </cell>
        </row>
        <row r="541">
          <cell r="A541">
            <v>44935</v>
          </cell>
          <cell r="B541">
            <v>1157.8377800000001</v>
          </cell>
        </row>
        <row r="542">
          <cell r="A542">
            <v>44936</v>
          </cell>
          <cell r="B542">
            <v>1158.4258199999999</v>
          </cell>
        </row>
        <row r="543">
          <cell r="A543">
            <v>44937</v>
          </cell>
          <cell r="B543">
            <v>1159.0141599999999</v>
          </cell>
        </row>
        <row r="544">
          <cell r="A544">
            <v>44938</v>
          </cell>
          <cell r="B544">
            <v>1159.6028000000001</v>
          </cell>
        </row>
        <row r="545">
          <cell r="A545">
            <v>44939</v>
          </cell>
          <cell r="B545">
            <v>1160.19174</v>
          </cell>
        </row>
        <row r="546">
          <cell r="A546">
            <v>44940</v>
          </cell>
          <cell r="B546">
            <v>1160.78098</v>
          </cell>
        </row>
        <row r="547">
          <cell r="A547">
            <v>44941</v>
          </cell>
          <cell r="B547">
            <v>1160.78098</v>
          </cell>
        </row>
        <row r="548">
          <cell r="A548">
            <v>44942</v>
          </cell>
          <cell r="B548">
            <v>1160.78098</v>
          </cell>
        </row>
        <row r="549">
          <cell r="A549">
            <v>44943</v>
          </cell>
          <cell r="B549">
            <v>1161.3705199999999</v>
          </cell>
        </row>
        <row r="550">
          <cell r="A550">
            <v>44944</v>
          </cell>
          <cell r="B550">
            <v>1161.9603500000001</v>
          </cell>
        </row>
        <row r="551">
          <cell r="A551">
            <v>44945</v>
          </cell>
          <cell r="B551">
            <v>1162.5504900000001</v>
          </cell>
        </row>
        <row r="552">
          <cell r="A552">
            <v>44946</v>
          </cell>
          <cell r="B552">
            <v>1163.14093</v>
          </cell>
        </row>
        <row r="553">
          <cell r="A553">
            <v>44947</v>
          </cell>
          <cell r="B553">
            <v>1163.7316599999999</v>
          </cell>
        </row>
        <row r="554">
          <cell r="A554">
            <v>44948</v>
          </cell>
          <cell r="B554">
            <v>1163.7316599999999</v>
          </cell>
        </row>
        <row r="555">
          <cell r="A555">
            <v>44949</v>
          </cell>
          <cell r="B555">
            <v>1163.7316599999999</v>
          </cell>
        </row>
        <row r="556">
          <cell r="A556">
            <v>44950</v>
          </cell>
          <cell r="B556">
            <v>1164.3226999999999</v>
          </cell>
        </row>
        <row r="557">
          <cell r="A557">
            <v>44951</v>
          </cell>
          <cell r="B557">
            <v>1164.9140299999999</v>
          </cell>
        </row>
        <row r="558">
          <cell r="A558">
            <v>44952</v>
          </cell>
          <cell r="B558">
            <v>1165.50567</v>
          </cell>
        </row>
        <row r="559">
          <cell r="A559">
            <v>44953</v>
          </cell>
          <cell r="B559">
            <v>1166.09761</v>
          </cell>
        </row>
        <row r="560">
          <cell r="A560">
            <v>44954</v>
          </cell>
          <cell r="B560">
            <v>1166.68984</v>
          </cell>
        </row>
        <row r="561">
          <cell r="A561">
            <v>44955</v>
          </cell>
          <cell r="B561">
            <v>1166.68984</v>
          </cell>
        </row>
        <row r="562">
          <cell r="A562">
            <v>44956</v>
          </cell>
          <cell r="B562">
            <v>1166.68984</v>
          </cell>
        </row>
        <row r="563">
          <cell r="A563">
            <v>44957</v>
          </cell>
          <cell r="B563">
            <v>1167.2823800000001</v>
          </cell>
        </row>
        <row r="564">
          <cell r="A564">
            <v>44958</v>
          </cell>
          <cell r="B564">
            <v>1167.8752199999999</v>
          </cell>
        </row>
        <row r="565">
          <cell r="A565">
            <v>44959</v>
          </cell>
          <cell r="B565">
            <v>1168.4683600000001</v>
          </cell>
        </row>
        <row r="566">
          <cell r="A566">
            <v>44960</v>
          </cell>
          <cell r="B566">
            <v>1169.0617999999999</v>
          </cell>
        </row>
        <row r="567">
          <cell r="A567">
            <v>44961</v>
          </cell>
          <cell r="B567">
            <v>1169.6555499999999</v>
          </cell>
        </row>
        <row r="568">
          <cell r="A568">
            <v>44962</v>
          </cell>
          <cell r="B568">
            <v>1169.6555499999999</v>
          </cell>
        </row>
        <row r="569">
          <cell r="A569">
            <v>44963</v>
          </cell>
          <cell r="B569">
            <v>1169.6555499999999</v>
          </cell>
        </row>
        <row r="570">
          <cell r="A570">
            <v>44964</v>
          </cell>
          <cell r="B570">
            <v>1170.2495899999999</v>
          </cell>
        </row>
        <row r="571">
          <cell r="A571">
            <v>44965</v>
          </cell>
          <cell r="B571">
            <v>1170.84394</v>
          </cell>
        </row>
        <row r="572">
          <cell r="A572">
            <v>44966</v>
          </cell>
          <cell r="B572">
            <v>1171.43859</v>
          </cell>
        </row>
        <row r="573">
          <cell r="A573">
            <v>44967</v>
          </cell>
          <cell r="B573">
            <v>1172.0335399999999</v>
          </cell>
        </row>
        <row r="574">
          <cell r="A574">
            <v>44968</v>
          </cell>
          <cell r="B574">
            <v>1172.62879</v>
          </cell>
        </row>
        <row r="575">
          <cell r="A575">
            <v>44969</v>
          </cell>
          <cell r="B575">
            <v>1172.62879</v>
          </cell>
        </row>
        <row r="576">
          <cell r="A576">
            <v>44970</v>
          </cell>
          <cell r="B576">
            <v>1172.62879</v>
          </cell>
        </row>
        <row r="577">
          <cell r="A577">
            <v>44971</v>
          </cell>
          <cell r="B577">
            <v>1173.22434</v>
          </cell>
        </row>
        <row r="578">
          <cell r="A578">
            <v>44972</v>
          </cell>
          <cell r="B578">
            <v>1173.8202000000001</v>
          </cell>
        </row>
        <row r="579">
          <cell r="A579">
            <v>44973</v>
          </cell>
          <cell r="B579">
            <v>1174.4163599999999</v>
          </cell>
        </row>
        <row r="580">
          <cell r="A580">
            <v>44974</v>
          </cell>
          <cell r="B580">
            <v>1175.0128199999999</v>
          </cell>
        </row>
        <row r="581">
          <cell r="A581">
            <v>44975</v>
          </cell>
          <cell r="B581">
            <v>1175.60959</v>
          </cell>
        </row>
        <row r="582">
          <cell r="A582">
            <v>44976</v>
          </cell>
          <cell r="B582">
            <v>1175.60959</v>
          </cell>
        </row>
        <row r="583">
          <cell r="A583">
            <v>44977</v>
          </cell>
          <cell r="B583">
            <v>1175.60959</v>
          </cell>
        </row>
        <row r="584">
          <cell r="A584">
            <v>44978</v>
          </cell>
          <cell r="B584">
            <v>1175.60959</v>
          </cell>
        </row>
        <row r="585">
          <cell r="A585">
            <v>44979</v>
          </cell>
          <cell r="B585">
            <v>1175.60959</v>
          </cell>
        </row>
        <row r="586">
          <cell r="A586">
            <v>44980</v>
          </cell>
          <cell r="B586">
            <v>1176.2066600000001</v>
          </cell>
        </row>
        <row r="587">
          <cell r="A587">
            <v>44981</v>
          </cell>
          <cell r="B587">
            <v>1176.80403</v>
          </cell>
        </row>
        <row r="588">
          <cell r="A588">
            <v>44982</v>
          </cell>
          <cell r="B588">
            <v>1177.4017100000001</v>
          </cell>
        </row>
        <row r="589">
          <cell r="A589">
            <v>44983</v>
          </cell>
          <cell r="B589">
            <v>1177.4017100000001</v>
          </cell>
        </row>
        <row r="590">
          <cell r="A590">
            <v>44984</v>
          </cell>
          <cell r="B590">
            <v>1177.4017100000001</v>
          </cell>
        </row>
        <row r="591">
          <cell r="A591">
            <v>44985</v>
          </cell>
          <cell r="B591">
            <v>1177.9996799999999</v>
          </cell>
        </row>
        <row r="592">
          <cell r="A592">
            <v>44986</v>
          </cell>
          <cell r="B592">
            <v>1178.59797</v>
          </cell>
        </row>
        <row r="593">
          <cell r="A593">
            <v>44987</v>
          </cell>
          <cell r="B593">
            <v>1179.1965500000001</v>
          </cell>
        </row>
        <row r="594">
          <cell r="A594">
            <v>44988</v>
          </cell>
          <cell r="B594">
            <v>1179.7954400000001</v>
          </cell>
        </row>
        <row r="595">
          <cell r="A595">
            <v>44989</v>
          </cell>
          <cell r="B595">
            <v>1180.39464</v>
          </cell>
        </row>
        <row r="596">
          <cell r="A596">
            <v>44990</v>
          </cell>
          <cell r="B596">
            <v>1180.39464</v>
          </cell>
        </row>
        <row r="597">
          <cell r="A597">
            <v>44991</v>
          </cell>
          <cell r="B597">
            <v>1180.39464</v>
          </cell>
        </row>
        <row r="598">
          <cell r="A598">
            <v>44992</v>
          </cell>
          <cell r="B598">
            <v>1180.99414</v>
          </cell>
        </row>
        <row r="599">
          <cell r="A599">
            <v>44993</v>
          </cell>
          <cell r="B599">
            <v>1181.59394</v>
          </cell>
        </row>
        <row r="600">
          <cell r="A600">
            <v>44994</v>
          </cell>
          <cell r="B600">
            <v>1182.1940500000001</v>
          </cell>
        </row>
        <row r="601">
          <cell r="A601">
            <v>44995</v>
          </cell>
          <cell r="B601">
            <v>1182.7944600000001</v>
          </cell>
        </row>
        <row r="602">
          <cell r="A602">
            <v>44996</v>
          </cell>
          <cell r="B602">
            <v>1183.39518</v>
          </cell>
        </row>
        <row r="603">
          <cell r="A603">
            <v>44997</v>
          </cell>
          <cell r="B603">
            <v>1183.39518</v>
          </cell>
        </row>
        <row r="604">
          <cell r="A604">
            <v>44998</v>
          </cell>
          <cell r="B604">
            <v>1183.39518</v>
          </cell>
        </row>
        <row r="605">
          <cell r="A605">
            <v>44999</v>
          </cell>
          <cell r="B605">
            <v>1183.9962</v>
          </cell>
        </row>
        <row r="606">
          <cell r="A606">
            <v>45000</v>
          </cell>
          <cell r="B606">
            <v>1184.59753</v>
          </cell>
        </row>
        <row r="607">
          <cell r="A607">
            <v>45001</v>
          </cell>
          <cell r="B607">
            <v>1185.1991600000001</v>
          </cell>
        </row>
        <row r="608">
          <cell r="A608">
            <v>45002</v>
          </cell>
          <cell r="B608">
            <v>1185.8010999999999</v>
          </cell>
        </row>
        <row r="609">
          <cell r="A609">
            <v>45003</v>
          </cell>
          <cell r="B609">
            <v>1186.40335</v>
          </cell>
        </row>
        <row r="610">
          <cell r="A610">
            <v>45004</v>
          </cell>
          <cell r="B610">
            <v>1186.40335</v>
          </cell>
        </row>
        <row r="611">
          <cell r="A611">
            <v>45005</v>
          </cell>
          <cell r="B611">
            <v>1186.40335</v>
          </cell>
        </row>
        <row r="612">
          <cell r="A612">
            <v>45006</v>
          </cell>
          <cell r="B612">
            <v>1187.0059000000001</v>
          </cell>
        </row>
        <row r="613">
          <cell r="A613">
            <v>45007</v>
          </cell>
          <cell r="B613">
            <v>1187.6087499999999</v>
          </cell>
        </row>
        <row r="614">
          <cell r="A614">
            <v>45008</v>
          </cell>
          <cell r="B614">
            <v>1188.21192</v>
          </cell>
        </row>
        <row r="615">
          <cell r="A615">
            <v>45009</v>
          </cell>
          <cell r="B615">
            <v>1188.81538</v>
          </cell>
        </row>
        <row r="616">
          <cell r="A616">
            <v>45010</v>
          </cell>
          <cell r="B616">
            <v>1189.4191599999999</v>
          </cell>
        </row>
        <row r="617">
          <cell r="A617">
            <v>45011</v>
          </cell>
          <cell r="B617">
            <v>1189.4191599999999</v>
          </cell>
        </row>
        <row r="618">
          <cell r="A618">
            <v>45012</v>
          </cell>
          <cell r="B618">
            <v>1189.4191599999999</v>
          </cell>
        </row>
        <row r="619">
          <cell r="A619">
            <v>45013</v>
          </cell>
          <cell r="B619">
            <v>1190.02324</v>
          </cell>
        </row>
        <row r="620">
          <cell r="A620">
            <v>45014</v>
          </cell>
          <cell r="B620">
            <v>1190.62763</v>
          </cell>
        </row>
        <row r="621">
          <cell r="A621">
            <v>45015</v>
          </cell>
          <cell r="B621">
            <v>1191.23233</v>
          </cell>
        </row>
        <row r="622">
          <cell r="A622">
            <v>45016</v>
          </cell>
          <cell r="B622">
            <v>1191.8373300000001</v>
          </cell>
        </row>
        <row r="623">
          <cell r="A623">
            <v>45017</v>
          </cell>
          <cell r="B623">
            <v>1192.44264</v>
          </cell>
        </row>
        <row r="624">
          <cell r="A624">
            <v>45018</v>
          </cell>
          <cell r="B624">
            <v>1192.44264</v>
          </cell>
        </row>
        <row r="625">
          <cell r="A625">
            <v>45019</v>
          </cell>
          <cell r="B625">
            <v>1192.44264</v>
          </cell>
        </row>
        <row r="626">
          <cell r="A626">
            <v>45020</v>
          </cell>
          <cell r="B626">
            <v>1193.04826</v>
          </cell>
        </row>
        <row r="627">
          <cell r="A627">
            <v>45021</v>
          </cell>
          <cell r="B627">
            <v>1193.65418</v>
          </cell>
        </row>
        <row r="628">
          <cell r="A628">
            <v>45022</v>
          </cell>
          <cell r="B628">
            <v>1194.2604200000001</v>
          </cell>
        </row>
        <row r="629">
          <cell r="A629">
            <v>45023</v>
          </cell>
          <cell r="B629">
            <v>1194.8669600000001</v>
          </cell>
        </row>
        <row r="630">
          <cell r="A630">
            <v>45024</v>
          </cell>
          <cell r="B630">
            <v>1194.8669600000001</v>
          </cell>
        </row>
        <row r="631">
          <cell r="A631">
            <v>45025</v>
          </cell>
          <cell r="B631">
            <v>1194.8669600000001</v>
          </cell>
        </row>
        <row r="632">
          <cell r="A632">
            <v>45026</v>
          </cell>
          <cell r="B632">
            <v>1194.8669600000001</v>
          </cell>
        </row>
        <row r="633">
          <cell r="A633">
            <v>45027</v>
          </cell>
          <cell r="B633">
            <v>1195.47381</v>
          </cell>
        </row>
        <row r="634">
          <cell r="A634">
            <v>45028</v>
          </cell>
          <cell r="B634">
            <v>1196.08096</v>
          </cell>
        </row>
        <row r="635">
          <cell r="A635">
            <v>45029</v>
          </cell>
          <cell r="B635">
            <v>1196.6884299999999</v>
          </cell>
        </row>
        <row r="636">
          <cell r="A636">
            <v>45030</v>
          </cell>
          <cell r="B636">
            <v>1197.2962</v>
          </cell>
        </row>
        <row r="637">
          <cell r="A637">
            <v>45031</v>
          </cell>
          <cell r="B637">
            <v>1197.9042899999999</v>
          </cell>
        </row>
        <row r="638">
          <cell r="A638">
            <v>45032</v>
          </cell>
          <cell r="B638">
            <v>1197.9042899999999</v>
          </cell>
        </row>
        <row r="639">
          <cell r="A639">
            <v>45033</v>
          </cell>
          <cell r="B639">
            <v>1197.9042899999999</v>
          </cell>
        </row>
        <row r="640">
          <cell r="A640">
            <v>45034</v>
          </cell>
          <cell r="B640">
            <v>1198.51268</v>
          </cell>
        </row>
        <row r="641">
          <cell r="A641">
            <v>45035</v>
          </cell>
          <cell r="B641">
            <v>1199.12138</v>
          </cell>
        </row>
        <row r="642">
          <cell r="A642">
            <v>45036</v>
          </cell>
          <cell r="B642">
            <v>1199.7303899999999</v>
          </cell>
        </row>
        <row r="643">
          <cell r="A643">
            <v>45037</v>
          </cell>
          <cell r="B643">
            <v>1200.33971</v>
          </cell>
        </row>
        <row r="644">
          <cell r="A644">
            <v>45038</v>
          </cell>
          <cell r="B644">
            <v>1200.33971</v>
          </cell>
        </row>
        <row r="645">
          <cell r="A645">
            <v>45039</v>
          </cell>
          <cell r="B645">
            <v>1200.33971</v>
          </cell>
        </row>
        <row r="646">
          <cell r="A646">
            <v>45040</v>
          </cell>
          <cell r="B646">
            <v>1200.33971</v>
          </cell>
        </row>
        <row r="647">
          <cell r="A647">
            <v>45041</v>
          </cell>
          <cell r="B647">
            <v>1200.9493400000001</v>
          </cell>
        </row>
        <row r="648">
          <cell r="A648">
            <v>45042</v>
          </cell>
          <cell r="B648">
            <v>1201.55927</v>
          </cell>
        </row>
        <row r="649">
          <cell r="A649">
            <v>45043</v>
          </cell>
          <cell r="B649">
            <v>1202.1695199999999</v>
          </cell>
        </row>
        <row r="650">
          <cell r="A650">
            <v>45044</v>
          </cell>
          <cell r="B650">
            <v>1202.78008</v>
          </cell>
        </row>
        <row r="651">
          <cell r="A651">
            <v>45045</v>
          </cell>
          <cell r="B651">
            <v>1203.39095</v>
          </cell>
        </row>
        <row r="652">
          <cell r="A652">
            <v>45046</v>
          </cell>
          <cell r="B652">
            <v>1203.39095</v>
          </cell>
        </row>
        <row r="653">
          <cell r="A653">
            <v>45047</v>
          </cell>
          <cell r="B653">
            <v>1203.39095</v>
          </cell>
        </row>
        <row r="654">
          <cell r="A654">
            <v>45048</v>
          </cell>
          <cell r="B654">
            <v>1203.39095</v>
          </cell>
        </row>
        <row r="655">
          <cell r="A655">
            <v>45049</v>
          </cell>
          <cell r="B655">
            <v>1204.0021300000001</v>
          </cell>
        </row>
        <row r="656">
          <cell r="A656">
            <v>45050</v>
          </cell>
          <cell r="B656">
            <v>1204.6136200000001</v>
          </cell>
        </row>
        <row r="657">
          <cell r="A657">
            <v>45051</v>
          </cell>
          <cell r="B657">
            <v>1205.22541</v>
          </cell>
        </row>
        <row r="658">
          <cell r="A658">
            <v>45052</v>
          </cell>
          <cell r="B658">
            <v>1205.83752</v>
          </cell>
        </row>
        <row r="659">
          <cell r="A659">
            <v>45053</v>
          </cell>
          <cell r="B659">
            <v>1205.83752</v>
          </cell>
        </row>
        <row r="660">
          <cell r="A660">
            <v>45054</v>
          </cell>
          <cell r="B660">
            <v>1205.83752</v>
          </cell>
        </row>
        <row r="661">
          <cell r="A661">
            <v>45055</v>
          </cell>
          <cell r="B661">
            <v>1206.4499499999999</v>
          </cell>
        </row>
        <row r="662">
          <cell r="A662">
            <v>45056</v>
          </cell>
          <cell r="B662">
            <v>1207.06268</v>
          </cell>
        </row>
        <row r="663">
          <cell r="A663">
            <v>45057</v>
          </cell>
          <cell r="B663">
            <v>1207.67572</v>
          </cell>
        </row>
        <row r="664">
          <cell r="A664">
            <v>45058</v>
          </cell>
          <cell r="B664">
            <v>1208.28907</v>
          </cell>
        </row>
        <row r="665">
          <cell r="A665">
            <v>45059</v>
          </cell>
          <cell r="B665">
            <v>1208.90274</v>
          </cell>
        </row>
        <row r="666">
          <cell r="A666">
            <v>45060</v>
          </cell>
          <cell r="B666">
            <v>1208.90274</v>
          </cell>
        </row>
        <row r="667">
          <cell r="A667">
            <v>45061</v>
          </cell>
          <cell r="B667">
            <v>1208.90274</v>
          </cell>
        </row>
        <row r="668">
          <cell r="A668">
            <v>45062</v>
          </cell>
          <cell r="B668">
            <v>1209.5167200000001</v>
          </cell>
        </row>
        <row r="669">
          <cell r="A669">
            <v>45063</v>
          </cell>
          <cell r="B669">
            <v>1210.1310100000001</v>
          </cell>
        </row>
        <row r="670">
          <cell r="A670">
            <v>45064</v>
          </cell>
          <cell r="B670">
            <v>1210.7456099999999</v>
          </cell>
        </row>
        <row r="671">
          <cell r="A671">
            <v>45065</v>
          </cell>
          <cell r="B671">
            <v>1211.36052</v>
          </cell>
        </row>
        <row r="672">
          <cell r="A672">
            <v>45066</v>
          </cell>
          <cell r="B672">
            <v>1211.9757500000001</v>
          </cell>
        </row>
        <row r="673">
          <cell r="A673">
            <v>45067</v>
          </cell>
          <cell r="B673">
            <v>1211.9757500000001</v>
          </cell>
        </row>
        <row r="674">
          <cell r="A674">
            <v>45068</v>
          </cell>
          <cell r="B674">
            <v>1211.9757500000001</v>
          </cell>
        </row>
        <row r="675">
          <cell r="A675">
            <v>45069</v>
          </cell>
          <cell r="B675">
            <v>1212.5912900000001</v>
          </cell>
        </row>
        <row r="676">
          <cell r="A676">
            <v>45070</v>
          </cell>
          <cell r="B676">
            <v>1213.20714</v>
          </cell>
        </row>
        <row r="677">
          <cell r="A677">
            <v>45071</v>
          </cell>
          <cell r="B677">
            <v>1213.8233</v>
          </cell>
        </row>
        <row r="678">
          <cell r="A678">
            <v>45072</v>
          </cell>
          <cell r="B678">
            <v>1214.4397799999999</v>
          </cell>
        </row>
        <row r="679">
          <cell r="A679">
            <v>45073</v>
          </cell>
          <cell r="B679">
            <v>1215.05657</v>
          </cell>
        </row>
        <row r="680">
          <cell r="A680">
            <v>45074</v>
          </cell>
          <cell r="B680">
            <v>1215.05657</v>
          </cell>
        </row>
        <row r="681">
          <cell r="A681">
            <v>45075</v>
          </cell>
          <cell r="B681">
            <v>1215.05657</v>
          </cell>
        </row>
        <row r="682">
          <cell r="A682">
            <v>45076</v>
          </cell>
          <cell r="B682">
            <v>1215.6736699999999</v>
          </cell>
        </row>
        <row r="683">
          <cell r="A683">
            <v>45077</v>
          </cell>
          <cell r="B683">
            <v>1216.2910899999999</v>
          </cell>
        </row>
        <row r="684">
          <cell r="A684">
            <v>45078</v>
          </cell>
          <cell r="B684">
            <v>1216.9088200000001</v>
          </cell>
        </row>
        <row r="685">
          <cell r="A685">
            <v>45079</v>
          </cell>
          <cell r="B685">
            <v>1217.5268599999999</v>
          </cell>
        </row>
        <row r="686">
          <cell r="A686">
            <v>45080</v>
          </cell>
          <cell r="B686">
            <v>1218.1452199999999</v>
          </cell>
        </row>
        <row r="687">
          <cell r="A687">
            <v>45081</v>
          </cell>
          <cell r="B687">
            <v>1218.1452199999999</v>
          </cell>
        </row>
        <row r="688">
          <cell r="A688">
            <v>45082</v>
          </cell>
          <cell r="B688">
            <v>1218.1452199999999</v>
          </cell>
        </row>
        <row r="689">
          <cell r="A689">
            <v>45083</v>
          </cell>
          <cell r="B689">
            <v>1218.7638899999999</v>
          </cell>
        </row>
        <row r="690">
          <cell r="A690">
            <v>45084</v>
          </cell>
          <cell r="B690">
            <v>1219.3828699999999</v>
          </cell>
        </row>
        <row r="691">
          <cell r="A691">
            <v>45085</v>
          </cell>
          <cell r="B691">
            <v>1220.00217</v>
          </cell>
        </row>
        <row r="692">
          <cell r="A692">
            <v>45086</v>
          </cell>
          <cell r="B692">
            <v>1220.00217</v>
          </cell>
        </row>
        <row r="693">
          <cell r="A693">
            <v>45087</v>
          </cell>
          <cell r="B693">
            <v>1220.6217899999999</v>
          </cell>
        </row>
        <row r="694">
          <cell r="A694">
            <v>45088</v>
          </cell>
          <cell r="B694">
            <v>1220.6217899999999</v>
          </cell>
        </row>
        <row r="695">
          <cell r="A695">
            <v>45089</v>
          </cell>
          <cell r="B695">
            <v>1220.6217899999999</v>
          </cell>
        </row>
        <row r="696">
          <cell r="A696">
            <v>45090</v>
          </cell>
          <cell r="B696">
            <v>1221.24172</v>
          </cell>
        </row>
        <row r="697">
          <cell r="A697">
            <v>45091</v>
          </cell>
          <cell r="B697">
            <v>1221.86196</v>
          </cell>
        </row>
        <row r="698">
          <cell r="A698">
            <v>45092</v>
          </cell>
          <cell r="B698">
            <v>1222.48252</v>
          </cell>
        </row>
        <row r="699">
          <cell r="A699">
            <v>45093</v>
          </cell>
          <cell r="B699">
            <v>1223.1034</v>
          </cell>
        </row>
        <row r="700">
          <cell r="A700">
            <v>45094</v>
          </cell>
          <cell r="B700">
            <v>1223.72459</v>
          </cell>
        </row>
        <row r="701">
          <cell r="A701">
            <v>45095</v>
          </cell>
          <cell r="B701">
            <v>1223.72459</v>
          </cell>
        </row>
        <row r="702">
          <cell r="A702">
            <v>45096</v>
          </cell>
          <cell r="B702">
            <v>1223.72459</v>
          </cell>
        </row>
        <row r="703">
          <cell r="A703">
            <v>45097</v>
          </cell>
          <cell r="B703">
            <v>1224.34609</v>
          </cell>
        </row>
        <row r="704">
          <cell r="A704">
            <v>45098</v>
          </cell>
          <cell r="B704">
            <v>1224.9679100000001</v>
          </cell>
        </row>
        <row r="705">
          <cell r="A705">
            <v>45099</v>
          </cell>
          <cell r="B705">
            <v>1225.59005</v>
          </cell>
        </row>
        <row r="706">
          <cell r="A706">
            <v>45100</v>
          </cell>
          <cell r="B706">
            <v>1226.2125000000001</v>
          </cell>
        </row>
        <row r="707">
          <cell r="A707">
            <v>45101</v>
          </cell>
          <cell r="B707">
            <v>1226.83527</v>
          </cell>
        </row>
        <row r="708">
          <cell r="A708">
            <v>45102</v>
          </cell>
          <cell r="B708">
            <v>1226.83527</v>
          </cell>
        </row>
        <row r="709">
          <cell r="A709">
            <v>45103</v>
          </cell>
          <cell r="B709">
            <v>1226.83527</v>
          </cell>
        </row>
        <row r="710">
          <cell r="A710">
            <v>45104</v>
          </cell>
          <cell r="B710">
            <v>1227.4583600000001</v>
          </cell>
        </row>
        <row r="711">
          <cell r="A711">
            <v>45105</v>
          </cell>
          <cell r="B711">
            <v>1228.08176</v>
          </cell>
        </row>
        <row r="712">
          <cell r="A712">
            <v>45106</v>
          </cell>
          <cell r="B712">
            <v>1228.7054800000001</v>
          </cell>
        </row>
        <row r="713">
          <cell r="A713">
            <v>45107</v>
          </cell>
          <cell r="B713">
            <v>1229.32951</v>
          </cell>
        </row>
        <row r="714">
          <cell r="A714">
            <v>45108</v>
          </cell>
          <cell r="B714">
            <v>1229.9538600000001</v>
          </cell>
        </row>
        <row r="715">
          <cell r="A715">
            <v>45109</v>
          </cell>
          <cell r="B715">
            <v>1229.9538600000001</v>
          </cell>
        </row>
        <row r="716">
          <cell r="A716">
            <v>45110</v>
          </cell>
          <cell r="B716">
            <v>1229.9538600000001</v>
          </cell>
        </row>
        <row r="717">
          <cell r="A717">
            <v>45111</v>
          </cell>
          <cell r="B717">
            <v>1230.57853</v>
          </cell>
        </row>
        <row r="718">
          <cell r="A718">
            <v>45112</v>
          </cell>
          <cell r="B718">
            <v>1231.20352</v>
          </cell>
        </row>
        <row r="719">
          <cell r="A719">
            <v>45113</v>
          </cell>
          <cell r="B719">
            <v>1231.82882</v>
          </cell>
        </row>
        <row r="720">
          <cell r="A720">
            <v>45114</v>
          </cell>
          <cell r="B720">
            <v>1232.45444</v>
          </cell>
        </row>
        <row r="721">
          <cell r="A721">
            <v>45115</v>
          </cell>
          <cell r="B721">
            <v>1233.0803799999999</v>
          </cell>
        </row>
        <row r="722">
          <cell r="A722">
            <v>45116</v>
          </cell>
          <cell r="B722">
            <v>1233.0803799999999</v>
          </cell>
        </row>
        <row r="723">
          <cell r="A723">
            <v>45117</v>
          </cell>
          <cell r="B723">
            <v>1233.0803799999999</v>
          </cell>
        </row>
        <row r="724">
          <cell r="A724">
            <v>45118</v>
          </cell>
          <cell r="B724">
            <v>1233.7066399999999</v>
          </cell>
        </row>
        <row r="725">
          <cell r="A725">
            <v>45119</v>
          </cell>
          <cell r="B725">
            <v>1234.33321</v>
          </cell>
        </row>
        <row r="726">
          <cell r="A726">
            <v>45120</v>
          </cell>
          <cell r="B726">
            <v>1234.96011</v>
          </cell>
        </row>
        <row r="727">
          <cell r="A727">
            <v>45121</v>
          </cell>
          <cell r="B727">
            <v>1235.5873200000001</v>
          </cell>
        </row>
        <row r="728">
          <cell r="A728">
            <v>45122</v>
          </cell>
          <cell r="B728">
            <v>1236.2148500000001</v>
          </cell>
        </row>
        <row r="729">
          <cell r="A729">
            <v>45123</v>
          </cell>
          <cell r="B729">
            <v>1236.2148500000001</v>
          </cell>
        </row>
        <row r="730">
          <cell r="A730">
            <v>45124</v>
          </cell>
          <cell r="B730">
            <v>1236.2148500000001</v>
          </cell>
        </row>
        <row r="731">
          <cell r="A731">
            <v>45125</v>
          </cell>
          <cell r="B731">
            <v>1236.8426999999999</v>
          </cell>
        </row>
        <row r="732">
          <cell r="A732">
            <v>45126</v>
          </cell>
          <cell r="B732">
            <v>1237.4708599999999</v>
          </cell>
        </row>
        <row r="733">
          <cell r="A733">
            <v>45127</v>
          </cell>
          <cell r="B733">
            <v>1238.09935</v>
          </cell>
        </row>
        <row r="734">
          <cell r="A734">
            <v>45128</v>
          </cell>
          <cell r="B734">
            <v>1238.7281600000001</v>
          </cell>
        </row>
        <row r="735">
          <cell r="A735">
            <v>45129</v>
          </cell>
          <cell r="B735">
            <v>1239.3572799999999</v>
          </cell>
        </row>
        <row r="736">
          <cell r="A736">
            <v>45130</v>
          </cell>
          <cell r="B736">
            <v>1239.3572799999999</v>
          </cell>
        </row>
        <row r="737">
          <cell r="A737">
            <v>45131</v>
          </cell>
          <cell r="B737">
            <v>1239.3572799999999</v>
          </cell>
        </row>
        <row r="738">
          <cell r="A738">
            <v>45132</v>
          </cell>
          <cell r="B738">
            <v>1239.9867300000001</v>
          </cell>
        </row>
        <row r="739">
          <cell r="A739">
            <v>45133</v>
          </cell>
          <cell r="B739">
            <v>1240.6164899999999</v>
          </cell>
        </row>
        <row r="740">
          <cell r="A740">
            <v>45134</v>
          </cell>
          <cell r="B740">
            <v>1241.24658</v>
          </cell>
        </row>
        <row r="741">
          <cell r="A741">
            <v>45135</v>
          </cell>
          <cell r="B741">
            <v>1241.87698</v>
          </cell>
        </row>
        <row r="742">
          <cell r="A742">
            <v>45136</v>
          </cell>
          <cell r="B742">
            <v>1268.0864818879049</v>
          </cell>
        </row>
        <row r="743">
          <cell r="A743">
            <v>45137</v>
          </cell>
          <cell r="B743">
            <v>1268.0864818879049</v>
          </cell>
        </row>
        <row r="744">
          <cell r="A744">
            <v>45138</v>
          </cell>
          <cell r="B744">
            <v>1268.0864818879049</v>
          </cell>
        </row>
        <row r="745">
          <cell r="A745">
            <v>45139</v>
          </cell>
          <cell r="B745">
            <v>1268.9521487142365</v>
          </cell>
        </row>
        <row r="746">
          <cell r="A746">
            <v>45140</v>
          </cell>
          <cell r="B746">
            <v>1269.8183971921019</v>
          </cell>
        </row>
        <row r="747">
          <cell r="A747">
            <v>45141</v>
          </cell>
          <cell r="B747">
            <v>1270.6852513971639</v>
          </cell>
        </row>
        <row r="748">
          <cell r="A748">
            <v>45142</v>
          </cell>
          <cell r="B748">
            <v>1271.5304399214986</v>
          </cell>
        </row>
        <row r="749">
          <cell r="A749">
            <v>45143</v>
          </cell>
          <cell r="B749">
            <v>1272.3761771585657</v>
          </cell>
        </row>
        <row r="750">
          <cell r="A750">
            <v>45144</v>
          </cell>
          <cell r="B750">
            <v>1272.3761771585657</v>
          </cell>
        </row>
        <row r="751">
          <cell r="A751">
            <v>45145</v>
          </cell>
          <cell r="B751">
            <v>1272.3761771585657</v>
          </cell>
        </row>
        <row r="752">
          <cell r="A752">
            <v>45146</v>
          </cell>
          <cell r="B752">
            <v>1273.2224884359048</v>
          </cell>
        </row>
        <row r="753">
          <cell r="A753">
            <v>45147</v>
          </cell>
          <cell r="B753">
            <v>1274.0693598328689</v>
          </cell>
        </row>
        <row r="754">
          <cell r="A754">
            <v>45148</v>
          </cell>
          <cell r="B754">
            <v>1274.9167951450891</v>
          </cell>
        </row>
        <row r="755">
          <cell r="A755">
            <v>45149</v>
          </cell>
          <cell r="B755">
            <v>1275.7648032357044</v>
          </cell>
        </row>
        <row r="756">
          <cell r="A756">
            <v>45150</v>
          </cell>
          <cell r="B756">
            <v>1276.613361300929</v>
          </cell>
        </row>
        <row r="757">
          <cell r="A757">
            <v>45151</v>
          </cell>
          <cell r="B757">
            <v>1276.613361300929</v>
          </cell>
        </row>
        <row r="758">
          <cell r="A758">
            <v>45152</v>
          </cell>
          <cell r="B758">
            <v>1276.613361300929</v>
          </cell>
        </row>
        <row r="759">
          <cell r="A759">
            <v>45153</v>
          </cell>
          <cell r="B759">
            <v>1277.4624934164256</v>
          </cell>
        </row>
        <row r="760">
          <cell r="A760">
            <v>45154</v>
          </cell>
          <cell r="B760">
            <v>1278.3121767784085</v>
          </cell>
        </row>
        <row r="761">
          <cell r="A761">
            <v>45155</v>
          </cell>
          <cell r="B761">
            <v>1279.1624354525402</v>
          </cell>
        </row>
        <row r="762">
          <cell r="A762">
            <v>45156</v>
          </cell>
          <cell r="B762">
            <v>1280.0132694488207</v>
          </cell>
        </row>
        <row r="763">
          <cell r="A763">
            <v>45157</v>
          </cell>
          <cell r="B763">
            <v>1280.8646534197107</v>
          </cell>
        </row>
        <row r="764">
          <cell r="A764">
            <v>45158</v>
          </cell>
          <cell r="B764">
            <v>1280.8646534197107</v>
          </cell>
        </row>
        <row r="765">
          <cell r="A765">
            <v>45159</v>
          </cell>
          <cell r="B765">
            <v>1280.8646534197107</v>
          </cell>
        </row>
        <row r="766">
          <cell r="A766">
            <v>45160</v>
          </cell>
          <cell r="B766">
            <v>1281.7166139746266</v>
          </cell>
        </row>
        <row r="767">
          <cell r="A767">
            <v>45161</v>
          </cell>
          <cell r="B767">
            <v>1282.5691384447987</v>
          </cell>
        </row>
        <row r="768">
          <cell r="A768">
            <v>45162</v>
          </cell>
          <cell r="B768">
            <v>1283.4222268302267</v>
          </cell>
        </row>
        <row r="769">
          <cell r="A769">
            <v>45163</v>
          </cell>
          <cell r="B769">
            <v>1284.2758791209108</v>
          </cell>
        </row>
        <row r="770">
          <cell r="A770">
            <v>45164</v>
          </cell>
          <cell r="B770">
            <v>1285.1301067437439</v>
          </cell>
        </row>
        <row r="771">
          <cell r="A771">
            <v>45165</v>
          </cell>
          <cell r="B771">
            <v>1285.1301067437439</v>
          </cell>
        </row>
        <row r="772">
          <cell r="A772">
            <v>45166</v>
          </cell>
          <cell r="B772">
            <v>1285.1301067437439</v>
          </cell>
        </row>
        <row r="773">
          <cell r="A773">
            <v>45167</v>
          </cell>
          <cell r="B773">
            <v>1285.9849020674642</v>
          </cell>
        </row>
        <row r="774">
          <cell r="A774">
            <v>45168</v>
          </cell>
          <cell r="B774">
            <v>1286.8402600445634</v>
          </cell>
        </row>
        <row r="775">
          <cell r="A775">
            <v>45169</v>
          </cell>
          <cell r="B775">
            <v>1287.6961832087957</v>
          </cell>
        </row>
        <row r="776">
          <cell r="A776">
            <v>45170</v>
          </cell>
          <cell r="B776">
            <v>1288.5526854808079</v>
          </cell>
        </row>
        <row r="777">
          <cell r="A777">
            <v>45171</v>
          </cell>
          <cell r="B777">
            <v>1289.4097529399533</v>
          </cell>
        </row>
        <row r="778">
          <cell r="A778">
            <v>45172</v>
          </cell>
          <cell r="B778">
            <v>1289.4097529399533</v>
          </cell>
        </row>
        <row r="779">
          <cell r="A779">
            <v>45173</v>
          </cell>
          <cell r="B779">
            <v>1289.4097529399533</v>
          </cell>
        </row>
        <row r="780">
          <cell r="A780">
            <v>45174</v>
          </cell>
          <cell r="B780">
            <v>1290.2673982550014</v>
          </cell>
        </row>
        <row r="781">
          <cell r="A781">
            <v>45175</v>
          </cell>
          <cell r="B781">
            <v>1291.1256087471825</v>
          </cell>
        </row>
        <row r="782">
          <cell r="A782">
            <v>45176</v>
          </cell>
          <cell r="B782">
            <v>1291.9843869502508</v>
          </cell>
        </row>
        <row r="783">
          <cell r="A783">
            <v>45177</v>
          </cell>
          <cell r="B783">
            <v>1291.9843869502508</v>
          </cell>
        </row>
        <row r="784">
          <cell r="A784">
            <v>45178</v>
          </cell>
          <cell r="B784">
            <v>1292.843743009222</v>
          </cell>
        </row>
        <row r="785">
          <cell r="A785">
            <v>45179</v>
          </cell>
          <cell r="B785">
            <v>1292.843743009222</v>
          </cell>
        </row>
        <row r="786">
          <cell r="A786">
            <v>45180</v>
          </cell>
          <cell r="B786">
            <v>1292.843743009222</v>
          </cell>
        </row>
        <row r="787">
          <cell r="A787">
            <v>45181</v>
          </cell>
          <cell r="B787">
            <v>1293.7036667890802</v>
          </cell>
        </row>
        <row r="788">
          <cell r="A788">
            <v>45182</v>
          </cell>
          <cell r="B788">
            <v>1294.5641570079486</v>
          </cell>
        </row>
        <row r="789">
          <cell r="A789">
            <v>45183</v>
          </cell>
          <cell r="B789">
            <v>1295.4252250827196</v>
          </cell>
        </row>
        <row r="790">
          <cell r="A790">
            <v>45184</v>
          </cell>
          <cell r="B790">
            <v>1296.2868634121319</v>
          </cell>
        </row>
        <row r="791">
          <cell r="A791">
            <v>45185</v>
          </cell>
          <cell r="B791">
            <v>1297.1490808593237</v>
          </cell>
        </row>
        <row r="792">
          <cell r="A792">
            <v>45186</v>
          </cell>
          <cell r="B792">
            <v>1297.1490808593237</v>
          </cell>
        </row>
        <row r="793">
          <cell r="A793">
            <v>45187</v>
          </cell>
          <cell r="B793">
            <v>1297.1490808593237</v>
          </cell>
        </row>
        <row r="794">
          <cell r="A794">
            <v>45188</v>
          </cell>
          <cell r="B794">
            <v>1298.0118647555259</v>
          </cell>
        </row>
        <row r="795">
          <cell r="A795">
            <v>45189</v>
          </cell>
          <cell r="B795">
            <v>1298.8752315651386</v>
          </cell>
        </row>
        <row r="796">
          <cell r="A796">
            <v>45190</v>
          </cell>
          <cell r="B796">
            <v>1299.7391660956387</v>
          </cell>
        </row>
        <row r="797">
          <cell r="A797">
            <v>45191</v>
          </cell>
          <cell r="B797">
            <v>1300.5808165394451</v>
          </cell>
        </row>
        <row r="798">
          <cell r="A798">
            <v>45192</v>
          </cell>
          <cell r="B798">
            <v>1301.4230156959841</v>
          </cell>
        </row>
        <row r="799">
          <cell r="A799">
            <v>45193</v>
          </cell>
          <cell r="B799">
            <v>1301.4230156959841</v>
          </cell>
        </row>
        <row r="800">
          <cell r="A800">
            <v>45194</v>
          </cell>
          <cell r="B800">
            <v>1301.4230156959841</v>
          </cell>
        </row>
        <row r="801">
          <cell r="A801">
            <v>45195</v>
          </cell>
          <cell r="B801">
            <v>1302.2657635452554</v>
          </cell>
        </row>
        <row r="802">
          <cell r="A802">
            <v>45196</v>
          </cell>
          <cell r="B802">
            <v>1303.1090588453822</v>
          </cell>
        </row>
        <row r="803">
          <cell r="A803">
            <v>45197</v>
          </cell>
          <cell r="B803">
            <v>1303.9529028482411</v>
          </cell>
        </row>
        <row r="804">
          <cell r="A804">
            <v>45198</v>
          </cell>
          <cell r="B804">
            <v>1304.7972828850625</v>
          </cell>
        </row>
        <row r="805">
          <cell r="A805">
            <v>45199</v>
          </cell>
          <cell r="B805">
            <v>1305.6422116246163</v>
          </cell>
        </row>
        <row r="806">
          <cell r="A806">
            <v>45200</v>
          </cell>
          <cell r="B806">
            <v>1305.6422116246163</v>
          </cell>
        </row>
        <row r="807">
          <cell r="A807">
            <v>45201</v>
          </cell>
          <cell r="B807">
            <v>1305.6422116246163</v>
          </cell>
        </row>
        <row r="808">
          <cell r="A808">
            <v>45202</v>
          </cell>
          <cell r="B808">
            <v>1306.4876903487796</v>
          </cell>
        </row>
        <row r="809">
          <cell r="A809">
            <v>45203</v>
          </cell>
          <cell r="B809">
            <v>1307.333717775675</v>
          </cell>
        </row>
        <row r="810">
          <cell r="A810">
            <v>45204</v>
          </cell>
          <cell r="B810">
            <v>1308.18029516718</v>
          </cell>
        </row>
        <row r="811">
          <cell r="A811">
            <v>45205</v>
          </cell>
          <cell r="B811">
            <v>1309.0274225432941</v>
          </cell>
        </row>
        <row r="812">
          <cell r="A812">
            <v>45206</v>
          </cell>
          <cell r="B812">
            <v>1309.8750859533707</v>
          </cell>
        </row>
        <row r="813">
          <cell r="A813">
            <v>45207</v>
          </cell>
          <cell r="B813">
            <v>1309.8750859533707</v>
          </cell>
        </row>
        <row r="814">
          <cell r="A814">
            <v>45208</v>
          </cell>
          <cell r="B814">
            <v>1309.8750859533707</v>
          </cell>
        </row>
        <row r="815">
          <cell r="A815">
            <v>45209</v>
          </cell>
          <cell r="B815">
            <v>1310.7233145405805</v>
          </cell>
        </row>
        <row r="816">
          <cell r="A816">
            <v>45210</v>
          </cell>
          <cell r="B816">
            <v>1311.5720804336299</v>
          </cell>
        </row>
        <row r="817">
          <cell r="A817">
            <v>45211</v>
          </cell>
          <cell r="B817">
            <v>1312.4213963012885</v>
          </cell>
        </row>
        <row r="818">
          <cell r="A818">
            <v>45212</v>
          </cell>
          <cell r="B818">
            <v>1312.4213963012885</v>
          </cell>
        </row>
        <row r="819">
          <cell r="A819">
            <v>45213</v>
          </cell>
          <cell r="B819">
            <v>1313.2712621335563</v>
          </cell>
        </row>
        <row r="820">
          <cell r="A820">
            <v>45214</v>
          </cell>
          <cell r="B820">
            <v>1313.2712621335563</v>
          </cell>
        </row>
        <row r="821">
          <cell r="A821">
            <v>45215</v>
          </cell>
          <cell r="B821">
            <v>1313.2712621335563</v>
          </cell>
        </row>
        <row r="822">
          <cell r="A822">
            <v>45216</v>
          </cell>
          <cell r="B822">
            <v>1314.1216931529575</v>
          </cell>
        </row>
        <row r="823">
          <cell r="A823">
            <v>45217</v>
          </cell>
          <cell r="B823">
            <v>1314.972662750075</v>
          </cell>
        </row>
        <row r="824">
          <cell r="A824">
            <v>45218</v>
          </cell>
          <cell r="B824">
            <v>1315.8241835736787</v>
          </cell>
        </row>
        <row r="825">
          <cell r="A825">
            <v>45219</v>
          </cell>
          <cell r="B825">
            <v>1316.6762556437689</v>
          </cell>
        </row>
        <row r="826">
          <cell r="A826">
            <v>45220</v>
          </cell>
          <cell r="B826">
            <v>1317.5288814940993</v>
          </cell>
        </row>
        <row r="827">
          <cell r="A827">
            <v>45221</v>
          </cell>
          <cell r="B827">
            <v>1317.5288814940993</v>
          </cell>
        </row>
        <row r="828">
          <cell r="A828">
            <v>45222</v>
          </cell>
          <cell r="B828">
            <v>1317.5288814940993</v>
          </cell>
        </row>
        <row r="829">
          <cell r="A829">
            <v>45223</v>
          </cell>
          <cell r="B829">
            <v>1318.382058580916</v>
          </cell>
        </row>
        <row r="830">
          <cell r="A830">
            <v>45224</v>
          </cell>
          <cell r="B830">
            <v>1319.2357742454492</v>
          </cell>
        </row>
        <row r="831">
          <cell r="A831">
            <v>45225</v>
          </cell>
          <cell r="B831">
            <v>1320.0900563489924</v>
          </cell>
        </row>
        <row r="832">
          <cell r="A832">
            <v>45226</v>
          </cell>
          <cell r="B832">
            <v>1320.9448909608989</v>
          </cell>
        </row>
        <row r="833">
          <cell r="A833">
            <v>45227</v>
          </cell>
          <cell r="B833">
            <v>1321.8002806149227</v>
          </cell>
        </row>
        <row r="834">
          <cell r="A834">
            <v>45228</v>
          </cell>
          <cell r="B834">
            <v>1321.8002806149227</v>
          </cell>
        </row>
        <row r="835">
          <cell r="A835">
            <v>45229</v>
          </cell>
          <cell r="B835">
            <v>1321.8002806149227</v>
          </cell>
        </row>
        <row r="836">
          <cell r="A836">
            <v>45230</v>
          </cell>
          <cell r="B836">
            <v>1322.6562341842025</v>
          </cell>
        </row>
        <row r="837">
          <cell r="A837">
            <v>45231</v>
          </cell>
          <cell r="B837">
            <v>1323.5127288649528</v>
          </cell>
        </row>
        <row r="838">
          <cell r="A838">
            <v>45232</v>
          </cell>
          <cell r="B838">
            <v>1324.3697785778204</v>
          </cell>
        </row>
        <row r="839">
          <cell r="A839">
            <v>45233</v>
          </cell>
          <cell r="B839">
            <v>1324.3697785778204</v>
          </cell>
        </row>
        <row r="840">
          <cell r="A840">
            <v>45234</v>
          </cell>
          <cell r="B840">
            <v>1325.2039904337544</v>
          </cell>
        </row>
        <row r="841">
          <cell r="A841">
            <v>45235</v>
          </cell>
          <cell r="B841">
            <v>1325.2039904337544</v>
          </cell>
        </row>
        <row r="842">
          <cell r="A842">
            <v>45236</v>
          </cell>
          <cell r="B842">
            <v>1325.2039904337544</v>
          </cell>
        </row>
        <row r="843">
          <cell r="A843">
            <v>45237</v>
          </cell>
          <cell r="B843">
            <v>1326.0387231111272</v>
          </cell>
        </row>
        <row r="844">
          <cell r="A844">
            <v>45238</v>
          </cell>
          <cell r="B844">
            <v>1326.8739892987087</v>
          </cell>
        </row>
        <row r="845">
          <cell r="A845">
            <v>45239</v>
          </cell>
          <cell r="B845">
            <v>1327.7097889764984</v>
          </cell>
        </row>
        <row r="846">
          <cell r="A846">
            <v>45240</v>
          </cell>
          <cell r="B846">
            <v>1328.5460980788343</v>
          </cell>
        </row>
        <row r="847">
          <cell r="A847">
            <v>45241</v>
          </cell>
          <cell r="B847">
            <v>1329.3829520882716</v>
          </cell>
        </row>
        <row r="848">
          <cell r="A848">
            <v>45242</v>
          </cell>
          <cell r="B848">
            <v>1329.3829520882716</v>
          </cell>
        </row>
        <row r="849">
          <cell r="A849">
            <v>45243</v>
          </cell>
          <cell r="B849">
            <v>1329.3829520882716</v>
          </cell>
        </row>
        <row r="850">
          <cell r="A850">
            <v>45244</v>
          </cell>
          <cell r="B850">
            <v>1330.2203155222551</v>
          </cell>
        </row>
        <row r="851">
          <cell r="A851">
            <v>45245</v>
          </cell>
          <cell r="B851">
            <v>1331.0582137283238</v>
          </cell>
        </row>
        <row r="852">
          <cell r="A852">
            <v>45246</v>
          </cell>
          <cell r="B852">
            <v>1331.0582137283238</v>
          </cell>
        </row>
        <row r="853">
          <cell r="A853">
            <v>45247</v>
          </cell>
          <cell r="B853">
            <v>1331.8966466864781</v>
          </cell>
        </row>
        <row r="854">
          <cell r="A854">
            <v>45248</v>
          </cell>
          <cell r="B854">
            <v>1332.7356017579482</v>
          </cell>
        </row>
        <row r="855">
          <cell r="A855">
            <v>45249</v>
          </cell>
          <cell r="B855">
            <v>1332.7356017579482</v>
          </cell>
        </row>
        <row r="856">
          <cell r="A856">
            <v>45250</v>
          </cell>
          <cell r="B856">
            <v>1332.7356017579482</v>
          </cell>
        </row>
        <row r="857">
          <cell r="A857">
            <v>45251</v>
          </cell>
          <cell r="B857">
            <v>1333.5750776408572</v>
          </cell>
        </row>
        <row r="858">
          <cell r="A858">
            <v>45252</v>
          </cell>
          <cell r="B858">
            <v>1334.4150895677287</v>
          </cell>
        </row>
        <row r="859">
          <cell r="A859">
            <v>45253</v>
          </cell>
          <cell r="B859">
            <v>1335.2556375285626</v>
          </cell>
        </row>
        <row r="860">
          <cell r="A860">
            <v>45254</v>
          </cell>
          <cell r="B860">
            <v>1336.0967075827125</v>
          </cell>
        </row>
        <row r="861">
          <cell r="A861">
            <v>45255</v>
          </cell>
          <cell r="B861">
            <v>1336.9383149427017</v>
          </cell>
        </row>
        <row r="862">
          <cell r="A862">
            <v>45256</v>
          </cell>
          <cell r="B862">
            <v>1336.9383149427017</v>
          </cell>
        </row>
        <row r="863">
          <cell r="A863">
            <v>45257</v>
          </cell>
          <cell r="B863">
            <v>1336.9383149427017</v>
          </cell>
        </row>
        <row r="864">
          <cell r="A864">
            <v>45258</v>
          </cell>
          <cell r="B864">
            <v>1337.7804431241298</v>
          </cell>
        </row>
        <row r="865">
          <cell r="A865">
            <v>45259</v>
          </cell>
          <cell r="B865">
            <v>1338.6230972045046</v>
          </cell>
        </row>
        <row r="866">
          <cell r="A866">
            <v>45260</v>
          </cell>
          <cell r="B866">
            <v>1339.4662860569649</v>
          </cell>
        </row>
        <row r="867">
          <cell r="A867">
            <v>45261</v>
          </cell>
          <cell r="B867">
            <v>1340.3100122052647</v>
          </cell>
        </row>
        <row r="868">
          <cell r="A868">
            <v>45262</v>
          </cell>
          <cell r="B868">
            <v>1341.1542642625113</v>
          </cell>
        </row>
        <row r="869">
          <cell r="A869">
            <v>45263</v>
          </cell>
          <cell r="B869">
            <v>1341.1542642625113</v>
          </cell>
        </row>
        <row r="870">
          <cell r="A870">
            <v>45264</v>
          </cell>
          <cell r="B870">
            <v>1341.1542642625113</v>
          </cell>
        </row>
        <row r="871">
          <cell r="A871">
            <v>45265</v>
          </cell>
          <cell r="B871">
            <v>1341.9990510718435</v>
          </cell>
        </row>
        <row r="872">
          <cell r="A872">
            <v>45266</v>
          </cell>
          <cell r="B872">
            <v>1342.8443764588919</v>
          </cell>
        </row>
        <row r="873">
          <cell r="A873">
            <v>45267</v>
          </cell>
          <cell r="B873">
            <v>1343.6902252011332</v>
          </cell>
        </row>
        <row r="874">
          <cell r="A874">
            <v>45268</v>
          </cell>
          <cell r="B874">
            <v>1344.5366137929682</v>
          </cell>
        </row>
        <row r="875">
          <cell r="A875">
            <v>45269</v>
          </cell>
          <cell r="B875">
            <v>1345.3835257399955</v>
          </cell>
        </row>
        <row r="876">
          <cell r="A876">
            <v>45270</v>
          </cell>
          <cell r="B876">
            <v>1345.3835257399955</v>
          </cell>
        </row>
        <row r="877">
          <cell r="A877">
            <v>45271</v>
          </cell>
          <cell r="B877">
            <v>1345.3835257399955</v>
          </cell>
        </row>
        <row r="878">
          <cell r="A878">
            <v>45272</v>
          </cell>
          <cell r="B878">
            <v>1346.2309762547397</v>
          </cell>
        </row>
        <row r="879">
          <cell r="A879">
            <v>45273</v>
          </cell>
          <cell r="B879">
            <v>1347.0789653372003</v>
          </cell>
        </row>
        <row r="880">
          <cell r="A880">
            <v>45274</v>
          </cell>
          <cell r="B880">
            <v>1347.9274815804845</v>
          </cell>
        </row>
        <row r="881">
          <cell r="A881">
            <v>45275</v>
          </cell>
          <cell r="B881">
            <v>1348.7526175934877</v>
          </cell>
        </row>
        <row r="882">
          <cell r="A882">
            <v>45276</v>
          </cell>
          <cell r="B882">
            <v>1349.5782592254059</v>
          </cell>
        </row>
        <row r="883">
          <cell r="A883">
            <v>45277</v>
          </cell>
          <cell r="B883">
            <v>1349.5782592254059</v>
          </cell>
        </row>
        <row r="884">
          <cell r="A884">
            <v>45278</v>
          </cell>
          <cell r="B884">
            <v>1349.5782592254059</v>
          </cell>
        </row>
        <row r="885">
          <cell r="A885">
            <v>45279</v>
          </cell>
          <cell r="B885">
            <v>1350.4044064862392</v>
          </cell>
        </row>
        <row r="886">
          <cell r="A886">
            <v>45280</v>
          </cell>
          <cell r="B886">
            <v>1351.2310580941107</v>
          </cell>
        </row>
        <row r="887">
          <cell r="A887">
            <v>45281</v>
          </cell>
          <cell r="B887">
            <v>1352.05821405902</v>
          </cell>
        </row>
        <row r="888">
          <cell r="A888">
            <v>45282</v>
          </cell>
          <cell r="B888">
            <v>1352.8858781765982</v>
          </cell>
        </row>
        <row r="889">
          <cell r="A889">
            <v>45283</v>
          </cell>
          <cell r="B889">
            <v>1353.7140466512146</v>
          </cell>
        </row>
        <row r="890">
          <cell r="A890">
            <v>45284</v>
          </cell>
          <cell r="B890">
            <v>1353.7140466512146</v>
          </cell>
        </row>
        <row r="891">
          <cell r="A891">
            <v>45285</v>
          </cell>
          <cell r="B891">
            <v>1353.7140466512146</v>
          </cell>
        </row>
        <row r="892">
          <cell r="A892">
            <v>45286</v>
          </cell>
          <cell r="B892">
            <v>1353.7140466512146</v>
          </cell>
        </row>
        <row r="893">
          <cell r="A893">
            <v>45287</v>
          </cell>
          <cell r="B893">
            <v>1354.5427346853928</v>
          </cell>
        </row>
        <row r="894">
          <cell r="A894">
            <v>45288</v>
          </cell>
          <cell r="B894">
            <v>1355.3719169415933</v>
          </cell>
        </row>
        <row r="895">
          <cell r="A895">
            <v>45289</v>
          </cell>
          <cell r="B895">
            <v>1356.2016035448316</v>
          </cell>
        </row>
        <row r="896">
          <cell r="A896">
            <v>45290</v>
          </cell>
          <cell r="B896">
            <v>1357.0318122513859</v>
          </cell>
        </row>
        <row r="897">
          <cell r="A897">
            <v>45291</v>
          </cell>
          <cell r="B897">
            <v>1357.0318122513859</v>
          </cell>
        </row>
        <row r="898">
          <cell r="A898">
            <v>45292</v>
          </cell>
          <cell r="B898">
            <v>1357.0318122513859</v>
          </cell>
        </row>
        <row r="899">
          <cell r="A899">
            <v>45293</v>
          </cell>
          <cell r="B899">
            <v>1357.0318122513859</v>
          </cell>
        </row>
        <row r="900">
          <cell r="A900">
            <v>45294</v>
          </cell>
          <cell r="B900">
            <v>1357.8625138980854</v>
          </cell>
        </row>
        <row r="901">
          <cell r="A901">
            <v>45295</v>
          </cell>
          <cell r="B901">
            <v>1358.6937351043464</v>
          </cell>
        </row>
        <row r="902">
          <cell r="A902">
            <v>45296</v>
          </cell>
          <cell r="B902">
            <v>1359.5254632013996</v>
          </cell>
        </row>
        <row r="903">
          <cell r="A903">
            <v>45297</v>
          </cell>
          <cell r="B903">
            <v>1360.3576994611217</v>
          </cell>
        </row>
        <row r="904">
          <cell r="A904">
            <v>45298</v>
          </cell>
          <cell r="B904">
            <v>1360.3576994611217</v>
          </cell>
        </row>
        <row r="905">
          <cell r="A905">
            <v>45299</v>
          </cell>
          <cell r="B905">
            <v>1360.3576994611217</v>
          </cell>
        </row>
        <row r="906">
          <cell r="A906">
            <v>45300</v>
          </cell>
          <cell r="B906">
            <v>1361.190443873513</v>
          </cell>
        </row>
        <row r="907">
          <cell r="A907">
            <v>45301</v>
          </cell>
          <cell r="B907">
            <v>1362.0236964385731</v>
          </cell>
        </row>
        <row r="908">
          <cell r="A908">
            <v>45302</v>
          </cell>
          <cell r="B908">
            <v>1362.857468563195</v>
          </cell>
        </row>
        <row r="909">
          <cell r="A909">
            <v>45303</v>
          </cell>
          <cell r="B909">
            <v>1363.6917374435932</v>
          </cell>
        </row>
        <row r="910">
          <cell r="A910">
            <v>45304</v>
          </cell>
          <cell r="B910">
            <v>1364.52652714543</v>
          </cell>
        </row>
        <row r="911">
          <cell r="A911">
            <v>45305</v>
          </cell>
          <cell r="B911">
            <v>1364.52652714543</v>
          </cell>
        </row>
        <row r="912">
          <cell r="A912">
            <v>45306</v>
          </cell>
          <cell r="B912">
            <v>1364.52652714543</v>
          </cell>
        </row>
        <row r="913">
          <cell r="A913">
            <v>45307</v>
          </cell>
          <cell r="B913">
            <v>1365.361823738059</v>
          </cell>
        </row>
        <row r="914">
          <cell r="A914">
            <v>45308</v>
          </cell>
          <cell r="B914">
            <v>1366.1976310271107</v>
          </cell>
        </row>
        <row r="915">
          <cell r="A915">
            <v>45309</v>
          </cell>
          <cell r="B915">
            <v>1367.0339604094784</v>
          </cell>
        </row>
        <row r="916">
          <cell r="A916">
            <v>45310</v>
          </cell>
          <cell r="B916">
            <v>1367.8707865376221</v>
          </cell>
        </row>
        <row r="917">
          <cell r="A917">
            <v>45311</v>
          </cell>
          <cell r="B917">
            <v>1368.7081334972045</v>
          </cell>
        </row>
        <row r="918">
          <cell r="A918">
            <v>45312</v>
          </cell>
          <cell r="B918">
            <v>1368.7081334972045</v>
          </cell>
        </row>
        <row r="919">
          <cell r="A919">
            <v>45313</v>
          </cell>
          <cell r="B919">
            <v>1368.7081334972045</v>
          </cell>
        </row>
        <row r="920">
          <cell r="A920">
            <v>45314</v>
          </cell>
          <cell r="B920">
            <v>1369.5459924150871</v>
          </cell>
        </row>
        <row r="921">
          <cell r="A921">
            <v>45315</v>
          </cell>
          <cell r="B921">
            <v>1370.3843582137615</v>
          </cell>
        </row>
        <row r="922">
          <cell r="A922">
            <v>45316</v>
          </cell>
          <cell r="B922">
            <v>1371.2232359807358</v>
          </cell>
        </row>
        <row r="923">
          <cell r="A923">
            <v>45317</v>
          </cell>
          <cell r="B923">
            <v>1372.0626358410259</v>
          </cell>
        </row>
        <row r="924">
          <cell r="A924">
            <v>45318</v>
          </cell>
          <cell r="B924">
            <v>1372.902548921493</v>
          </cell>
        </row>
        <row r="925">
          <cell r="A925">
            <v>45319</v>
          </cell>
          <cell r="B925">
            <v>1372.902548921493</v>
          </cell>
        </row>
        <row r="926">
          <cell r="A926">
            <v>45320</v>
          </cell>
          <cell r="B926">
            <v>1372.902548921493</v>
          </cell>
        </row>
        <row r="927">
          <cell r="A927">
            <v>45321</v>
          </cell>
          <cell r="B927">
            <v>1373.7429701546289</v>
          </cell>
        </row>
        <row r="928">
          <cell r="A928">
            <v>45322</v>
          </cell>
          <cell r="B928">
            <v>1374.5839160248347</v>
          </cell>
        </row>
        <row r="929">
          <cell r="A929">
            <v>45323</v>
          </cell>
          <cell r="B929">
            <v>1375.4253713195862</v>
          </cell>
        </row>
        <row r="930">
          <cell r="A930">
            <v>45324</v>
          </cell>
          <cell r="B930">
            <v>1372.301033171198</v>
          </cell>
        </row>
        <row r="931">
          <cell r="A931">
            <v>45325</v>
          </cell>
          <cell r="B931">
            <v>1373.1166400298475</v>
          </cell>
        </row>
        <row r="932">
          <cell r="A932">
            <v>45326</v>
          </cell>
          <cell r="B932">
            <v>1373.1166400298475</v>
          </cell>
        </row>
        <row r="933">
          <cell r="A933">
            <v>45327</v>
          </cell>
          <cell r="B933">
            <v>1373.1166400298475</v>
          </cell>
        </row>
        <row r="934">
          <cell r="A934">
            <v>45328</v>
          </cell>
          <cell r="B934">
            <v>1373.9327207323649</v>
          </cell>
        </row>
        <row r="935">
          <cell r="A935">
            <v>45329</v>
          </cell>
          <cell r="B935">
            <v>1374.7492917131503</v>
          </cell>
        </row>
        <row r="936">
          <cell r="A936">
            <v>45330</v>
          </cell>
          <cell r="B936">
            <v>1375.5663390715572</v>
          </cell>
        </row>
        <row r="937">
          <cell r="A937">
            <v>45331</v>
          </cell>
          <cell r="B937">
            <v>1376.3838754363551</v>
          </cell>
        </row>
        <row r="938">
          <cell r="A938">
            <v>45332</v>
          </cell>
          <cell r="B938">
            <v>1377.2018995456676</v>
          </cell>
        </row>
        <row r="939">
          <cell r="A939">
            <v>45333</v>
          </cell>
          <cell r="B939">
            <v>1377.2018995456676</v>
          </cell>
        </row>
        <row r="940">
          <cell r="A940">
            <v>45334</v>
          </cell>
          <cell r="B940">
            <v>1377.2018995456676</v>
          </cell>
        </row>
        <row r="941">
          <cell r="A941">
            <v>45335</v>
          </cell>
          <cell r="B941">
            <v>1377.2018995456676</v>
          </cell>
        </row>
        <row r="942">
          <cell r="A942">
            <v>45336</v>
          </cell>
          <cell r="B942">
            <v>1377.2018995456676</v>
          </cell>
        </row>
        <row r="943">
          <cell r="A943">
            <v>45337</v>
          </cell>
          <cell r="B943">
            <v>1378.0204139332482</v>
          </cell>
        </row>
        <row r="944">
          <cell r="A944">
            <v>45338</v>
          </cell>
          <cell r="B944">
            <v>1378.8394059503273</v>
          </cell>
        </row>
        <row r="945">
          <cell r="A945">
            <v>45339</v>
          </cell>
          <cell r="B945">
            <v>1379.6589008844444</v>
          </cell>
        </row>
        <row r="946">
          <cell r="A946">
            <v>45340</v>
          </cell>
          <cell r="B946">
            <v>1379.6589008844444</v>
          </cell>
        </row>
        <row r="947">
          <cell r="A947">
            <v>45341</v>
          </cell>
          <cell r="B947">
            <v>1379.6589008844444</v>
          </cell>
        </row>
        <row r="948">
          <cell r="A948">
            <v>45342</v>
          </cell>
          <cell r="B948">
            <v>1380.4788608192903</v>
          </cell>
        </row>
        <row r="949">
          <cell r="A949">
            <v>45343</v>
          </cell>
          <cell r="B949">
            <v>1381.299323661174</v>
          </cell>
        </row>
        <row r="950">
          <cell r="A950">
            <v>45344</v>
          </cell>
          <cell r="B950">
            <v>1382.1202767813261</v>
          </cell>
        </row>
        <row r="951">
          <cell r="A951">
            <v>45345</v>
          </cell>
          <cell r="B951">
            <v>1382.9417075309766</v>
          </cell>
        </row>
        <row r="952">
          <cell r="A952">
            <v>45346</v>
          </cell>
          <cell r="B952">
            <v>1383.7636285588951</v>
          </cell>
        </row>
        <row r="953">
          <cell r="A953">
            <v>45347</v>
          </cell>
          <cell r="B953">
            <v>1383.7636285588951</v>
          </cell>
        </row>
        <row r="954">
          <cell r="A954">
            <v>45348</v>
          </cell>
          <cell r="B954">
            <v>1383.7636285588951</v>
          </cell>
        </row>
        <row r="955">
          <cell r="A955">
            <v>45349</v>
          </cell>
          <cell r="B955">
            <v>1384.5860423888362</v>
          </cell>
        </row>
        <row r="956">
          <cell r="A956">
            <v>45350</v>
          </cell>
          <cell r="B956">
            <v>1385.4089338582755</v>
          </cell>
        </row>
        <row r="957">
          <cell r="A957">
            <v>45351</v>
          </cell>
          <cell r="B957">
            <v>1386.23232949663</v>
          </cell>
        </row>
        <row r="958">
          <cell r="A958">
            <v>45352</v>
          </cell>
          <cell r="B958">
            <v>1387.0562052982368</v>
          </cell>
        </row>
        <row r="959">
          <cell r="A959">
            <v>45353</v>
          </cell>
          <cell r="B959">
            <v>1387.8805713781117</v>
          </cell>
        </row>
        <row r="960">
          <cell r="A960">
            <v>45354</v>
          </cell>
          <cell r="B960">
            <v>1387.8805713781117</v>
          </cell>
        </row>
        <row r="961">
          <cell r="A961">
            <v>45355</v>
          </cell>
          <cell r="B961">
            <v>1387.8805713781117</v>
          </cell>
        </row>
        <row r="962">
          <cell r="A962">
            <v>45356</v>
          </cell>
          <cell r="B962">
            <v>1388.7054302600091</v>
          </cell>
        </row>
        <row r="963">
          <cell r="A963">
            <v>45357</v>
          </cell>
          <cell r="B963">
            <v>1389.5307680432816</v>
          </cell>
        </row>
        <row r="964">
          <cell r="A964">
            <v>45358</v>
          </cell>
          <cell r="B964">
            <v>1390.3566112573462</v>
          </cell>
        </row>
        <row r="965">
          <cell r="A965">
            <v>45359</v>
          </cell>
          <cell r="B965">
            <v>1391.182947273433</v>
          </cell>
        </row>
        <row r="966">
          <cell r="A966">
            <v>45360</v>
          </cell>
          <cell r="B966">
            <v>1392.0097634627723</v>
          </cell>
        </row>
        <row r="967">
          <cell r="A967">
            <v>45361</v>
          </cell>
          <cell r="B967">
            <v>1392.0097634627723</v>
          </cell>
        </row>
        <row r="968">
          <cell r="A968">
            <v>45362</v>
          </cell>
          <cell r="B968">
            <v>1392.0097634627723</v>
          </cell>
        </row>
        <row r="969">
          <cell r="A969">
            <v>45363</v>
          </cell>
          <cell r="B969">
            <v>1392.8370724441338</v>
          </cell>
        </row>
        <row r="970">
          <cell r="A970">
            <v>45364</v>
          </cell>
          <cell r="B970">
            <v>1393.6648742275174</v>
          </cell>
        </row>
        <row r="971">
          <cell r="A971">
            <v>45365</v>
          </cell>
          <cell r="B971">
            <v>1394.4931700848001</v>
          </cell>
        </row>
        <row r="972">
          <cell r="A972">
            <v>45366</v>
          </cell>
          <cell r="B972">
            <v>1395.3219599959821</v>
          </cell>
        </row>
        <row r="973">
          <cell r="A973">
            <v>45367</v>
          </cell>
          <cell r="B973">
            <v>1396.1512427091864</v>
          </cell>
        </row>
        <row r="974">
          <cell r="A974">
            <v>45368</v>
          </cell>
          <cell r="B974">
            <v>1396.1512427091864</v>
          </cell>
        </row>
        <row r="975">
          <cell r="A975">
            <v>45369</v>
          </cell>
          <cell r="B975">
            <v>1396.1512427091864</v>
          </cell>
        </row>
        <row r="976">
          <cell r="A976">
            <v>45370</v>
          </cell>
          <cell r="B976">
            <v>1396.98100685752</v>
          </cell>
        </row>
        <row r="977">
          <cell r="A977">
            <v>45371</v>
          </cell>
          <cell r="B977">
            <v>1397.8112776985226</v>
          </cell>
        </row>
        <row r="978">
          <cell r="A978">
            <v>45372</v>
          </cell>
          <cell r="B978">
            <v>1398.6420299646545</v>
          </cell>
        </row>
        <row r="979">
          <cell r="A979">
            <v>45373</v>
          </cell>
          <cell r="B979">
            <v>1399.4482685573744</v>
          </cell>
        </row>
        <row r="980">
          <cell r="A980">
            <v>45374</v>
          </cell>
          <cell r="B980">
            <v>1400.2549531926684</v>
          </cell>
        </row>
        <row r="981">
          <cell r="A981">
            <v>45375</v>
          </cell>
          <cell r="B981">
            <v>1400.2549531926684</v>
          </cell>
        </row>
        <row r="982">
          <cell r="A982">
            <v>45376</v>
          </cell>
          <cell r="B982">
            <v>1400.2549531926684</v>
          </cell>
        </row>
        <row r="983">
          <cell r="A983">
            <v>45377</v>
          </cell>
          <cell r="B983">
            <v>1401.0621129437068</v>
          </cell>
        </row>
        <row r="984">
          <cell r="A984">
            <v>45378</v>
          </cell>
          <cell r="B984">
            <v>1401.8697301142117</v>
          </cell>
        </row>
        <row r="985">
          <cell r="A985">
            <v>45379</v>
          </cell>
          <cell r="B985">
            <v>1402.6778223904614</v>
          </cell>
        </row>
        <row r="986">
          <cell r="A986">
            <v>45380</v>
          </cell>
          <cell r="B986">
            <v>1403.4863746199317</v>
          </cell>
        </row>
        <row r="987">
          <cell r="A987">
            <v>45381</v>
          </cell>
          <cell r="B987">
            <v>1403.4863746199317</v>
          </cell>
        </row>
        <row r="988">
          <cell r="A988">
            <v>45382</v>
          </cell>
          <cell r="B988">
            <v>1403.4863746199317</v>
          </cell>
        </row>
        <row r="989">
          <cell r="A989">
            <v>45383</v>
          </cell>
          <cell r="B989">
            <v>1403.4863746199317</v>
          </cell>
        </row>
        <row r="990">
          <cell r="A990">
            <v>45384</v>
          </cell>
          <cell r="B990">
            <v>1404.2953880544997</v>
          </cell>
        </row>
        <row r="991">
          <cell r="A991">
            <v>45385</v>
          </cell>
          <cell r="B991">
            <v>1405.1048766048123</v>
          </cell>
        </row>
        <row r="992">
          <cell r="A992">
            <v>45386</v>
          </cell>
          <cell r="B992">
            <v>1405.9148389989923</v>
          </cell>
        </row>
        <row r="993">
          <cell r="A993">
            <v>45387</v>
          </cell>
          <cell r="B993">
            <v>1406.725248707623</v>
          </cell>
        </row>
        <row r="994">
          <cell r="A994">
            <v>45388</v>
          </cell>
          <cell r="B994">
            <v>1407.5361347838755</v>
          </cell>
        </row>
        <row r="995">
          <cell r="A995">
            <v>45389</v>
          </cell>
          <cell r="B995">
            <v>1407.5361347838755</v>
          </cell>
        </row>
        <row r="996">
          <cell r="A996">
            <v>45390</v>
          </cell>
          <cell r="B996">
            <v>1407.5361347838755</v>
          </cell>
        </row>
        <row r="997">
          <cell r="A997">
            <v>45391</v>
          </cell>
          <cell r="B997">
            <v>1408.3474934521184</v>
          </cell>
        </row>
        <row r="998">
          <cell r="A998">
            <v>45392</v>
          </cell>
          <cell r="B998">
            <v>1409.159315849213</v>
          </cell>
        </row>
        <row r="999">
          <cell r="A999">
            <v>45393</v>
          </cell>
          <cell r="B999">
            <v>1409.9715994614053</v>
          </cell>
        </row>
        <row r="1000">
          <cell r="A1000">
            <v>45394</v>
          </cell>
          <cell r="B1000">
            <v>1410.7843581893419</v>
          </cell>
        </row>
        <row r="1001">
          <cell r="A1001">
            <v>45395</v>
          </cell>
          <cell r="B1001">
            <v>1411.5975932849001</v>
          </cell>
        </row>
        <row r="1002">
          <cell r="A1002">
            <v>45396</v>
          </cell>
          <cell r="B1002">
            <v>1411.5975932849001</v>
          </cell>
        </row>
        <row r="1003">
          <cell r="A1003">
            <v>45397</v>
          </cell>
          <cell r="B1003">
            <v>1411.5975932849001</v>
          </cell>
        </row>
        <row r="1004">
          <cell r="A1004">
            <v>45398</v>
          </cell>
          <cell r="B1004">
            <v>1412.4112782186633</v>
          </cell>
        </row>
        <row r="1005">
          <cell r="A1005">
            <v>45399</v>
          </cell>
          <cell r="B1005">
            <v>1413.2254521688176</v>
          </cell>
        </row>
        <row r="1006">
          <cell r="A1006">
            <v>45400</v>
          </cell>
          <cell r="B1006">
            <v>1414.0400746952998</v>
          </cell>
        </row>
        <row r="1007">
          <cell r="A1007">
            <v>45401</v>
          </cell>
          <cell r="B1007">
            <v>1414.8551874900504</v>
          </cell>
        </row>
        <row r="1008">
          <cell r="A1008">
            <v>45402</v>
          </cell>
          <cell r="B1008">
            <v>1415.6707627617754</v>
          </cell>
        </row>
        <row r="1009">
          <cell r="A1009">
            <v>45403</v>
          </cell>
          <cell r="B1009">
            <v>1415.6707627617754</v>
          </cell>
        </row>
        <row r="1010">
          <cell r="A1010">
            <v>45404</v>
          </cell>
          <cell r="B1010">
            <v>1415.6707627617754</v>
          </cell>
        </row>
        <row r="1011">
          <cell r="A1011">
            <v>45405</v>
          </cell>
          <cell r="B1011">
            <v>1416.4868017623523</v>
          </cell>
        </row>
        <row r="1012">
          <cell r="A1012">
            <v>45406</v>
          </cell>
          <cell r="B1012">
            <v>1417.3033196743045</v>
          </cell>
        </row>
        <row r="1013">
          <cell r="A1013">
            <v>45407</v>
          </cell>
          <cell r="B1013">
            <v>1418.1202987913543</v>
          </cell>
        </row>
        <row r="1014">
          <cell r="A1014">
            <v>45408</v>
          </cell>
          <cell r="B1014">
            <v>1418.9377555579028</v>
          </cell>
        </row>
        <row r="1015">
          <cell r="A1015">
            <v>45409</v>
          </cell>
          <cell r="B1015">
            <v>1419.7556773151798</v>
          </cell>
        </row>
        <row r="1016">
          <cell r="A1016">
            <v>45410</v>
          </cell>
          <cell r="B1016">
            <v>1419.7556773151798</v>
          </cell>
        </row>
        <row r="1017">
          <cell r="A1017">
            <v>45411</v>
          </cell>
          <cell r="B1017">
            <v>1419.7556773151798</v>
          </cell>
        </row>
        <row r="1018">
          <cell r="A1018">
            <v>45412</v>
          </cell>
          <cell r="B1018">
            <v>1420.5740767119553</v>
          </cell>
        </row>
        <row r="1019">
          <cell r="A1019">
            <v>45413</v>
          </cell>
          <cell r="B1019">
            <v>1421.3929398475825</v>
          </cell>
        </row>
        <row r="1020">
          <cell r="A1020">
            <v>45414</v>
          </cell>
          <cell r="B1020">
            <v>1421.3929398475825</v>
          </cell>
        </row>
        <row r="1021">
          <cell r="A1021">
            <v>45415</v>
          </cell>
          <cell r="B1021">
            <v>1422.2122818845851</v>
          </cell>
        </row>
        <row r="1022">
          <cell r="A1022">
            <v>45416</v>
          </cell>
          <cell r="B1022">
            <v>1423.0321015610859</v>
          </cell>
        </row>
        <row r="1023">
          <cell r="A1023">
            <v>45417</v>
          </cell>
          <cell r="B1023">
            <v>1423.0321015610859</v>
          </cell>
        </row>
        <row r="1024">
          <cell r="A1024">
            <v>45418</v>
          </cell>
          <cell r="B1024">
            <v>1423.0321015610859</v>
          </cell>
        </row>
        <row r="1025">
          <cell r="A1025">
            <v>45419</v>
          </cell>
          <cell r="B1025">
            <v>1423.8523849764388</v>
          </cell>
        </row>
        <row r="1026">
          <cell r="A1026">
            <v>45420</v>
          </cell>
          <cell r="B1026">
            <v>1424.6731498169206</v>
          </cell>
        </row>
        <row r="1027">
          <cell r="A1027">
            <v>45421</v>
          </cell>
          <cell r="B1027">
            <v>1425.4943771343774</v>
          </cell>
        </row>
        <row r="1028">
          <cell r="A1028">
            <v>45422</v>
          </cell>
          <cell r="B1028">
            <v>1426.3032869550329</v>
          </cell>
        </row>
        <row r="1029">
          <cell r="A1029">
            <v>45423</v>
          </cell>
          <cell r="B1029">
            <v>1427.1126428282626</v>
          </cell>
        </row>
        <row r="1030">
          <cell r="A1030">
            <v>45424</v>
          </cell>
          <cell r="B1030">
            <v>1427.1126428282626</v>
          </cell>
        </row>
        <row r="1031">
          <cell r="A1031">
            <v>45425</v>
          </cell>
          <cell r="B1031">
            <v>1427.1126428282626</v>
          </cell>
        </row>
        <row r="1032">
          <cell r="A1032">
            <v>45426</v>
          </cell>
          <cell r="B1032">
            <v>1427.922461168467</v>
          </cell>
        </row>
        <row r="1033">
          <cell r="A1033">
            <v>45427</v>
          </cell>
          <cell r="B1033">
            <v>1428.732740723769</v>
          </cell>
        </row>
        <row r="1034">
          <cell r="A1034">
            <v>45428</v>
          </cell>
          <cell r="B1034">
            <v>1429.5434827560457</v>
          </cell>
        </row>
        <row r="1035">
          <cell r="A1035">
            <v>45429</v>
          </cell>
          <cell r="B1035">
            <v>1430.3546860034198</v>
          </cell>
        </row>
        <row r="1036">
          <cell r="A1036">
            <v>45430</v>
          </cell>
          <cell r="B1036">
            <v>1431.166339078999</v>
          </cell>
        </row>
        <row r="1037">
          <cell r="A1037">
            <v>45431</v>
          </cell>
          <cell r="B1037">
            <v>1431.166339078999</v>
          </cell>
        </row>
        <row r="1038">
          <cell r="A1038">
            <v>45432</v>
          </cell>
          <cell r="B1038">
            <v>1431.166339078999</v>
          </cell>
        </row>
        <row r="1039">
          <cell r="A1039">
            <v>45433</v>
          </cell>
          <cell r="B1039">
            <v>1431.9784685421998</v>
          </cell>
        </row>
        <row r="1040">
          <cell r="A1040">
            <v>45434</v>
          </cell>
          <cell r="B1040">
            <v>1432.7910478336053</v>
          </cell>
        </row>
        <row r="1041">
          <cell r="A1041">
            <v>45435</v>
          </cell>
          <cell r="B1041">
            <v>1433.6040870682318</v>
          </cell>
        </row>
        <row r="1042">
          <cell r="A1042">
            <v>45436</v>
          </cell>
          <cell r="B1042">
            <v>1434.4175913135866</v>
          </cell>
        </row>
        <row r="1043">
          <cell r="A1043">
            <v>45437</v>
          </cell>
          <cell r="B1043">
            <v>1435.2315580359164</v>
          </cell>
        </row>
        <row r="1044">
          <cell r="A1044">
            <v>45438</v>
          </cell>
          <cell r="B1044">
            <v>1435.2315580359164</v>
          </cell>
        </row>
        <row r="1045">
          <cell r="A1045">
            <v>45439</v>
          </cell>
          <cell r="B1045">
            <v>1435.2315580359164</v>
          </cell>
        </row>
        <row r="1046">
          <cell r="A1046">
            <v>45440</v>
          </cell>
          <cell r="B1046">
            <v>1436.0459897489745</v>
          </cell>
        </row>
        <row r="1047">
          <cell r="A1047">
            <v>45441</v>
          </cell>
          <cell r="B1047">
            <v>1436.8608839490075</v>
          </cell>
        </row>
        <row r="1048">
          <cell r="A1048">
            <v>45442</v>
          </cell>
          <cell r="B1048">
            <v>1437.6762267153683</v>
          </cell>
        </row>
        <row r="1049">
          <cell r="A1049">
            <v>45443</v>
          </cell>
          <cell r="B1049">
            <v>1437.6762267153683</v>
          </cell>
        </row>
        <row r="1050">
          <cell r="A1050">
            <v>45444</v>
          </cell>
          <cell r="B1050">
            <v>1438.4920496449815</v>
          </cell>
        </row>
        <row r="1051">
          <cell r="A1051">
            <v>45445</v>
          </cell>
          <cell r="B1051">
            <v>1438.4920496449815</v>
          </cell>
        </row>
        <row r="1052">
          <cell r="A1052">
            <v>45446</v>
          </cell>
          <cell r="B1052">
            <v>1438.4920496449815</v>
          </cell>
        </row>
        <row r="1053">
          <cell r="A1053">
            <v>45447</v>
          </cell>
          <cell r="B1053">
            <v>1439.3083224227996</v>
          </cell>
        </row>
        <row r="1054">
          <cell r="A1054">
            <v>45448</v>
          </cell>
          <cell r="B1054">
            <v>1440.1250703063624</v>
          </cell>
        </row>
        <row r="1055">
          <cell r="A1055">
            <v>45449</v>
          </cell>
          <cell r="B1055">
            <v>1440.9422730856377</v>
          </cell>
        </row>
        <row r="1056">
          <cell r="A1056">
            <v>45450</v>
          </cell>
          <cell r="B1056">
            <v>1441.7599383318877</v>
          </cell>
        </row>
        <row r="1057">
          <cell r="A1057">
            <v>45451</v>
          </cell>
          <cell r="B1057">
            <v>1442.5780673269896</v>
          </cell>
        </row>
        <row r="1058">
          <cell r="A1058">
            <v>45452</v>
          </cell>
          <cell r="B1058">
            <v>1442.5780673269896</v>
          </cell>
        </row>
        <row r="1059">
          <cell r="A1059">
            <v>45453</v>
          </cell>
          <cell r="B1059">
            <v>1442.5780673269896</v>
          </cell>
        </row>
        <row r="1060">
          <cell r="A1060">
            <v>45454</v>
          </cell>
          <cell r="B1060">
            <v>1443.3966638365737</v>
          </cell>
        </row>
        <row r="1061">
          <cell r="A1061">
            <v>45455</v>
          </cell>
          <cell r="B1061">
            <v>1444.2157367337795</v>
          </cell>
        </row>
        <row r="1062">
          <cell r="A1062">
            <v>45456</v>
          </cell>
          <cell r="B1062">
            <v>1445.0352619929442</v>
          </cell>
        </row>
        <row r="1063">
          <cell r="A1063">
            <v>45457</v>
          </cell>
          <cell r="B1063">
            <v>1445.8552535147146</v>
          </cell>
        </row>
        <row r="1064">
          <cell r="A1064">
            <v>45458</v>
          </cell>
          <cell r="B1064">
            <v>1446.6757100372133</v>
          </cell>
        </row>
        <row r="1065">
          <cell r="A1065">
            <v>45459</v>
          </cell>
          <cell r="B1065">
            <v>1446.6757100372133</v>
          </cell>
        </row>
        <row r="1066">
          <cell r="A1066">
            <v>45460</v>
          </cell>
          <cell r="B1066">
            <v>1446.6757100372133</v>
          </cell>
        </row>
        <row r="1067">
          <cell r="A1067">
            <v>45461</v>
          </cell>
          <cell r="B1067">
            <v>1447.4966303085639</v>
          </cell>
        </row>
        <row r="1068">
          <cell r="A1068">
            <v>45462</v>
          </cell>
          <cell r="B1068">
            <v>1448.3180193562741</v>
          </cell>
        </row>
        <row r="1069">
          <cell r="A1069">
            <v>45463</v>
          </cell>
          <cell r="B1069">
            <v>1449.1398734147128</v>
          </cell>
        </row>
        <row r="1070">
          <cell r="A1070">
            <v>45464</v>
          </cell>
          <cell r="B1070">
            <v>1449.9621811069874</v>
          </cell>
        </row>
        <row r="1071">
          <cell r="A1071">
            <v>45465</v>
          </cell>
          <cell r="B1071">
            <v>1450.7849689625145</v>
          </cell>
        </row>
        <row r="1072">
          <cell r="A1072">
            <v>45466</v>
          </cell>
          <cell r="B1072">
            <v>1450.7849689625145</v>
          </cell>
        </row>
        <row r="1073">
          <cell r="A1073">
            <v>45467</v>
          </cell>
          <cell r="B1073">
            <v>1450.7849689625145</v>
          </cell>
        </row>
        <row r="1074">
          <cell r="A1074">
            <v>45468</v>
          </cell>
          <cell r="B1074">
            <v>1451.6082230806471</v>
          </cell>
        </row>
        <row r="1075">
          <cell r="A1075">
            <v>45469</v>
          </cell>
          <cell r="B1075">
            <v>1452.4319434613853</v>
          </cell>
        </row>
        <row r="1076">
          <cell r="A1076">
            <v>45470</v>
          </cell>
          <cell r="B1076">
            <v>1453.2561313766062</v>
          </cell>
        </row>
        <row r="1077">
          <cell r="A1077">
            <v>45471</v>
          </cell>
          <cell r="B1077">
            <v>1454.0807994450795</v>
          </cell>
        </row>
        <row r="1078">
          <cell r="A1078">
            <v>45472</v>
          </cell>
          <cell r="B1078">
            <v>1454.9059211573885</v>
          </cell>
        </row>
        <row r="1079">
          <cell r="A1079">
            <v>45473</v>
          </cell>
          <cell r="B1079">
            <v>1454.9059211573885</v>
          </cell>
        </row>
        <row r="1080">
          <cell r="A1080">
            <v>45474</v>
          </cell>
          <cell r="B1080">
            <v>1454.9059211573885</v>
          </cell>
        </row>
        <row r="1081">
          <cell r="A1081">
            <v>45475</v>
          </cell>
          <cell r="B1081">
            <v>1455.7315116560571</v>
          </cell>
        </row>
        <row r="1082">
          <cell r="A1082">
            <v>45476</v>
          </cell>
          <cell r="B1082">
            <v>1456.5575696892083</v>
          </cell>
        </row>
        <row r="1083">
          <cell r="A1083">
            <v>45477</v>
          </cell>
          <cell r="B1083">
            <v>1457.3840952368423</v>
          </cell>
        </row>
        <row r="1084">
          <cell r="A1084">
            <v>45478</v>
          </cell>
          <cell r="B1084">
            <v>1458.2111009677285</v>
          </cell>
        </row>
        <row r="1085">
          <cell r="A1085">
            <v>45479</v>
          </cell>
          <cell r="B1085">
            <v>1459.0385641080816</v>
          </cell>
        </row>
        <row r="1086">
          <cell r="A1086">
            <v>45480</v>
          </cell>
          <cell r="B1086">
            <v>1459.0385641080816</v>
          </cell>
        </row>
        <row r="1087">
          <cell r="A1087">
            <v>45481</v>
          </cell>
          <cell r="B1087">
            <v>1459.0385641080816</v>
          </cell>
        </row>
        <row r="1088">
          <cell r="A1088">
            <v>45482</v>
          </cell>
          <cell r="B1088">
            <v>1459.8665074116868</v>
          </cell>
        </row>
        <row r="1089">
          <cell r="A1089">
            <v>45483</v>
          </cell>
          <cell r="B1089">
            <v>1460.694906872882</v>
          </cell>
        </row>
        <row r="1090">
          <cell r="A1090">
            <v>45484</v>
          </cell>
          <cell r="B1090">
            <v>1461.5237877692066</v>
          </cell>
        </row>
        <row r="1091">
          <cell r="A1091">
            <v>45485</v>
          </cell>
          <cell r="B1091">
            <v>1462.3531374518907</v>
          </cell>
        </row>
        <row r="1092">
          <cell r="A1092">
            <v>45486</v>
          </cell>
          <cell r="B1092">
            <v>1463.1829571928115</v>
          </cell>
        </row>
        <row r="1093">
          <cell r="A1093">
            <v>45487</v>
          </cell>
          <cell r="B1093">
            <v>1463.1829571928115</v>
          </cell>
        </row>
        <row r="1094">
          <cell r="A1094">
            <v>45488</v>
          </cell>
          <cell r="B1094">
            <v>1463.1829571928115</v>
          </cell>
        </row>
        <row r="1095">
          <cell r="A1095">
            <v>45489</v>
          </cell>
          <cell r="B1095">
            <v>1464.0132444682147</v>
          </cell>
        </row>
        <row r="1096">
          <cell r="A1096">
            <v>45490</v>
          </cell>
          <cell r="B1096">
            <v>1464.8440030537315</v>
          </cell>
        </row>
        <row r="1097">
          <cell r="A1097">
            <v>45491</v>
          </cell>
          <cell r="B1097">
            <v>1465.675231707485</v>
          </cell>
        </row>
        <row r="1098">
          <cell r="A1098">
            <v>45492</v>
          </cell>
          <cell r="B1098">
            <v>1466.5069417763677</v>
          </cell>
        </row>
        <row r="1099">
          <cell r="A1099">
            <v>45493</v>
          </cell>
          <cell r="B1099">
            <v>1467.3391080128404</v>
          </cell>
        </row>
        <row r="1100">
          <cell r="A1100">
            <v>45494</v>
          </cell>
          <cell r="B1100">
            <v>1467.3391080128404</v>
          </cell>
        </row>
        <row r="1101">
          <cell r="A1101">
            <v>45495</v>
          </cell>
          <cell r="B1101">
            <v>1467.3391080128404</v>
          </cell>
        </row>
        <row r="1102">
          <cell r="A1102">
            <v>45496</v>
          </cell>
          <cell r="B1102">
            <v>1468.1717607219502</v>
          </cell>
        </row>
        <row r="1103">
          <cell r="A1103">
            <v>45497</v>
          </cell>
          <cell r="B1103">
            <v>1469.0048822274196</v>
          </cell>
        </row>
        <row r="1104">
          <cell r="A1104">
            <v>45498</v>
          </cell>
          <cell r="B1104">
            <v>1469.8384737911256</v>
          </cell>
        </row>
        <row r="1105">
          <cell r="A1105">
            <v>45499</v>
          </cell>
          <cell r="B1105">
            <v>1470.6725354130681</v>
          </cell>
        </row>
        <row r="1106">
          <cell r="A1106">
            <v>45500</v>
          </cell>
          <cell r="B1106">
            <v>1471.507083517648</v>
          </cell>
        </row>
        <row r="1107">
          <cell r="A1107">
            <v>45501</v>
          </cell>
          <cell r="B1107">
            <v>1471.507083517648</v>
          </cell>
        </row>
        <row r="1108">
          <cell r="A1108">
            <v>45502</v>
          </cell>
          <cell r="B1108">
            <v>1471.507083517648</v>
          </cell>
        </row>
        <row r="1109">
          <cell r="A1109">
            <v>45503</v>
          </cell>
          <cell r="B1109">
            <v>1104.8782792980555</v>
          </cell>
        </row>
        <row r="1110">
          <cell r="A1110">
            <v>45504</v>
          </cell>
          <cell r="B1110">
            <v>1105.5052413715246</v>
          </cell>
        </row>
        <row r="1111">
          <cell r="A1111">
            <v>45505</v>
          </cell>
          <cell r="B1111">
            <v>1106.1325678500421</v>
          </cell>
        </row>
        <row r="1112">
          <cell r="A1112">
            <v>45506</v>
          </cell>
          <cell r="B1112">
            <v>1106.7602554123805</v>
          </cell>
        </row>
        <row r="1113">
          <cell r="A1113">
            <v>45507</v>
          </cell>
          <cell r="B1113">
            <v>1107.3882819870216</v>
          </cell>
        </row>
        <row r="1114">
          <cell r="A1114">
            <v>45508</v>
          </cell>
          <cell r="B1114">
            <v>1107.3882819870216</v>
          </cell>
        </row>
        <row r="1115">
          <cell r="A1115">
            <v>45509</v>
          </cell>
          <cell r="B1115">
            <v>1107.3882819870216</v>
          </cell>
        </row>
        <row r="1116">
          <cell r="A1116">
            <v>45510</v>
          </cell>
          <cell r="B1116">
            <v>1108.0166718596354</v>
          </cell>
        </row>
        <row r="1117">
          <cell r="A1117">
            <v>45511</v>
          </cell>
          <cell r="B1117">
            <v>1108.6454250302218</v>
          </cell>
        </row>
        <row r="1118">
          <cell r="A1118">
            <v>45512</v>
          </cell>
          <cell r="B1118">
            <v>1109.2745293509461</v>
          </cell>
        </row>
        <row r="1119">
          <cell r="A1119">
            <v>45513</v>
          </cell>
          <cell r="B1119">
            <v>1109.9039969696428</v>
          </cell>
        </row>
        <row r="1120">
          <cell r="A1120">
            <v>45514</v>
          </cell>
          <cell r="B1120">
            <v>1110.5338157384772</v>
          </cell>
        </row>
        <row r="1121">
          <cell r="A1121">
            <v>45515</v>
          </cell>
          <cell r="B1121">
            <v>1110.5338157384772</v>
          </cell>
        </row>
        <row r="1122">
          <cell r="A1122">
            <v>45516</v>
          </cell>
          <cell r="B1122">
            <v>1110.5338157384772</v>
          </cell>
        </row>
        <row r="1123">
          <cell r="A1123">
            <v>45517</v>
          </cell>
          <cell r="B1123">
            <v>1111.163987871601</v>
          </cell>
        </row>
        <row r="1124">
          <cell r="A1124">
            <v>45518</v>
          </cell>
          <cell r="B1124">
            <v>1111.7945222056217</v>
          </cell>
        </row>
        <row r="1125">
          <cell r="A1125">
            <v>45519</v>
          </cell>
          <cell r="B1125">
            <v>1112.4254209346909</v>
          </cell>
        </row>
        <row r="1126">
          <cell r="A1126">
            <v>45520</v>
          </cell>
          <cell r="B1126">
            <v>1113.0566719209737</v>
          </cell>
        </row>
        <row r="1127">
          <cell r="A1127">
            <v>45521</v>
          </cell>
          <cell r="B1127">
            <v>1113.68827516447</v>
          </cell>
        </row>
        <row r="1128">
          <cell r="A1128">
            <v>45522</v>
          </cell>
          <cell r="B1128">
            <v>1113.68827516447</v>
          </cell>
        </row>
        <row r="1129">
          <cell r="A1129">
            <v>45523</v>
          </cell>
          <cell r="B1129">
            <v>1113.68827516447</v>
          </cell>
        </row>
        <row r="1130">
          <cell r="A1130">
            <v>45524</v>
          </cell>
          <cell r="B1130">
            <v>1114.3202428130151</v>
          </cell>
        </row>
        <row r="1131">
          <cell r="A1131">
            <v>45525</v>
          </cell>
          <cell r="B1131">
            <v>1114.9525627087735</v>
          </cell>
        </row>
        <row r="1132">
          <cell r="A1132">
            <v>45526</v>
          </cell>
          <cell r="B1132">
            <v>1115.5852481166564</v>
          </cell>
        </row>
        <row r="1133">
          <cell r="A1133">
            <v>45527</v>
          </cell>
          <cell r="B1133">
            <v>1116.2182968325121</v>
          </cell>
        </row>
        <row r="1134">
          <cell r="A1134">
            <v>45528</v>
          </cell>
          <cell r="B1134">
            <v>1116.8516989026571</v>
          </cell>
        </row>
        <row r="1135">
          <cell r="A1135">
            <v>45529</v>
          </cell>
          <cell r="B1135">
            <v>1116.8516989026571</v>
          </cell>
        </row>
        <row r="1136">
          <cell r="A1136">
            <v>45530</v>
          </cell>
          <cell r="B1136">
            <v>1116.8516989026571</v>
          </cell>
        </row>
        <row r="1137">
          <cell r="A1137">
            <v>45531</v>
          </cell>
          <cell r="B1137">
            <v>1117.4854642707749</v>
          </cell>
        </row>
        <row r="1138">
          <cell r="A1138">
            <v>45532</v>
          </cell>
          <cell r="B1138">
            <v>1118.1195852073338</v>
          </cell>
        </row>
        <row r="1139">
          <cell r="A1139">
            <v>45533</v>
          </cell>
          <cell r="B1139">
            <v>1118.7540594981824</v>
          </cell>
        </row>
        <row r="1140">
          <cell r="A1140">
            <v>45534</v>
          </cell>
          <cell r="B1140">
            <v>1119.3889092448385</v>
          </cell>
        </row>
        <row r="1141">
          <cell r="A1141">
            <v>45535</v>
          </cell>
          <cell r="B1141">
            <v>1120.024102412101</v>
          </cell>
        </row>
        <row r="1142">
          <cell r="A1142">
            <v>45536</v>
          </cell>
          <cell r="B1142">
            <v>1120.024102412101</v>
          </cell>
        </row>
        <row r="1143">
          <cell r="A1143">
            <v>45537</v>
          </cell>
          <cell r="B1143">
            <v>1120.024102412101</v>
          </cell>
        </row>
        <row r="1144">
          <cell r="A1144">
            <v>45538</v>
          </cell>
          <cell r="B1144">
            <v>1120.6596721222468</v>
          </cell>
        </row>
        <row r="1145">
          <cell r="A1145">
            <v>45539</v>
          </cell>
          <cell r="B1145">
            <v>1121.2955951966824</v>
          </cell>
        </row>
        <row r="1146">
          <cell r="A1146">
            <v>45540</v>
          </cell>
          <cell r="B1146">
            <v>1121.9318727424832</v>
          </cell>
        </row>
        <row r="1147">
          <cell r="A1147">
            <v>45541</v>
          </cell>
          <cell r="B1147">
            <v>1122.5685168974842</v>
          </cell>
        </row>
        <row r="1148">
          <cell r="A1148">
            <v>45542</v>
          </cell>
          <cell r="B1148">
            <v>1123.2055265546098</v>
          </cell>
        </row>
        <row r="1149">
          <cell r="A1149">
            <v>45543</v>
          </cell>
          <cell r="B1149">
            <v>1123.2055265546098</v>
          </cell>
        </row>
        <row r="1150">
          <cell r="A1150">
            <v>45544</v>
          </cell>
          <cell r="B1150">
            <v>1123.2055265546098</v>
          </cell>
        </row>
        <row r="1151">
          <cell r="A1151">
            <v>45545</v>
          </cell>
          <cell r="B1151">
            <v>1123.842890673101</v>
          </cell>
        </row>
        <row r="1152">
          <cell r="A1152">
            <v>45546</v>
          </cell>
          <cell r="B1152">
            <v>1124.4806214107923</v>
          </cell>
        </row>
        <row r="1153">
          <cell r="A1153">
            <v>45547</v>
          </cell>
          <cell r="B1153">
            <v>1125.1187176506082</v>
          </cell>
        </row>
        <row r="1154">
          <cell r="A1154">
            <v>45548</v>
          </cell>
          <cell r="B1154">
            <v>1125.7571705659411</v>
          </cell>
        </row>
        <row r="1155">
          <cell r="A1155">
            <v>45549</v>
          </cell>
          <cell r="B1155">
            <v>1126.3959779526397</v>
          </cell>
        </row>
        <row r="1156">
          <cell r="A1156">
            <v>45550</v>
          </cell>
          <cell r="B1156">
            <v>1126.3959779526397</v>
          </cell>
        </row>
        <row r="1157">
          <cell r="A1157">
            <v>45551</v>
          </cell>
          <cell r="B1157">
            <v>1126.3959779526397</v>
          </cell>
        </row>
        <row r="1158">
          <cell r="A1158">
            <v>45552</v>
          </cell>
          <cell r="B1158">
            <v>1127.0351618822215</v>
          </cell>
        </row>
        <row r="1159">
          <cell r="A1159">
            <v>45553</v>
          </cell>
          <cell r="B1159">
            <v>1127.6747035943965</v>
          </cell>
        </row>
        <row r="1160">
          <cell r="A1160">
            <v>45554</v>
          </cell>
          <cell r="B1160">
            <v>1128.3145997679369</v>
          </cell>
        </row>
        <row r="1161">
          <cell r="A1161">
            <v>45555</v>
          </cell>
          <cell r="B1161">
            <v>1128.9650017916344</v>
          </cell>
        </row>
        <row r="1162">
          <cell r="A1162">
            <v>45556</v>
          </cell>
          <cell r="B1162">
            <v>1129.6157759399116</v>
          </cell>
        </row>
        <row r="1163">
          <cell r="A1163">
            <v>45557</v>
          </cell>
          <cell r="B1163">
            <v>1129.6157759399116</v>
          </cell>
        </row>
        <row r="1164">
          <cell r="A1164">
            <v>45558</v>
          </cell>
          <cell r="B1164">
            <v>1129.6157759399116</v>
          </cell>
        </row>
        <row r="1165">
          <cell r="A1165">
            <v>45559</v>
          </cell>
          <cell r="B1165">
            <v>1130.266932176452</v>
          </cell>
        </row>
        <row r="1166">
          <cell r="A1166">
            <v>45560</v>
          </cell>
          <cell r="B1166">
            <v>1130.9184594304963</v>
          </cell>
        </row>
        <row r="1167">
          <cell r="A1167">
            <v>45561</v>
          </cell>
          <cell r="B1167">
            <v>1131.5703577120446</v>
          </cell>
        </row>
        <row r="1168">
          <cell r="A1168">
            <v>45562</v>
          </cell>
          <cell r="B1168">
            <v>1132.2226369647799</v>
          </cell>
        </row>
        <row r="1169">
          <cell r="A1169">
            <v>45563</v>
          </cell>
          <cell r="B1169">
            <v>1132.8752883520951</v>
          </cell>
        </row>
        <row r="1170">
          <cell r="A1170">
            <v>45564</v>
          </cell>
          <cell r="B1170">
            <v>1132.8752883520951</v>
          </cell>
        </row>
        <row r="1171">
          <cell r="A1171">
            <v>45565</v>
          </cell>
          <cell r="B1171">
            <v>1132.8752883520951</v>
          </cell>
        </row>
        <row r="1172">
          <cell r="A1172">
            <v>45566</v>
          </cell>
          <cell r="B1172">
            <v>1133.5283229047493</v>
          </cell>
        </row>
        <row r="1173">
          <cell r="A1173">
            <v>45567</v>
          </cell>
          <cell r="B1173">
            <v>1134.1817296019833</v>
          </cell>
        </row>
        <row r="1174">
          <cell r="A1174">
            <v>45568</v>
          </cell>
          <cell r="B1174">
            <v>1134.8355073167213</v>
          </cell>
        </row>
        <row r="1175">
          <cell r="A1175">
            <v>45569</v>
          </cell>
          <cell r="B1175">
            <v>1135.4896682167982</v>
          </cell>
        </row>
        <row r="1176">
          <cell r="A1176">
            <v>45570</v>
          </cell>
          <cell r="B1176">
            <v>1136.1442023485311</v>
          </cell>
        </row>
        <row r="1177">
          <cell r="A1177">
            <v>45571</v>
          </cell>
          <cell r="B1177">
            <v>1136.1442023485311</v>
          </cell>
        </row>
        <row r="1178">
          <cell r="A1178">
            <v>45572</v>
          </cell>
          <cell r="B1178">
            <v>1136.1442023485311</v>
          </cell>
        </row>
        <row r="1179">
          <cell r="A1179">
            <v>45573</v>
          </cell>
          <cell r="B1179">
            <v>1136.7991185585267</v>
          </cell>
        </row>
        <row r="1180">
          <cell r="A1180">
            <v>45574</v>
          </cell>
          <cell r="B1180">
            <v>1137.454409097254</v>
          </cell>
        </row>
        <row r="1181">
          <cell r="A1181">
            <v>45575</v>
          </cell>
          <cell r="B1181">
            <v>1138.1100817142446</v>
          </cell>
        </row>
        <row r="1182">
          <cell r="A1182">
            <v>45576</v>
          </cell>
          <cell r="B1182">
            <v>1138.7661264658148</v>
          </cell>
        </row>
        <row r="1183">
          <cell r="A1183">
            <v>45577</v>
          </cell>
          <cell r="B1183">
            <v>1139.4225565968759</v>
          </cell>
        </row>
        <row r="1184">
          <cell r="A1184">
            <v>45578</v>
          </cell>
          <cell r="B1184">
            <v>1139.4225565968759</v>
          </cell>
        </row>
        <row r="1185">
          <cell r="A1185">
            <v>45579</v>
          </cell>
          <cell r="B1185">
            <v>1139.4225565968759</v>
          </cell>
        </row>
        <row r="1186">
          <cell r="A1186">
            <v>45580</v>
          </cell>
          <cell r="B1186">
            <v>1140.0793599695926</v>
          </cell>
        </row>
        <row r="1187">
          <cell r="A1187">
            <v>45581</v>
          </cell>
          <cell r="B1187">
            <v>1140.7365343698134</v>
          </cell>
        </row>
        <row r="1188">
          <cell r="A1188">
            <v>45582</v>
          </cell>
          <cell r="B1188">
            <v>1141.3940952566008</v>
          </cell>
        </row>
        <row r="1189">
          <cell r="A1189">
            <v>45583</v>
          </cell>
          <cell r="B1189">
            <v>1142.0520404258029</v>
          </cell>
        </row>
        <row r="1190">
          <cell r="A1190">
            <v>45584</v>
          </cell>
          <cell r="B1190">
            <v>1142.7103588266609</v>
          </cell>
        </row>
        <row r="1191">
          <cell r="A1191">
            <v>45585</v>
          </cell>
          <cell r="B1191">
            <v>1142.7103588266609</v>
          </cell>
        </row>
        <row r="1192">
          <cell r="A1192">
            <v>45586</v>
          </cell>
          <cell r="B1192">
            <v>1142.7103588266609</v>
          </cell>
        </row>
        <row r="1193">
          <cell r="A1193">
            <v>45587</v>
          </cell>
          <cell r="B1193">
            <v>1143.3690615099338</v>
          </cell>
        </row>
        <row r="1194">
          <cell r="A1194">
            <v>45588</v>
          </cell>
          <cell r="B1194">
            <v>1144.0281385319383</v>
          </cell>
        </row>
        <row r="1195">
          <cell r="A1195">
            <v>45589</v>
          </cell>
          <cell r="B1195">
            <v>1144.6875899026745</v>
          </cell>
        </row>
        <row r="1196">
          <cell r="A1196">
            <v>45590</v>
          </cell>
          <cell r="B1196">
            <v>1145.3474376936606</v>
          </cell>
        </row>
        <row r="1197">
          <cell r="A1197">
            <v>45591</v>
          </cell>
          <cell r="B1197">
            <v>1146.0076487826191</v>
          </cell>
        </row>
        <row r="1198">
          <cell r="A1198">
            <v>45592</v>
          </cell>
          <cell r="B1198">
            <v>1146.0076487826191</v>
          </cell>
        </row>
        <row r="1199">
          <cell r="A1199">
            <v>45593</v>
          </cell>
          <cell r="B1199">
            <v>1146.0076487826191</v>
          </cell>
        </row>
        <row r="1200">
          <cell r="A1200">
            <v>45594</v>
          </cell>
          <cell r="B1200">
            <v>1146.6682563018276</v>
          </cell>
        </row>
        <row r="1201">
          <cell r="A1201">
            <v>45595</v>
          </cell>
          <cell r="B1201">
            <v>1147.3292381597676</v>
          </cell>
        </row>
        <row r="1202">
          <cell r="A1202">
            <v>45596</v>
          </cell>
          <cell r="B1202">
            <v>1147.9905954635151</v>
          </cell>
        </row>
        <row r="1203">
          <cell r="A1203">
            <v>45597</v>
          </cell>
          <cell r="B1203">
            <v>1148.6523381567536</v>
          </cell>
        </row>
        <row r="1204">
          <cell r="A1204">
            <v>45598</v>
          </cell>
          <cell r="B1204">
            <v>1149.3144562857995</v>
          </cell>
        </row>
        <row r="1205">
          <cell r="A1205">
            <v>45599</v>
          </cell>
          <cell r="B1205">
            <v>1149.3144562857995</v>
          </cell>
        </row>
        <row r="1206">
          <cell r="A1206">
            <v>45600</v>
          </cell>
          <cell r="B1206">
            <v>1149.3144562857995</v>
          </cell>
        </row>
        <row r="1207">
          <cell r="A1207">
            <v>45601</v>
          </cell>
          <cell r="B1207">
            <v>1149.9769708450951</v>
          </cell>
        </row>
        <row r="1208">
          <cell r="A1208">
            <v>45602</v>
          </cell>
          <cell r="B1208">
            <v>1150.6398520135913</v>
          </cell>
        </row>
        <row r="1209">
          <cell r="A1209">
            <v>45603</v>
          </cell>
          <cell r="B1209">
            <v>1151.3031285152613</v>
          </cell>
        </row>
        <row r="1210">
          <cell r="A1210">
            <v>45604</v>
          </cell>
          <cell r="B1210">
            <v>1151.9873758454369</v>
          </cell>
        </row>
        <row r="1211">
          <cell r="A1211">
            <v>45605</v>
          </cell>
          <cell r="B1211">
            <v>1152.6720383861525</v>
          </cell>
        </row>
        <row r="1212">
          <cell r="A1212">
            <v>45606</v>
          </cell>
          <cell r="B1212">
            <v>1152.6720383861525</v>
          </cell>
        </row>
        <row r="1213">
          <cell r="A1213">
            <v>45607</v>
          </cell>
          <cell r="B1213">
            <v>1152.6720383861525</v>
          </cell>
        </row>
        <row r="1214">
          <cell r="A1214">
            <v>45608</v>
          </cell>
          <cell r="B1214">
            <v>1153.3571072808011</v>
          </cell>
        </row>
        <row r="1215">
          <cell r="A1215">
            <v>45609</v>
          </cell>
          <cell r="B1215">
            <v>1154.0425704015474</v>
          </cell>
        </row>
        <row r="1216">
          <cell r="A1216">
            <v>45610</v>
          </cell>
          <cell r="B1216">
            <v>1154.7284498199101</v>
          </cell>
        </row>
        <row r="1217">
          <cell r="A1217">
            <v>45611</v>
          </cell>
          <cell r="B1217">
            <v>1155.4147477600407</v>
          </cell>
        </row>
        <row r="1218">
          <cell r="A1218">
            <v>45612</v>
          </cell>
          <cell r="B1218">
            <v>1155.4147477600407</v>
          </cell>
        </row>
        <row r="1219">
          <cell r="A1219">
            <v>45613</v>
          </cell>
          <cell r="B1219">
            <v>1155.4147477600407</v>
          </cell>
        </row>
        <row r="1220">
          <cell r="A1220">
            <v>45614</v>
          </cell>
          <cell r="B1220">
            <v>1155.4147477600407</v>
          </cell>
        </row>
        <row r="1221">
          <cell r="A1221">
            <v>45615</v>
          </cell>
          <cell r="B1221">
            <v>1156.101439906269</v>
          </cell>
        </row>
        <row r="1222">
          <cell r="A1222">
            <v>45616</v>
          </cell>
          <cell r="B1222">
            <v>1156.7885494671893</v>
          </cell>
        </row>
        <row r="1223">
          <cell r="A1223">
            <v>45617</v>
          </cell>
          <cell r="B1223">
            <v>1156.7885494671893</v>
          </cell>
        </row>
        <row r="1224">
          <cell r="A1224">
            <v>45618</v>
          </cell>
          <cell r="B1224">
            <v>1157.4760543412838</v>
          </cell>
        </row>
        <row r="1225">
          <cell r="A1225">
            <v>45619</v>
          </cell>
          <cell r="B1225">
            <v>1158.16397663007</v>
          </cell>
        </row>
        <row r="1226">
          <cell r="A1226">
            <v>45620</v>
          </cell>
          <cell r="B1226">
            <v>1158.16397663007</v>
          </cell>
        </row>
        <row r="1227">
          <cell r="A1227">
            <v>45621</v>
          </cell>
          <cell r="B1227">
            <v>1158.16397663007</v>
          </cell>
        </row>
        <row r="1228">
          <cell r="A1228">
            <v>45622</v>
          </cell>
          <cell r="B1228">
            <v>1158.8523063898649</v>
          </cell>
        </row>
        <row r="1229">
          <cell r="A1229">
            <v>45623</v>
          </cell>
          <cell r="B1229">
            <v>1159.541042503593</v>
          </cell>
        </row>
        <row r="1230">
          <cell r="A1230">
            <v>45624</v>
          </cell>
          <cell r="B1230">
            <v>1160.2301971390889</v>
          </cell>
        </row>
        <row r="1231">
          <cell r="A1231">
            <v>45625</v>
          </cell>
          <cell r="B1231">
            <v>1160.9197592355936</v>
          </cell>
        </row>
        <row r="1232">
          <cell r="A1232">
            <v>45626</v>
          </cell>
          <cell r="B1232">
            <v>1161.609727706031</v>
          </cell>
        </row>
        <row r="1233">
          <cell r="A1233">
            <v>45627</v>
          </cell>
          <cell r="B1233">
            <v>1161.609727706031</v>
          </cell>
        </row>
        <row r="1234">
          <cell r="A1234">
            <v>45628</v>
          </cell>
          <cell r="B1234">
            <v>1161.609727706031</v>
          </cell>
        </row>
        <row r="1235">
          <cell r="A1235">
            <v>45629</v>
          </cell>
          <cell r="B1235">
            <v>1162.3001036374774</v>
          </cell>
        </row>
        <row r="1236">
          <cell r="A1236">
            <v>45630</v>
          </cell>
          <cell r="B1236">
            <v>1162.9908881470085</v>
          </cell>
        </row>
        <row r="1237">
          <cell r="A1237">
            <v>45631</v>
          </cell>
          <cell r="B1237">
            <v>1163.6820922653835</v>
          </cell>
        </row>
        <row r="1238">
          <cell r="A1238">
            <v>45632</v>
          </cell>
          <cell r="B1238">
            <v>1164.3737027576913</v>
          </cell>
        </row>
        <row r="1239">
          <cell r="A1239">
            <v>45633</v>
          </cell>
          <cell r="B1239">
            <v>1165.0657218180838</v>
          </cell>
        </row>
        <row r="1240">
          <cell r="A1240">
            <v>45634</v>
          </cell>
          <cell r="B1240">
            <v>1165.0657218180838</v>
          </cell>
        </row>
        <row r="1241">
          <cell r="A1241">
            <v>45635</v>
          </cell>
          <cell r="B1241">
            <v>1165.0657218180838</v>
          </cell>
        </row>
        <row r="1242">
          <cell r="A1242">
            <v>45636</v>
          </cell>
          <cell r="B1242">
            <v>1165.7581494465612</v>
          </cell>
        </row>
        <row r="1243">
          <cell r="A1243">
            <v>45637</v>
          </cell>
          <cell r="B1243">
            <v>1166.4509966938822</v>
          </cell>
        </row>
        <row r="1244">
          <cell r="A1244">
            <v>45638</v>
          </cell>
          <cell r="B1244">
            <v>1167.1442525192879</v>
          </cell>
        </row>
        <row r="1245">
          <cell r="A1245">
            <v>45639</v>
          </cell>
          <cell r="B1245">
            <v>1167.8794279401868</v>
          </cell>
        </row>
        <row r="1246">
          <cell r="A1246">
            <v>45640</v>
          </cell>
          <cell r="B1246">
            <v>1168.615071571269</v>
          </cell>
        </row>
        <row r="1247">
          <cell r="A1247">
            <v>45641</v>
          </cell>
          <cell r="B1247">
            <v>1168.615071571269</v>
          </cell>
        </row>
        <row r="1248">
          <cell r="A1248">
            <v>45642</v>
          </cell>
          <cell r="B1248">
            <v>1168.615071571269</v>
          </cell>
        </row>
        <row r="1249">
          <cell r="A1249">
            <v>45643</v>
          </cell>
          <cell r="B1249">
            <v>1169.3511723517759</v>
          </cell>
        </row>
        <row r="1250">
          <cell r="A1250">
            <v>45644</v>
          </cell>
          <cell r="B1250">
            <v>1170.0877413424664</v>
          </cell>
        </row>
        <row r="1251">
          <cell r="A1251">
            <v>45645</v>
          </cell>
          <cell r="B1251">
            <v>1170.8247697067332</v>
          </cell>
        </row>
        <row r="1252">
          <cell r="A1252">
            <v>45646</v>
          </cell>
          <cell r="B1252">
            <v>1171.5622651641077</v>
          </cell>
        </row>
        <row r="1253">
          <cell r="A1253">
            <v>45647</v>
          </cell>
          <cell r="B1253">
            <v>1172.3002310258175</v>
          </cell>
        </row>
        <row r="1254">
          <cell r="A1254">
            <v>45648</v>
          </cell>
          <cell r="B1254">
            <v>1172.3002310258175</v>
          </cell>
        </row>
        <row r="1255">
          <cell r="A1255">
            <v>45649</v>
          </cell>
          <cell r="B1255">
            <v>1172.3002310258175</v>
          </cell>
        </row>
        <row r="1256">
          <cell r="A1256">
            <v>45650</v>
          </cell>
          <cell r="B1256">
            <v>1173.0386551640279</v>
          </cell>
        </row>
        <row r="1257">
          <cell r="A1257">
            <v>45651</v>
          </cell>
          <cell r="B1257">
            <v>1173.7775485994975</v>
          </cell>
        </row>
        <row r="1258">
          <cell r="A1258">
            <v>45652</v>
          </cell>
          <cell r="B1258">
            <v>1173.7775485994975</v>
          </cell>
        </row>
        <row r="1259">
          <cell r="A1259">
            <v>45653</v>
          </cell>
          <cell r="B1259">
            <v>1174.5169003014678</v>
          </cell>
        </row>
        <row r="1260">
          <cell r="A1260">
            <v>45654</v>
          </cell>
          <cell r="B1260">
            <v>1175.2567224177735</v>
          </cell>
        </row>
        <row r="1261">
          <cell r="A1261">
            <v>45655</v>
          </cell>
          <cell r="B1261">
            <v>1175.2567224177735</v>
          </cell>
        </row>
        <row r="1262">
          <cell r="A1262">
            <v>45656</v>
          </cell>
          <cell r="B1262">
            <v>1175.2567224177735</v>
          </cell>
        </row>
        <row r="1263">
          <cell r="A1263">
            <v>45657</v>
          </cell>
          <cell r="B1263">
            <v>1175.9970149484145</v>
          </cell>
        </row>
        <row r="1264">
          <cell r="A1264">
            <v>45658</v>
          </cell>
          <cell r="B1264">
            <v>1176.7377668426318</v>
          </cell>
        </row>
        <row r="1265">
          <cell r="A1265">
            <v>45659</v>
          </cell>
          <cell r="B1265">
            <v>1176.7377668426318</v>
          </cell>
        </row>
        <row r="1266">
          <cell r="A1266">
            <v>45660</v>
          </cell>
          <cell r="B1266">
            <v>1177.4789880441087</v>
          </cell>
        </row>
        <row r="1267">
          <cell r="A1267">
            <v>45661</v>
          </cell>
          <cell r="B1267">
            <v>1178.2206807569969</v>
          </cell>
        </row>
        <row r="1268">
          <cell r="A1268">
            <v>45662</v>
          </cell>
          <cell r="B1268">
            <v>1178.2206807569969</v>
          </cell>
        </row>
        <row r="1269">
          <cell r="A1269">
            <v>45663</v>
          </cell>
          <cell r="B1269">
            <v>1178.2206807569969</v>
          </cell>
        </row>
        <row r="1270">
          <cell r="A1270">
            <v>45664</v>
          </cell>
          <cell r="B1270">
            <v>1178.9628339505371</v>
          </cell>
        </row>
        <row r="1271">
          <cell r="A1271">
            <v>45665</v>
          </cell>
          <cell r="B1271">
            <v>1179.7054575484128</v>
          </cell>
        </row>
        <row r="1272">
          <cell r="A1272">
            <v>45666</v>
          </cell>
          <cell r="B1272">
            <v>1180.4485526676999</v>
          </cell>
        </row>
        <row r="1273">
          <cell r="A1273">
            <v>45667</v>
          </cell>
          <cell r="B1273">
            <v>1181.1921071505633</v>
          </cell>
        </row>
        <row r="1274">
          <cell r="A1274">
            <v>45668</v>
          </cell>
          <cell r="B1274">
            <v>1181.936133154838</v>
          </cell>
        </row>
        <row r="1275">
          <cell r="A1275">
            <v>45669</v>
          </cell>
          <cell r="B1275">
            <v>1181.936133154838</v>
          </cell>
        </row>
        <row r="1276">
          <cell r="A1276">
            <v>45670</v>
          </cell>
          <cell r="B1276">
            <v>1181.936133154838</v>
          </cell>
        </row>
        <row r="1277">
          <cell r="A1277">
            <v>45671</v>
          </cell>
          <cell r="B1277">
            <v>1182.6806317776</v>
          </cell>
        </row>
        <row r="1278">
          <cell r="A1278">
            <v>45672</v>
          </cell>
          <cell r="B1278">
            <v>1183.425590871014</v>
          </cell>
        </row>
        <row r="1279">
          <cell r="A1279">
            <v>45673</v>
          </cell>
          <cell r="B1279">
            <v>1184.1710236899912</v>
          </cell>
        </row>
        <row r="1280">
          <cell r="A1280">
            <v>45674</v>
          </cell>
          <cell r="B1280">
            <v>1184.9169269133038</v>
          </cell>
        </row>
        <row r="1281">
          <cell r="A1281">
            <v>45675</v>
          </cell>
          <cell r="B1281">
            <v>1185.6633038721795</v>
          </cell>
        </row>
        <row r="1282">
          <cell r="A1282">
            <v>45676</v>
          </cell>
          <cell r="B1282">
            <v>1185.6633038721795</v>
          </cell>
        </row>
        <row r="1283">
          <cell r="A1283">
            <v>45677</v>
          </cell>
          <cell r="B1283">
            <v>1185.6633038721795</v>
          </cell>
        </row>
        <row r="1284">
          <cell r="A1284">
            <v>45678</v>
          </cell>
          <cell r="B1284">
            <v>1186.4101523424665</v>
          </cell>
        </row>
        <row r="1285">
          <cell r="A1285">
            <v>45679</v>
          </cell>
          <cell r="B1285">
            <v>1187.1574634875576</v>
          </cell>
        </row>
        <row r="1286">
          <cell r="A1286">
            <v>45680</v>
          </cell>
          <cell r="B1286">
            <v>1187.9052472611359</v>
          </cell>
        </row>
        <row r="1287">
          <cell r="A1287">
            <v>45681</v>
          </cell>
          <cell r="B1287">
            <v>1188.6535058573531</v>
          </cell>
        </row>
        <row r="1288">
          <cell r="A1288">
            <v>45682</v>
          </cell>
          <cell r="B1288">
            <v>1189.4022249242228</v>
          </cell>
        </row>
        <row r="1289">
          <cell r="A1289">
            <v>45683</v>
          </cell>
          <cell r="B1289">
            <v>1189.4022249242228</v>
          </cell>
        </row>
        <row r="1290">
          <cell r="A1290">
            <v>45684</v>
          </cell>
          <cell r="B1290">
            <v>1189.4022249242228</v>
          </cell>
        </row>
        <row r="1291">
          <cell r="A1291">
            <v>45685</v>
          </cell>
          <cell r="B1291">
            <v>1190.1514298644902</v>
          </cell>
        </row>
        <row r="1292">
          <cell r="A1292">
            <v>45686</v>
          </cell>
          <cell r="B1292">
            <v>1190.901096382486</v>
          </cell>
        </row>
        <row r="1293">
          <cell r="A1293">
            <v>45687</v>
          </cell>
          <cell r="B1293">
            <v>1191.6512377331208</v>
          </cell>
        </row>
        <row r="1294">
          <cell r="A1294">
            <v>45688</v>
          </cell>
          <cell r="B1294">
            <v>1058.4040600541207</v>
          </cell>
        </row>
        <row r="1295">
          <cell r="A1295">
            <v>45689</v>
          </cell>
          <cell r="B1295">
            <v>1058.923068419793</v>
          </cell>
        </row>
        <row r="1296">
          <cell r="A1296">
            <v>45690</v>
          </cell>
          <cell r="B1296">
            <v>1058.923068419793</v>
          </cell>
        </row>
        <row r="1297">
          <cell r="A1297">
            <v>45691</v>
          </cell>
          <cell r="B1297">
            <v>1059.1080475470724</v>
          </cell>
        </row>
        <row r="1298">
          <cell r="A1298">
            <v>45692</v>
          </cell>
          <cell r="B1298">
            <v>1059.8125025519755</v>
          </cell>
        </row>
        <row r="1299">
          <cell r="A1299">
            <v>45693</v>
          </cell>
          <cell r="B1299">
            <v>1060.5174261193552</v>
          </cell>
        </row>
        <row r="1300">
          <cell r="A1300">
            <v>45694</v>
          </cell>
          <cell r="B1300">
            <v>1061.2228267034093</v>
          </cell>
        </row>
        <row r="1301">
          <cell r="A1301">
            <v>45695</v>
          </cell>
          <cell r="B1301">
            <v>1061.928686335217</v>
          </cell>
        </row>
        <row r="1302">
          <cell r="A1302">
            <v>45696</v>
          </cell>
          <cell r="B1302">
            <v>1062.6350145195011</v>
          </cell>
        </row>
        <row r="1303">
          <cell r="A1303">
            <v>45697</v>
          </cell>
          <cell r="B1303">
            <v>1062.6350145195011</v>
          </cell>
        </row>
        <row r="1304">
          <cell r="A1304">
            <v>45698</v>
          </cell>
          <cell r="B1304">
            <v>1062.6350145195011</v>
          </cell>
        </row>
        <row r="1305">
          <cell r="A1305">
            <v>45699</v>
          </cell>
          <cell r="B1305">
            <v>1063.3418207909847</v>
          </cell>
        </row>
        <row r="1306">
          <cell r="A1306">
            <v>45700</v>
          </cell>
          <cell r="B1306">
            <v>1064.0490966854693</v>
          </cell>
        </row>
        <row r="1307">
          <cell r="A1307">
            <v>45701</v>
          </cell>
          <cell r="B1307">
            <v>1064.7568305571826</v>
          </cell>
        </row>
        <row r="1308">
          <cell r="A1308">
            <v>45702</v>
          </cell>
          <cell r="B1308">
            <v>1065.4650435666201</v>
          </cell>
        </row>
        <row r="1309">
          <cell r="A1309">
            <v>45703</v>
          </cell>
          <cell r="B1309">
            <v>1066.1737367743067</v>
          </cell>
        </row>
        <row r="1310">
          <cell r="A1310">
            <v>45704</v>
          </cell>
          <cell r="B1310">
            <v>1066.1737367743067</v>
          </cell>
        </row>
        <row r="1311">
          <cell r="A1311">
            <v>45705</v>
          </cell>
          <cell r="B1311">
            <v>1066.1737367743067</v>
          </cell>
        </row>
        <row r="1312">
          <cell r="A1312">
            <v>45706</v>
          </cell>
          <cell r="B1312">
            <v>1066.8828900802712</v>
          </cell>
        </row>
        <row r="1313">
          <cell r="A1313">
            <v>45707</v>
          </cell>
          <cell r="B1313">
            <v>1067.5925225339602</v>
          </cell>
        </row>
        <row r="1314">
          <cell r="A1314">
            <v>45708</v>
          </cell>
          <cell r="B1314">
            <v>1068.3026150759272</v>
          </cell>
        </row>
        <row r="1315">
          <cell r="A1315">
            <v>45709</v>
          </cell>
          <cell r="B1315">
            <v>1069.013187816143</v>
          </cell>
        </row>
        <row r="1316">
          <cell r="A1316">
            <v>45710</v>
          </cell>
          <cell r="B1316">
            <v>1069.7242301793603</v>
          </cell>
        </row>
        <row r="1317">
          <cell r="A1317">
            <v>45711</v>
          </cell>
          <cell r="B1317">
            <v>1069.7242301793603</v>
          </cell>
        </row>
        <row r="1318">
          <cell r="A1318">
            <v>45712</v>
          </cell>
          <cell r="B1318">
            <v>1069.7242301793603</v>
          </cell>
        </row>
        <row r="1319">
          <cell r="A1319">
            <v>45713</v>
          </cell>
          <cell r="B1319">
            <v>1070.4357537913513</v>
          </cell>
        </row>
        <row r="1320">
          <cell r="A1320">
            <v>45714</v>
          </cell>
          <cell r="B1320">
            <v>1071.1477385721453</v>
          </cell>
        </row>
        <row r="1321">
          <cell r="A1321">
            <v>45715</v>
          </cell>
          <cell r="B1321">
            <v>1071.8602035311881</v>
          </cell>
        </row>
        <row r="1322">
          <cell r="A1322">
            <v>45716</v>
          </cell>
          <cell r="B1322">
            <v>1072.5731391837569</v>
          </cell>
        </row>
        <row r="1323">
          <cell r="A1323">
            <v>45717</v>
          </cell>
          <cell r="B1323">
            <v>1073.2865581961489</v>
          </cell>
        </row>
        <row r="1324">
          <cell r="A1324">
            <v>45718</v>
          </cell>
          <cell r="B1324">
            <v>1073.2865581961489</v>
          </cell>
        </row>
        <row r="1325">
          <cell r="A1325">
            <v>45719</v>
          </cell>
          <cell r="B1325">
            <v>1073.2865581961489</v>
          </cell>
        </row>
        <row r="1326">
          <cell r="A1326">
            <v>45720</v>
          </cell>
          <cell r="B1326">
            <v>1073.2865581961489</v>
          </cell>
        </row>
        <row r="1327">
          <cell r="A1327">
            <v>45721</v>
          </cell>
          <cell r="B1327">
            <v>1073.2865581961489</v>
          </cell>
        </row>
        <row r="1328">
          <cell r="A1328">
            <v>45722</v>
          </cell>
          <cell r="B1328">
            <v>1074.0004478820672</v>
          </cell>
        </row>
        <row r="1329">
          <cell r="A1329">
            <v>45723</v>
          </cell>
          <cell r="B1329">
            <v>1074.7148093120359</v>
          </cell>
        </row>
        <row r="1330">
          <cell r="A1330">
            <v>45724</v>
          </cell>
          <cell r="B1330">
            <v>1075.4296424760555</v>
          </cell>
        </row>
        <row r="1331">
          <cell r="A1331">
            <v>45725</v>
          </cell>
          <cell r="B1331">
            <v>1075.4296424760555</v>
          </cell>
        </row>
        <row r="1332">
          <cell r="A1332">
            <v>45726</v>
          </cell>
          <cell r="B1332">
            <v>1075.4296424760555</v>
          </cell>
        </row>
        <row r="1333">
          <cell r="A1333">
            <v>45727</v>
          </cell>
          <cell r="B1333">
            <v>1076.1449579393736</v>
          </cell>
        </row>
        <row r="1334">
          <cell r="A1334">
            <v>45728</v>
          </cell>
          <cell r="B1334">
            <v>1076.8607451467424</v>
          </cell>
        </row>
        <row r="1335">
          <cell r="A1335">
            <v>45729</v>
          </cell>
          <cell r="B1335">
            <v>1077.5770051486868</v>
          </cell>
        </row>
        <row r="1336">
          <cell r="A1336">
            <v>45730</v>
          </cell>
          <cell r="B1336">
            <v>1078.2937485104544</v>
          </cell>
        </row>
        <row r="1337">
          <cell r="A1337">
            <v>45731</v>
          </cell>
          <cell r="B1337">
            <v>1079.0109646767978</v>
          </cell>
        </row>
        <row r="1338">
          <cell r="A1338">
            <v>45732</v>
          </cell>
          <cell r="B1338">
            <v>1079.0109646767978</v>
          </cell>
        </row>
        <row r="1339">
          <cell r="A1339">
            <v>45733</v>
          </cell>
          <cell r="B1339">
            <v>1079.0109646767978</v>
          </cell>
        </row>
        <row r="1340">
          <cell r="A1340">
            <v>45734</v>
          </cell>
          <cell r="B1340">
            <v>1079.7286642029642</v>
          </cell>
        </row>
        <row r="1341">
          <cell r="A1341">
            <v>45735</v>
          </cell>
          <cell r="B1341">
            <v>1080.4468365237062</v>
          </cell>
        </row>
        <row r="1342">
          <cell r="A1342">
            <v>45736</v>
          </cell>
          <cell r="B1342">
            <v>1081.1654816390237</v>
          </cell>
        </row>
        <row r="1343">
          <cell r="A1343">
            <v>45737</v>
          </cell>
          <cell r="B1343">
            <v>1081.9223954113143</v>
          </cell>
        </row>
        <row r="1344">
          <cell r="A1344">
            <v>45738</v>
          </cell>
          <cell r="B1344">
            <v>1082.6798369754688</v>
          </cell>
        </row>
        <row r="1345">
          <cell r="A1345">
            <v>45739</v>
          </cell>
          <cell r="B1345">
            <v>1082.6798369754688</v>
          </cell>
        </row>
        <row r="1346">
          <cell r="A1346">
            <v>45740</v>
          </cell>
          <cell r="B1346">
            <v>1082.6798369754688</v>
          </cell>
        </row>
        <row r="1347">
          <cell r="A1347">
            <v>45741</v>
          </cell>
          <cell r="B1347">
            <v>1083.4377978772891</v>
          </cell>
        </row>
        <row r="1348">
          <cell r="A1348">
            <v>45742</v>
          </cell>
          <cell r="B1348">
            <v>1084.1962992672704</v>
          </cell>
        </row>
        <row r="1349">
          <cell r="A1349">
            <v>45743</v>
          </cell>
          <cell r="B1349">
            <v>1084.9553316106903</v>
          </cell>
        </row>
        <row r="1350">
          <cell r="A1350">
            <v>45744</v>
          </cell>
          <cell r="B1350">
            <v>1085.7149023312218</v>
          </cell>
        </row>
        <row r="1351">
          <cell r="A1351">
            <v>45745</v>
          </cell>
          <cell r="B1351">
            <v>1086.4749955509935</v>
          </cell>
        </row>
        <row r="1352">
          <cell r="A1352">
            <v>45746</v>
          </cell>
          <cell r="B1352">
            <v>1086.4749955509935</v>
          </cell>
        </row>
        <row r="1353">
          <cell r="A1353">
            <v>45747</v>
          </cell>
          <cell r="B1353">
            <v>1086.4749955509935</v>
          </cell>
        </row>
        <row r="1354">
          <cell r="A1354">
            <v>45748</v>
          </cell>
          <cell r="B1354">
            <v>1087.2356186836785</v>
          </cell>
        </row>
        <row r="1355">
          <cell r="A1355">
            <v>45749</v>
          </cell>
          <cell r="B1355">
            <v>1045.34421599701</v>
          </cell>
        </row>
        <row r="1356">
          <cell r="A1356">
            <v>45750</v>
          </cell>
          <cell r="B1356">
            <v>1045.5268224579036</v>
          </cell>
        </row>
        <row r="1357">
          <cell r="A1357">
            <v>45751</v>
          </cell>
          <cell r="B1357">
            <v>1045.7094613263596</v>
          </cell>
        </row>
        <row r="1358">
          <cell r="A1358">
            <v>45752</v>
          </cell>
          <cell r="B1358">
            <v>1045.8921315343919</v>
          </cell>
        </row>
        <row r="1359">
          <cell r="A1359">
            <v>45753</v>
          </cell>
          <cell r="B1359">
            <v>1045.8921315343919</v>
          </cell>
        </row>
        <row r="1360">
          <cell r="A1360">
            <v>45754</v>
          </cell>
          <cell r="B1360">
            <v>1045.8921315343919</v>
          </cell>
        </row>
        <row r="1361">
          <cell r="A1361">
            <v>45755</v>
          </cell>
          <cell r="B1361">
            <v>1046.0748331120005</v>
          </cell>
        </row>
        <row r="1362">
          <cell r="A1362">
            <v>45756</v>
          </cell>
          <cell r="B1362">
            <v>1046.2575670771714</v>
          </cell>
        </row>
        <row r="1363">
          <cell r="A1363">
            <v>45757</v>
          </cell>
          <cell r="B1363">
            <v>1046.4403334499045</v>
          </cell>
        </row>
        <row r="1364">
          <cell r="A1364">
            <v>45758</v>
          </cell>
          <cell r="B1364">
            <v>1046.6231311822141</v>
          </cell>
        </row>
        <row r="1365">
          <cell r="A1365">
            <v>45759</v>
          </cell>
          <cell r="B1365">
            <v>1046.805961302086</v>
          </cell>
        </row>
        <row r="1366">
          <cell r="A1366">
            <v>45760</v>
          </cell>
          <cell r="B1366">
            <v>1046.805961302086</v>
          </cell>
        </row>
        <row r="1367">
          <cell r="A1367">
            <v>45761</v>
          </cell>
          <cell r="B1367">
            <v>1046.805961302086</v>
          </cell>
        </row>
        <row r="1368">
          <cell r="A1368">
            <v>45762</v>
          </cell>
          <cell r="B1368">
            <v>1046.9888227815343</v>
          </cell>
        </row>
        <row r="1369">
          <cell r="A1369">
            <v>45763</v>
          </cell>
          <cell r="B1369">
            <v>1047.1717166685448</v>
          </cell>
        </row>
        <row r="1370">
          <cell r="A1370">
            <v>45764</v>
          </cell>
          <cell r="B1370">
            <v>1047.3546419051315</v>
          </cell>
        </row>
        <row r="1371">
          <cell r="A1371">
            <v>45765</v>
          </cell>
          <cell r="B1371">
            <v>1047.5375995392808</v>
          </cell>
        </row>
        <row r="1372">
          <cell r="A1372">
            <v>45766</v>
          </cell>
          <cell r="B1372">
            <v>1047.5375995392808</v>
          </cell>
        </row>
        <row r="1373">
          <cell r="A1373">
            <v>45767</v>
          </cell>
          <cell r="B1373">
            <v>1047.5375995392808</v>
          </cell>
        </row>
        <row r="1374">
          <cell r="A1374">
            <v>45768</v>
          </cell>
          <cell r="B1374">
            <v>1047.5375995392808</v>
          </cell>
        </row>
        <row r="1375">
          <cell r="A1375">
            <v>45769</v>
          </cell>
          <cell r="B1375">
            <v>1047.5375995392808</v>
          </cell>
        </row>
        <row r="1376">
          <cell r="A1376">
            <v>45770</v>
          </cell>
          <cell r="B1376">
            <v>1047.7205895709922</v>
          </cell>
        </row>
        <row r="1377">
          <cell r="A1377">
            <v>45771</v>
          </cell>
          <cell r="B1377">
            <v>1047.9036109622798</v>
          </cell>
        </row>
        <row r="1378">
          <cell r="A1378">
            <v>45772</v>
          </cell>
          <cell r="B1378">
            <v>1048.0866647511298</v>
          </cell>
        </row>
        <row r="1379">
          <cell r="A1379">
            <v>45773</v>
          </cell>
          <cell r="B1379">
            <v>1048.2697498995562</v>
          </cell>
        </row>
        <row r="1380">
          <cell r="A1380">
            <v>45774</v>
          </cell>
          <cell r="B1380">
            <v>1048.2697498995562</v>
          </cell>
        </row>
        <row r="1381">
          <cell r="A1381">
            <v>45775</v>
          </cell>
          <cell r="B1381">
            <v>1048.2697498995562</v>
          </cell>
        </row>
        <row r="1382">
          <cell r="A1382">
            <v>45776</v>
          </cell>
          <cell r="B1382">
            <v>1048.4528674455448</v>
          </cell>
        </row>
        <row r="1383">
          <cell r="A1383">
            <v>45777</v>
          </cell>
          <cell r="B1383">
            <v>1048.6360173890957</v>
          </cell>
        </row>
        <row r="1384">
          <cell r="A1384">
            <v>45778</v>
          </cell>
          <cell r="B1384">
            <v>1048.8191986922232</v>
          </cell>
        </row>
        <row r="1385">
          <cell r="A1385">
            <v>45779</v>
          </cell>
          <cell r="B1385">
            <v>1048.8191986922232</v>
          </cell>
        </row>
        <row r="1386">
          <cell r="A1386">
            <v>45780</v>
          </cell>
          <cell r="B1386">
            <v>1049.0024113449267</v>
          </cell>
        </row>
        <row r="1387">
          <cell r="A1387">
            <v>45781</v>
          </cell>
          <cell r="B1387">
            <v>1049.0024113449267</v>
          </cell>
        </row>
        <row r="1388">
          <cell r="A1388">
            <v>45782</v>
          </cell>
          <cell r="B1388">
            <v>1049.0024113449267</v>
          </cell>
        </row>
        <row r="1389">
          <cell r="A1389">
            <v>45783</v>
          </cell>
          <cell r="B1389">
            <v>1049.1856574431786</v>
          </cell>
        </row>
        <row r="1390">
          <cell r="A1390">
            <v>45784</v>
          </cell>
          <cell r="B1390">
            <v>1049.3689349010069</v>
          </cell>
        </row>
        <row r="1391">
          <cell r="A1391">
            <v>45785</v>
          </cell>
          <cell r="B1391">
            <v>1049.5522437084114</v>
          </cell>
        </row>
        <row r="1392">
          <cell r="A1392">
            <v>45786</v>
          </cell>
          <cell r="B1392">
            <v>1049.7355859713641</v>
          </cell>
        </row>
        <row r="1393">
          <cell r="A1393">
            <v>45787</v>
          </cell>
          <cell r="B1393">
            <v>1049.9189595738933</v>
          </cell>
        </row>
        <row r="1394">
          <cell r="A1394">
            <v>45788</v>
          </cell>
          <cell r="B1394">
            <v>1049.9189595738933</v>
          </cell>
        </row>
        <row r="1395">
          <cell r="A1395">
            <v>45789</v>
          </cell>
          <cell r="B1395">
            <v>1049.9189595738933</v>
          </cell>
        </row>
        <row r="1396">
          <cell r="A1396">
            <v>45790</v>
          </cell>
          <cell r="B1396">
            <v>1050.1023645459986</v>
          </cell>
        </row>
        <row r="1397">
          <cell r="A1397">
            <v>45791</v>
          </cell>
          <cell r="B1397">
            <v>1050.2858019056664</v>
          </cell>
        </row>
        <row r="1398">
          <cell r="A1398">
            <v>45792</v>
          </cell>
          <cell r="B1398">
            <v>1050.4692716728964</v>
          </cell>
        </row>
        <row r="1399">
          <cell r="A1399">
            <v>45793</v>
          </cell>
          <cell r="B1399">
            <v>1050.6527738376888</v>
          </cell>
        </row>
        <row r="1400">
          <cell r="A1400">
            <v>45794</v>
          </cell>
          <cell r="B1400">
            <v>1050.8363073620574</v>
          </cell>
        </row>
        <row r="1401">
          <cell r="A1401">
            <v>45795</v>
          </cell>
          <cell r="B1401">
            <v>1050.8363073620574</v>
          </cell>
        </row>
        <row r="1402">
          <cell r="A1402">
            <v>45796</v>
          </cell>
          <cell r="B1402">
            <v>1050.8363073620574</v>
          </cell>
        </row>
        <row r="1403">
          <cell r="A1403">
            <v>45797</v>
          </cell>
          <cell r="B1403">
            <v>1051.0198732739882</v>
          </cell>
        </row>
        <row r="1404">
          <cell r="A1404">
            <v>45798</v>
          </cell>
          <cell r="B1404">
            <v>1051.2034705554954</v>
          </cell>
        </row>
        <row r="1405">
          <cell r="A1405">
            <v>45799</v>
          </cell>
          <cell r="B1405">
            <v>1051.3871012725508</v>
          </cell>
        </row>
        <row r="1406">
          <cell r="A1406">
            <v>45800</v>
          </cell>
          <cell r="B1406">
            <v>1051.5707633491827</v>
          </cell>
        </row>
        <row r="1407">
          <cell r="A1407">
            <v>45801</v>
          </cell>
          <cell r="B1407">
            <v>1051.7544567753907</v>
          </cell>
        </row>
        <row r="1408">
          <cell r="A1408">
            <v>45802</v>
          </cell>
          <cell r="B1408">
            <v>1051.7544567753907</v>
          </cell>
        </row>
        <row r="1409">
          <cell r="A1409">
            <v>45803</v>
          </cell>
          <cell r="B1409">
            <v>1051.7544567753907</v>
          </cell>
        </row>
        <row r="1410">
          <cell r="A1410">
            <v>45804</v>
          </cell>
          <cell r="B1410">
            <v>1051.9381836471471</v>
          </cell>
        </row>
        <row r="1411">
          <cell r="A1411">
            <v>45805</v>
          </cell>
          <cell r="B1411">
            <v>1052.1219418784799</v>
          </cell>
        </row>
        <row r="1412">
          <cell r="A1412">
            <v>45806</v>
          </cell>
          <cell r="B1412">
            <v>1052.305731469389</v>
          </cell>
        </row>
        <row r="1413">
          <cell r="A1413">
            <v>45807</v>
          </cell>
          <cell r="B1413">
            <v>1052.4895544958461</v>
          </cell>
        </row>
        <row r="1414">
          <cell r="A1414">
            <v>45808</v>
          </cell>
          <cell r="B1414">
            <v>1052.6734088818796</v>
          </cell>
        </row>
        <row r="1415">
          <cell r="A1415">
            <v>45809</v>
          </cell>
          <cell r="B1415">
            <v>1052.6734088818796</v>
          </cell>
        </row>
        <row r="1416">
          <cell r="A1416">
            <v>45810</v>
          </cell>
          <cell r="B1416">
            <v>1052.6734088818796</v>
          </cell>
        </row>
        <row r="1417">
          <cell r="A1417">
            <v>45811</v>
          </cell>
          <cell r="B1417">
            <v>1052.8572956654755</v>
          </cell>
        </row>
        <row r="1418">
          <cell r="A1418">
            <v>45812</v>
          </cell>
          <cell r="B1418">
            <v>1053.0412148466337</v>
          </cell>
        </row>
        <row r="1419">
          <cell r="A1419">
            <v>45813</v>
          </cell>
          <cell r="B1419">
            <v>1053.2251653873682</v>
          </cell>
        </row>
        <row r="1420">
          <cell r="A1420">
            <v>45814</v>
          </cell>
          <cell r="B1420">
            <v>1053.4091483256648</v>
          </cell>
        </row>
        <row r="1421">
          <cell r="A1421">
            <v>45815</v>
          </cell>
          <cell r="B1421">
            <v>1053.5931636615239</v>
          </cell>
        </row>
        <row r="1422">
          <cell r="A1422">
            <v>45816</v>
          </cell>
          <cell r="B1422">
            <v>1053.5931636615239</v>
          </cell>
        </row>
        <row r="1423">
          <cell r="A1423">
            <v>45817</v>
          </cell>
          <cell r="B1423">
            <v>1053.5931636615239</v>
          </cell>
        </row>
        <row r="1424">
          <cell r="A1424">
            <v>45818</v>
          </cell>
          <cell r="B1424">
            <v>1053.7772114049451</v>
          </cell>
        </row>
        <row r="1425">
          <cell r="A1425">
            <v>45819</v>
          </cell>
          <cell r="B1425">
            <v>1053.9612904979429</v>
          </cell>
        </row>
        <row r="1426">
          <cell r="A1426">
            <v>45820</v>
          </cell>
          <cell r="B1426">
            <v>1054.1454019885027</v>
          </cell>
        </row>
        <row r="1427">
          <cell r="A1427">
            <v>45821</v>
          </cell>
          <cell r="B1427">
            <v>1054.3295458866248</v>
          </cell>
        </row>
        <row r="1428">
          <cell r="A1428">
            <v>45822</v>
          </cell>
          <cell r="B1428">
            <v>1054.5137221823093</v>
          </cell>
        </row>
        <row r="1429">
          <cell r="A1429">
            <v>45823</v>
          </cell>
          <cell r="B1429">
            <v>1054.5137221823093</v>
          </cell>
        </row>
        <row r="1430">
          <cell r="A1430">
            <v>45824</v>
          </cell>
          <cell r="B1430">
            <v>1054.5137221823093</v>
          </cell>
        </row>
        <row r="1431">
          <cell r="A1431">
            <v>45825</v>
          </cell>
          <cell r="B1431">
            <v>1054.697930875556</v>
          </cell>
        </row>
        <row r="1432">
          <cell r="A1432">
            <v>45826</v>
          </cell>
          <cell r="B1432">
            <v>1054.8821709283791</v>
          </cell>
        </row>
        <row r="1433">
          <cell r="A1433">
            <v>45827</v>
          </cell>
          <cell r="B1433">
            <v>1055.0664433787642</v>
          </cell>
        </row>
        <row r="1434">
          <cell r="A1434">
            <v>45828</v>
          </cell>
          <cell r="B1434">
            <v>1055.0664433787642</v>
          </cell>
        </row>
        <row r="1435">
          <cell r="A1435">
            <v>45829</v>
          </cell>
          <cell r="B1435">
            <v>1055.2507482267119</v>
          </cell>
        </row>
        <row r="1436">
          <cell r="A1436">
            <v>45830</v>
          </cell>
          <cell r="B1436">
            <v>1055.2507482267119</v>
          </cell>
        </row>
        <row r="1437">
          <cell r="A1437">
            <v>45831</v>
          </cell>
          <cell r="B1437">
            <v>1055.2507482267119</v>
          </cell>
        </row>
        <row r="1438">
          <cell r="A1438">
            <v>45832</v>
          </cell>
          <cell r="B1438">
            <v>1055.4350854722218</v>
          </cell>
        </row>
        <row r="1439">
          <cell r="A1439">
            <v>45833</v>
          </cell>
          <cell r="B1439">
            <v>1055.6194540773081</v>
          </cell>
        </row>
        <row r="1440">
          <cell r="A1440">
            <v>45834</v>
          </cell>
          <cell r="B1440">
            <v>1055.8038550799565</v>
          </cell>
        </row>
        <row r="1441">
          <cell r="A1441">
            <v>45835</v>
          </cell>
          <cell r="B1441">
            <v>1055.988289528153</v>
          </cell>
        </row>
        <row r="1442">
          <cell r="A1442">
            <v>45836</v>
          </cell>
          <cell r="B1442">
            <v>1056.172755335926</v>
          </cell>
        </row>
        <row r="1443">
          <cell r="A1443">
            <v>45837</v>
          </cell>
          <cell r="B1443">
            <v>1056.172755335926</v>
          </cell>
        </row>
        <row r="1444">
          <cell r="A1444">
            <v>45838</v>
          </cell>
          <cell r="B1444">
            <v>1056.172755335926</v>
          </cell>
        </row>
        <row r="1445">
          <cell r="A1445">
            <v>45839</v>
          </cell>
          <cell r="B1445">
            <v>1056.3572524932754</v>
          </cell>
        </row>
        <row r="1446">
          <cell r="A1446">
            <v>45840</v>
          </cell>
          <cell r="B1446">
            <v>1056.541783096173</v>
          </cell>
        </row>
        <row r="1447">
          <cell r="A1447">
            <v>45841</v>
          </cell>
          <cell r="B1447">
            <v>1056.7263450586468</v>
          </cell>
        </row>
        <row r="1448">
          <cell r="A1448">
            <v>45842</v>
          </cell>
          <cell r="B1448">
            <v>1056.9109404566689</v>
          </cell>
        </row>
        <row r="1449">
          <cell r="A1449">
            <v>45843</v>
          </cell>
          <cell r="B1449">
            <v>1057.0955672142672</v>
          </cell>
        </row>
        <row r="1450">
          <cell r="A1450">
            <v>45844</v>
          </cell>
          <cell r="B1450">
            <v>1057.0955672142672</v>
          </cell>
        </row>
        <row r="1451">
          <cell r="A1451">
            <v>45845</v>
          </cell>
          <cell r="B1451">
            <v>1057.0955672142672</v>
          </cell>
        </row>
        <row r="1452">
          <cell r="A1452">
            <v>45846</v>
          </cell>
          <cell r="B1452">
            <v>1057.2802263794281</v>
          </cell>
        </row>
        <row r="1453">
          <cell r="A1453">
            <v>45847</v>
          </cell>
          <cell r="B1453">
            <v>1057.4649179321509</v>
          </cell>
        </row>
        <row r="1454">
          <cell r="A1454">
            <v>45848</v>
          </cell>
          <cell r="B1454">
            <v>1057.6496418924362</v>
          </cell>
        </row>
        <row r="1455">
          <cell r="A1455">
            <v>45849</v>
          </cell>
          <cell r="B1455">
            <v>1057.8343972122977</v>
          </cell>
        </row>
        <row r="1456">
          <cell r="A1456">
            <v>45850</v>
          </cell>
          <cell r="B1456">
            <v>1058.0191859677075</v>
          </cell>
        </row>
        <row r="1457">
          <cell r="A1457">
            <v>45851</v>
          </cell>
          <cell r="B1457">
            <v>1058.0191859677075</v>
          </cell>
        </row>
        <row r="1458">
          <cell r="A1458">
            <v>45852</v>
          </cell>
          <cell r="B1458">
            <v>1058.0191859677075</v>
          </cell>
        </row>
        <row r="1459">
          <cell r="A1459">
            <v>45853</v>
          </cell>
          <cell r="B1459">
            <v>1058.2040060826935</v>
          </cell>
        </row>
        <row r="1460">
          <cell r="A1460">
            <v>45854</v>
          </cell>
          <cell r="B1460">
            <v>1058.3888596432278</v>
          </cell>
        </row>
        <row r="1461">
          <cell r="A1461">
            <v>45855</v>
          </cell>
          <cell r="B1461">
            <v>1058.5737445533384</v>
          </cell>
        </row>
        <row r="1462">
          <cell r="A1462">
            <v>45856</v>
          </cell>
          <cell r="B1462">
            <v>1058.7586618710111</v>
          </cell>
        </row>
        <row r="1463">
          <cell r="A1463">
            <v>45857</v>
          </cell>
          <cell r="B1463">
            <v>1058.9436115862463</v>
          </cell>
        </row>
        <row r="1464">
          <cell r="A1464">
            <v>45858</v>
          </cell>
          <cell r="B1464">
            <v>1058.9436115862463</v>
          </cell>
        </row>
        <row r="1465">
          <cell r="A1465">
            <v>45859</v>
          </cell>
          <cell r="B1465">
            <v>1058.9436115862463</v>
          </cell>
        </row>
        <row r="1466">
          <cell r="A1466">
            <v>45860</v>
          </cell>
          <cell r="B1466">
            <v>1059.1285936990437</v>
          </cell>
        </row>
        <row r="1467">
          <cell r="A1467">
            <v>45861</v>
          </cell>
          <cell r="B1467">
            <v>1059.3136082094034</v>
          </cell>
        </row>
        <row r="1468">
          <cell r="A1468">
            <v>45862</v>
          </cell>
          <cell r="B1468">
            <v>1059.4986540793393</v>
          </cell>
        </row>
        <row r="1469">
          <cell r="A1469">
            <v>45863</v>
          </cell>
          <cell r="B1469">
            <v>1059.6837333948235</v>
          </cell>
        </row>
        <row r="1470">
          <cell r="A1470">
            <v>45864</v>
          </cell>
          <cell r="B1470">
            <v>1059.8688451078699</v>
          </cell>
        </row>
        <row r="1471">
          <cell r="A1471">
            <v>45865</v>
          </cell>
          <cell r="B1471">
            <v>1059.8688451078699</v>
          </cell>
        </row>
        <row r="1472">
          <cell r="A1472">
            <v>45866</v>
          </cell>
          <cell r="B1472">
            <v>1059.8688451078699</v>
          </cell>
        </row>
        <row r="1473">
          <cell r="A1473">
            <v>45867</v>
          </cell>
          <cell r="B1473">
            <v>1060.0539881704929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DQ6976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7" customWidth="1"/>
    <col min="3" max="3" width="22.285156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9.7109375" style="7" customWidth="1"/>
    <col min="11" max="11" width="17.140625" style="7" customWidth="1"/>
    <col min="12" max="13" width="9" style="7" bestFit="1" customWidth="1"/>
    <col min="14" max="17" width="17.5703125" style="7" customWidth="1"/>
    <col min="18" max="18" width="7.28515625" style="7" customWidth="1"/>
    <col min="19" max="19" width="16.42578125" style="7" bestFit="1" customWidth="1"/>
    <col min="20" max="20" width="16.42578125" style="7" customWidth="1"/>
    <col min="21" max="21" width="15.7109375" style="7" bestFit="1" customWidth="1"/>
    <col min="22" max="22" width="23.85546875" style="7" bestFit="1" customWidth="1"/>
    <col min="23" max="23" width="16.42578125" style="7" bestFit="1" customWidth="1"/>
    <col min="24" max="24" width="17.140625" style="7" bestFit="1" customWidth="1"/>
    <col min="25" max="25" width="37.28515625" style="7" customWidth="1"/>
    <col min="26" max="26" width="28.2851562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37" width="18.85546875" style="7" customWidth="1"/>
    <col min="38" max="81" width="20.140625" style="7" customWidth="1"/>
    <col min="82" max="121" width="12.42578125" style="7" customWidth="1"/>
    <col min="122" max="122" width="20.140625" style="8" customWidth="1"/>
    <col min="123" max="123" width="21.42578125" style="8" customWidth="1"/>
    <col min="124" max="124" width="22.7109375" style="8" customWidth="1"/>
    <col min="125" max="125" width="13.7109375" style="8" customWidth="1"/>
    <col min="126" max="126" width="15" style="8" customWidth="1"/>
    <col min="127" max="129" width="17.5703125" style="8" customWidth="1"/>
    <col min="130" max="130" width="16.28515625" style="8" customWidth="1"/>
    <col min="131" max="131" width="15" style="8" customWidth="1"/>
    <col min="132" max="133" width="12.42578125" style="8" customWidth="1"/>
    <col min="134" max="135" width="17.5703125" style="8" customWidth="1"/>
    <col min="136" max="136" width="7.28515625" style="8" customWidth="1"/>
    <col min="137" max="137" width="21.42578125" style="8" customWidth="1"/>
    <col min="138" max="138" width="17.5703125" style="8" customWidth="1"/>
    <col min="139" max="139" width="20.140625" style="8" customWidth="1"/>
    <col min="140" max="140" width="16.28515625" style="8" customWidth="1"/>
    <col min="141" max="141" width="17.5703125" style="8" customWidth="1"/>
    <col min="142" max="142" width="6" style="8" customWidth="1"/>
    <col min="143" max="144" width="18.85546875" style="8" customWidth="1"/>
    <col min="145" max="146" width="20.140625" style="8" customWidth="1"/>
    <col min="147" max="147" width="6" style="8" customWidth="1"/>
    <col min="148" max="148" width="12.42578125" style="8" customWidth="1"/>
    <col min="149" max="149" width="18.85546875" style="8" customWidth="1"/>
    <col min="150" max="151" width="15" style="8" customWidth="1"/>
    <col min="152" max="152" width="7.28515625" style="8" customWidth="1"/>
    <col min="153" max="153" width="11.140625" style="8" customWidth="1"/>
    <col min="154" max="154" width="13.7109375" style="8" customWidth="1"/>
    <col min="155" max="155" width="18.85546875" style="8" customWidth="1"/>
    <col min="156" max="156" width="17.5703125" style="8" customWidth="1"/>
    <col min="157" max="157" width="25.28515625" style="8" customWidth="1"/>
    <col min="158" max="158" width="20.140625" style="8" customWidth="1"/>
    <col min="159" max="159" width="15" style="8" customWidth="1"/>
    <col min="160" max="160" width="17.5703125" style="8" customWidth="1"/>
    <col min="161" max="161" width="16.28515625" style="8" customWidth="1"/>
    <col min="162" max="163" width="15" style="8" customWidth="1"/>
    <col min="164" max="164" width="17.5703125" style="8" customWidth="1"/>
    <col min="165" max="165" width="20.140625" style="8" customWidth="1"/>
    <col min="166" max="166" width="16.28515625" style="8" customWidth="1"/>
    <col min="167" max="168" width="25.28515625" style="8" customWidth="1"/>
    <col min="169" max="169" width="18.85546875" style="8" customWidth="1"/>
    <col min="170" max="171" width="20.140625" style="8" customWidth="1"/>
    <col min="172" max="172" width="11.140625" style="8" customWidth="1"/>
    <col min="173" max="173" width="29.140625" style="8" customWidth="1"/>
    <col min="174" max="174" width="34.28515625" style="8" customWidth="1"/>
    <col min="175" max="176" width="9.85546875" style="8" customWidth="1"/>
    <col min="177" max="177" width="17.5703125" style="8" customWidth="1"/>
    <col min="178" max="178" width="18.85546875" style="8" customWidth="1"/>
    <col min="179" max="179" width="9.85546875" style="8" customWidth="1"/>
    <col min="180" max="181" width="6" style="8" customWidth="1"/>
    <col min="182" max="182" width="13.7109375" style="8" customWidth="1"/>
    <col min="183" max="184" width="15" style="8" customWidth="1"/>
    <col min="185" max="185" width="17.5703125" style="8" customWidth="1"/>
    <col min="186" max="186" width="9.85546875" style="8" customWidth="1"/>
    <col min="187" max="187" width="7.28515625" style="8" customWidth="1"/>
    <col min="188" max="188" width="6" style="8" customWidth="1"/>
    <col min="189" max="194" width="17.5703125" style="8" customWidth="1"/>
    <col min="195" max="337" width="20.140625" style="8" customWidth="1"/>
    <col min="338" max="377" width="12.42578125" style="8" customWidth="1"/>
    <col min="378" max="378" width="20.140625" style="8" customWidth="1"/>
    <col min="379" max="379" width="21.42578125" style="8" customWidth="1"/>
    <col min="380" max="380" width="22.7109375" style="8" customWidth="1"/>
    <col min="381" max="381" width="13.7109375" style="8" customWidth="1"/>
    <col min="382" max="382" width="15" style="8" customWidth="1"/>
    <col min="383" max="385" width="17.5703125" style="8" customWidth="1"/>
    <col min="386" max="386" width="16.28515625" style="8" customWidth="1"/>
    <col min="387" max="387" width="15" style="8" customWidth="1"/>
    <col min="388" max="389" width="12.42578125" style="8" customWidth="1"/>
    <col min="390" max="391" width="17.5703125" style="8" customWidth="1"/>
    <col min="392" max="392" width="7.28515625" style="8" customWidth="1"/>
    <col min="393" max="393" width="21.42578125" style="8" customWidth="1"/>
    <col min="394" max="394" width="17.5703125" style="8" customWidth="1"/>
    <col min="395" max="395" width="20.140625" style="8" customWidth="1"/>
    <col min="396" max="396" width="16.28515625" style="8" customWidth="1"/>
    <col min="397" max="397" width="17.5703125" style="8" customWidth="1"/>
    <col min="398" max="398" width="6" style="8" customWidth="1"/>
    <col min="399" max="400" width="18.85546875" style="8" customWidth="1"/>
    <col min="401" max="402" width="20.140625" style="8" customWidth="1"/>
    <col min="403" max="403" width="6" style="8" customWidth="1"/>
    <col min="404" max="404" width="12.42578125" style="8" customWidth="1"/>
    <col min="405" max="405" width="18.85546875" style="8" customWidth="1"/>
    <col min="406" max="407" width="15" style="8" customWidth="1"/>
    <col min="408" max="408" width="7.28515625" style="8" customWidth="1"/>
    <col min="409" max="409" width="11.140625" style="8" customWidth="1"/>
    <col min="410" max="410" width="13.7109375" style="8" customWidth="1"/>
    <col min="411" max="411" width="18.85546875" style="8" customWidth="1"/>
    <col min="412" max="412" width="17.5703125" style="8" customWidth="1"/>
    <col min="413" max="413" width="25.28515625" style="8" customWidth="1"/>
    <col min="414" max="414" width="20.140625" style="8" customWidth="1"/>
    <col min="415" max="415" width="15" style="8" customWidth="1"/>
    <col min="416" max="416" width="17.5703125" style="8" customWidth="1"/>
    <col min="417" max="417" width="16.28515625" style="8" customWidth="1"/>
    <col min="418" max="419" width="15" style="8" customWidth="1"/>
    <col min="420" max="420" width="17.5703125" style="8" customWidth="1"/>
    <col min="421" max="421" width="20.140625" style="8" customWidth="1"/>
    <col min="422" max="422" width="16.28515625" style="8" customWidth="1"/>
    <col min="423" max="424" width="25.28515625" style="8" customWidth="1"/>
    <col min="425" max="425" width="18.85546875" style="8" customWidth="1"/>
    <col min="426" max="427" width="20.140625" style="8" customWidth="1"/>
    <col min="428" max="428" width="11.140625" style="8" customWidth="1"/>
    <col min="429" max="429" width="29.140625" style="8" customWidth="1"/>
    <col min="430" max="430" width="34.28515625" style="8" customWidth="1"/>
    <col min="431" max="432" width="9.85546875" style="8" customWidth="1"/>
    <col min="433" max="433" width="17.5703125" style="8" customWidth="1"/>
    <col min="434" max="434" width="18.85546875" style="8" customWidth="1"/>
    <col min="435" max="435" width="9.85546875" style="8" customWidth="1"/>
    <col min="436" max="437" width="6" style="8" customWidth="1"/>
    <col min="438" max="438" width="13.7109375" style="8" customWidth="1"/>
    <col min="439" max="440" width="15" style="8" customWidth="1"/>
    <col min="441" max="441" width="17.5703125" style="8" customWidth="1"/>
    <col min="442" max="442" width="9.85546875" style="8" customWidth="1"/>
    <col min="443" max="443" width="7.28515625" style="8" customWidth="1"/>
    <col min="444" max="444" width="6" style="8" customWidth="1"/>
    <col min="445" max="450" width="17.5703125" style="8" customWidth="1"/>
    <col min="451" max="593" width="20.140625" style="8" customWidth="1"/>
    <col min="594" max="633" width="12.42578125" style="8" customWidth="1"/>
    <col min="634" max="634" width="20.140625" style="8" customWidth="1"/>
    <col min="635" max="635" width="21.42578125" style="8" customWidth="1"/>
    <col min="636" max="636" width="22.7109375" style="8" customWidth="1"/>
    <col min="637" max="637" width="13.7109375" style="8" customWidth="1"/>
    <col min="638" max="638" width="15" style="8" customWidth="1"/>
    <col min="639" max="641" width="17.5703125" style="8" customWidth="1"/>
    <col min="642" max="642" width="16.28515625" style="8" customWidth="1"/>
    <col min="643" max="643" width="15" style="8" customWidth="1"/>
    <col min="644" max="645" width="12.42578125" style="8" customWidth="1"/>
    <col min="646" max="647" width="17.5703125" style="8" customWidth="1"/>
    <col min="648" max="648" width="7.28515625" style="8" customWidth="1"/>
    <col min="649" max="649" width="21.42578125" style="8" customWidth="1"/>
    <col min="650" max="650" width="17.5703125" style="8" customWidth="1"/>
    <col min="651" max="651" width="20.140625" style="8" customWidth="1"/>
    <col min="652" max="652" width="16.28515625" style="8" customWidth="1"/>
    <col min="653" max="653" width="17.5703125" style="8" customWidth="1"/>
    <col min="654" max="654" width="6" style="8" customWidth="1"/>
    <col min="655" max="656" width="18.85546875" style="8" customWidth="1"/>
    <col min="657" max="658" width="20.140625" style="8" customWidth="1"/>
    <col min="659" max="659" width="6" style="8" customWidth="1"/>
    <col min="660" max="660" width="12.42578125" style="8" customWidth="1"/>
    <col min="661" max="661" width="18.85546875" style="8" customWidth="1"/>
    <col min="662" max="663" width="15" style="8" customWidth="1"/>
    <col min="664" max="664" width="7.28515625" style="8" customWidth="1"/>
    <col min="665" max="665" width="11.140625" style="8" customWidth="1"/>
    <col min="666" max="666" width="13.7109375" style="8" customWidth="1"/>
    <col min="667" max="667" width="18.85546875" style="8" customWidth="1"/>
    <col min="668" max="668" width="17.5703125" style="8" customWidth="1"/>
    <col min="669" max="669" width="25.28515625" style="8" customWidth="1"/>
    <col min="670" max="670" width="20.140625" style="8" customWidth="1"/>
    <col min="671" max="671" width="15" style="8" customWidth="1"/>
    <col min="672" max="672" width="17.5703125" style="8" customWidth="1"/>
    <col min="673" max="673" width="16.28515625" style="8" customWidth="1"/>
    <col min="674" max="675" width="15" style="8" customWidth="1"/>
    <col min="676" max="676" width="17.5703125" style="8" customWidth="1"/>
    <col min="677" max="677" width="20.140625" style="8" customWidth="1"/>
    <col min="678" max="678" width="16.28515625" style="8" customWidth="1"/>
    <col min="679" max="680" width="25.28515625" style="8" customWidth="1"/>
    <col min="681" max="681" width="18.85546875" style="8" customWidth="1"/>
    <col min="682" max="683" width="20.140625" style="8" customWidth="1"/>
    <col min="684" max="684" width="11.140625" style="8" customWidth="1"/>
    <col min="685" max="685" width="29.140625" style="8" customWidth="1"/>
    <col min="686" max="686" width="34.28515625" style="8" customWidth="1"/>
    <col min="687" max="688" width="9.85546875" style="8" customWidth="1"/>
    <col min="689" max="689" width="17.5703125" style="8" customWidth="1"/>
    <col min="690" max="690" width="18.85546875" style="8" customWidth="1"/>
    <col min="691" max="691" width="9.85546875" style="8" customWidth="1"/>
    <col min="692" max="693" width="6" style="8" customWidth="1"/>
    <col min="694" max="694" width="13.7109375" style="8" customWidth="1"/>
    <col min="695" max="696" width="15" style="8" customWidth="1"/>
    <col min="697" max="697" width="17.5703125" style="8" customWidth="1"/>
    <col min="698" max="698" width="9.85546875" style="8" customWidth="1"/>
    <col min="699" max="699" width="7.28515625" style="8" customWidth="1"/>
    <col min="700" max="700" width="6" style="8" customWidth="1"/>
    <col min="701" max="706" width="17.5703125" style="8" customWidth="1"/>
    <col min="707" max="849" width="20.140625" style="8" customWidth="1"/>
    <col min="850" max="889" width="12.42578125" style="8" customWidth="1"/>
    <col min="890" max="890" width="20.140625" style="8" customWidth="1"/>
    <col min="891" max="891" width="21.42578125" style="8" customWidth="1"/>
    <col min="892" max="892" width="22.7109375" style="8" customWidth="1"/>
    <col min="893" max="893" width="13.7109375" style="8" customWidth="1"/>
    <col min="894" max="894" width="15" style="8" customWidth="1"/>
    <col min="895" max="897" width="17.5703125" style="8" customWidth="1"/>
    <col min="898" max="898" width="16.28515625" style="8" customWidth="1"/>
    <col min="899" max="899" width="15" style="8" customWidth="1"/>
    <col min="900" max="901" width="12.42578125" style="8" customWidth="1"/>
    <col min="902" max="903" width="17.5703125" style="8" customWidth="1"/>
    <col min="904" max="904" width="7.28515625" style="8" customWidth="1"/>
    <col min="905" max="905" width="21.42578125" style="8" customWidth="1"/>
    <col min="906" max="906" width="17.5703125" style="8" customWidth="1"/>
    <col min="907" max="907" width="20.140625" style="8" customWidth="1"/>
    <col min="908" max="908" width="16.28515625" style="8" customWidth="1"/>
    <col min="909" max="909" width="17.5703125" style="8" customWidth="1"/>
    <col min="910" max="910" width="6" style="8" customWidth="1"/>
    <col min="911" max="912" width="18.85546875" style="8" customWidth="1"/>
    <col min="913" max="914" width="20.140625" style="8" customWidth="1"/>
    <col min="915" max="915" width="6" style="8" customWidth="1"/>
    <col min="916" max="916" width="12.42578125" style="8" customWidth="1"/>
    <col min="917" max="917" width="18.85546875" style="8" customWidth="1"/>
    <col min="918" max="919" width="15" style="8" customWidth="1"/>
    <col min="920" max="920" width="7.28515625" style="8" customWidth="1"/>
    <col min="921" max="921" width="11.140625" style="8" customWidth="1"/>
    <col min="922" max="922" width="13.7109375" style="8" customWidth="1"/>
    <col min="923" max="923" width="18.85546875" style="8" customWidth="1"/>
    <col min="924" max="924" width="17.5703125" style="8" customWidth="1"/>
    <col min="925" max="925" width="25.28515625" style="8" customWidth="1"/>
    <col min="926" max="926" width="20.140625" style="8" customWidth="1"/>
    <col min="927" max="927" width="15" style="8" customWidth="1"/>
    <col min="928" max="928" width="17.5703125" style="8" customWidth="1"/>
    <col min="929" max="929" width="16.28515625" style="8" customWidth="1"/>
    <col min="930" max="931" width="15" style="8" customWidth="1"/>
    <col min="932" max="932" width="17.5703125" style="8" customWidth="1"/>
    <col min="933" max="933" width="20.140625" style="8" customWidth="1"/>
    <col min="934" max="934" width="16.28515625" style="8" customWidth="1"/>
    <col min="935" max="936" width="25.28515625" style="8" customWidth="1"/>
    <col min="937" max="937" width="18.85546875" style="8" customWidth="1"/>
    <col min="938" max="939" width="20.140625" style="8" customWidth="1"/>
    <col min="940" max="940" width="11.140625" style="8" customWidth="1"/>
    <col min="941" max="941" width="29.140625" style="8" customWidth="1"/>
    <col min="942" max="942" width="34.28515625" style="8" customWidth="1"/>
    <col min="943" max="944" width="9.85546875" style="8" customWidth="1"/>
    <col min="945" max="945" width="17.5703125" style="8" customWidth="1"/>
    <col min="946" max="946" width="18.85546875" style="8" customWidth="1"/>
    <col min="947" max="947" width="9.85546875" style="8" customWidth="1"/>
    <col min="948" max="949" width="6" style="8" customWidth="1"/>
    <col min="950" max="950" width="13.7109375" style="8" customWidth="1"/>
    <col min="951" max="952" width="15" style="8" customWidth="1"/>
    <col min="953" max="953" width="17.5703125" style="8" customWidth="1"/>
    <col min="954" max="954" width="9.85546875" style="8" customWidth="1"/>
    <col min="955" max="955" width="7.28515625" style="8" customWidth="1"/>
    <col min="956" max="956" width="6" style="8" customWidth="1"/>
    <col min="957" max="962" width="17.5703125" style="8" customWidth="1"/>
    <col min="963" max="1105" width="20.140625" style="8" customWidth="1"/>
    <col min="1106" max="1145" width="12.42578125" style="8" customWidth="1"/>
    <col min="1146" max="1146" width="20.140625" style="8" customWidth="1"/>
    <col min="1147" max="1147" width="21.42578125" style="8" customWidth="1"/>
    <col min="1148" max="1148" width="22.7109375" style="8" customWidth="1"/>
    <col min="1149" max="1149" width="13.7109375" style="8" customWidth="1"/>
    <col min="1150" max="1150" width="15" style="8" customWidth="1"/>
    <col min="1151" max="1153" width="17.5703125" style="8" customWidth="1"/>
    <col min="1154" max="1154" width="16.28515625" style="8" customWidth="1"/>
    <col min="1155" max="1155" width="15" style="8" customWidth="1"/>
    <col min="1156" max="1157" width="12.42578125" style="8" customWidth="1"/>
    <col min="1158" max="1159" width="17.5703125" style="8" customWidth="1"/>
    <col min="1160" max="1160" width="7.28515625" style="8" customWidth="1"/>
    <col min="1161" max="1161" width="21.42578125" style="8" customWidth="1"/>
    <col min="1162" max="1162" width="17.5703125" style="8" customWidth="1"/>
    <col min="1163" max="1163" width="20.140625" style="8" customWidth="1"/>
    <col min="1164" max="1164" width="16.28515625" style="8" customWidth="1"/>
    <col min="1165" max="1165" width="17.5703125" style="8" customWidth="1"/>
    <col min="1166" max="1166" width="6" style="8" customWidth="1"/>
    <col min="1167" max="1168" width="18.85546875" style="8" customWidth="1"/>
    <col min="1169" max="1170" width="20.140625" style="8" customWidth="1"/>
    <col min="1171" max="1171" width="6" style="8" customWidth="1"/>
    <col min="1172" max="1172" width="12.42578125" style="8" customWidth="1"/>
    <col min="1173" max="1173" width="18.85546875" style="8" customWidth="1"/>
    <col min="1174" max="1175" width="15" style="8" customWidth="1"/>
    <col min="1176" max="1176" width="7.28515625" style="8" customWidth="1"/>
    <col min="1177" max="1177" width="11.140625" style="8" customWidth="1"/>
    <col min="1178" max="1178" width="13.7109375" style="8" customWidth="1"/>
    <col min="1179" max="1179" width="18.85546875" style="8" customWidth="1"/>
    <col min="1180" max="1180" width="17.5703125" style="8" customWidth="1"/>
    <col min="1181" max="1181" width="25.28515625" style="8" customWidth="1"/>
    <col min="1182" max="1182" width="20.140625" style="8" customWidth="1"/>
    <col min="1183" max="1183" width="15" style="8" customWidth="1"/>
    <col min="1184" max="1184" width="17.5703125" style="8" customWidth="1"/>
    <col min="1185" max="1185" width="16.28515625" style="8" customWidth="1"/>
    <col min="1186" max="1187" width="15" style="8" customWidth="1"/>
    <col min="1188" max="1188" width="17.5703125" style="8" customWidth="1"/>
    <col min="1189" max="1189" width="20.140625" style="8" customWidth="1"/>
    <col min="1190" max="1190" width="16.28515625" style="8" customWidth="1"/>
    <col min="1191" max="1192" width="25.28515625" style="8" customWidth="1"/>
    <col min="1193" max="1193" width="18.85546875" style="8" customWidth="1"/>
    <col min="1194" max="1195" width="20.140625" style="8" customWidth="1"/>
    <col min="1196" max="1196" width="11.140625" style="8" customWidth="1"/>
    <col min="1197" max="1197" width="29.140625" style="8" customWidth="1"/>
    <col min="1198" max="1198" width="34.28515625" style="8" customWidth="1"/>
    <col min="1199" max="1200" width="9.85546875" style="8" customWidth="1"/>
    <col min="1201" max="1201" width="17.5703125" style="8" customWidth="1"/>
    <col min="1202" max="1202" width="18.85546875" style="8" customWidth="1"/>
    <col min="1203" max="1203" width="9.85546875" style="8" customWidth="1"/>
    <col min="1204" max="1205" width="6" style="8" customWidth="1"/>
    <col min="1206" max="1206" width="13.7109375" style="8" customWidth="1"/>
    <col min="1207" max="1208" width="15" style="8" customWidth="1"/>
    <col min="1209" max="1209" width="17.5703125" style="8" customWidth="1"/>
    <col min="1210" max="1210" width="9.85546875" style="8" customWidth="1"/>
    <col min="1211" max="1211" width="7.28515625" style="8" customWidth="1"/>
    <col min="1212" max="1212" width="6" style="8" customWidth="1"/>
    <col min="1213" max="1218" width="17.5703125" style="8" customWidth="1"/>
    <col min="1219" max="1361" width="20.140625" style="8" customWidth="1"/>
    <col min="1362" max="1401" width="12.42578125" style="8" customWidth="1"/>
    <col min="1402" max="1402" width="20.140625" style="8" customWidth="1"/>
    <col min="1403" max="1403" width="21.42578125" style="8" customWidth="1"/>
    <col min="1404" max="1404" width="22.7109375" style="8" customWidth="1"/>
    <col min="1405" max="1405" width="13.7109375" style="8" customWidth="1"/>
    <col min="1406" max="1406" width="15" style="8" customWidth="1"/>
    <col min="1407" max="1409" width="17.5703125" style="8" customWidth="1"/>
    <col min="1410" max="1410" width="16.28515625" style="8" customWidth="1"/>
    <col min="1411" max="1411" width="15" style="8" customWidth="1"/>
    <col min="1412" max="1413" width="12.42578125" style="8" customWidth="1"/>
    <col min="1414" max="1415" width="17.5703125" style="8" customWidth="1"/>
    <col min="1416" max="1416" width="7.28515625" style="8" customWidth="1"/>
    <col min="1417" max="1417" width="21.42578125" style="8" customWidth="1"/>
    <col min="1418" max="1418" width="17.5703125" style="8" customWidth="1"/>
    <col min="1419" max="1419" width="20.140625" style="8" customWidth="1"/>
    <col min="1420" max="1420" width="16.28515625" style="8" customWidth="1"/>
    <col min="1421" max="1421" width="17.5703125" style="8" customWidth="1"/>
    <col min="1422" max="1422" width="6" style="8" customWidth="1"/>
    <col min="1423" max="1424" width="18.85546875" style="8" customWidth="1"/>
    <col min="1425" max="1426" width="20.140625" style="8" customWidth="1"/>
    <col min="1427" max="1427" width="6" style="8" customWidth="1"/>
    <col min="1428" max="1428" width="12.42578125" style="8" customWidth="1"/>
    <col min="1429" max="1429" width="18.85546875" style="8" customWidth="1"/>
    <col min="1430" max="1431" width="15" style="8" customWidth="1"/>
    <col min="1432" max="1432" width="7.28515625" style="8" customWidth="1"/>
    <col min="1433" max="1433" width="11.140625" style="8" customWidth="1"/>
    <col min="1434" max="1434" width="13.7109375" style="8" customWidth="1"/>
    <col min="1435" max="1435" width="18.85546875" style="8" customWidth="1"/>
    <col min="1436" max="1436" width="17.5703125" style="8" customWidth="1"/>
    <col min="1437" max="1437" width="25.28515625" style="8" customWidth="1"/>
    <col min="1438" max="1438" width="20.140625" style="8" customWidth="1"/>
    <col min="1439" max="1439" width="15" style="8" customWidth="1"/>
    <col min="1440" max="1440" width="17.5703125" style="8" customWidth="1"/>
    <col min="1441" max="1441" width="16.28515625" style="8" customWidth="1"/>
    <col min="1442" max="1443" width="15" style="8" customWidth="1"/>
    <col min="1444" max="1444" width="17.5703125" style="8" customWidth="1"/>
    <col min="1445" max="1445" width="20.140625" style="8" customWidth="1"/>
    <col min="1446" max="1446" width="16.28515625" style="8" customWidth="1"/>
    <col min="1447" max="1448" width="25.28515625" style="8" customWidth="1"/>
    <col min="1449" max="1449" width="18.85546875" style="8" customWidth="1"/>
    <col min="1450" max="1451" width="20.140625" style="8" customWidth="1"/>
    <col min="1452" max="1452" width="11.140625" style="8" customWidth="1"/>
    <col min="1453" max="1453" width="29.140625" style="8" customWidth="1"/>
    <col min="1454" max="1454" width="34.28515625" style="8" customWidth="1"/>
    <col min="1455" max="1456" width="9.85546875" style="8" customWidth="1"/>
    <col min="1457" max="1457" width="17.5703125" style="8" customWidth="1"/>
    <col min="1458" max="1458" width="18.85546875" style="8" customWidth="1"/>
    <col min="1459" max="1459" width="9.85546875" style="8" customWidth="1"/>
    <col min="1460" max="1461" width="6" style="8" customWidth="1"/>
    <col min="1462" max="1462" width="13.7109375" style="8" customWidth="1"/>
    <col min="1463" max="1464" width="15" style="8" customWidth="1"/>
    <col min="1465" max="1465" width="17.5703125" style="8" customWidth="1"/>
    <col min="1466" max="1466" width="9.85546875" style="8" customWidth="1"/>
    <col min="1467" max="1467" width="7.28515625" style="8" customWidth="1"/>
    <col min="1468" max="1468" width="6" style="8" customWidth="1"/>
    <col min="1469" max="1474" width="17.5703125" style="8" customWidth="1"/>
    <col min="1475" max="1617" width="20.140625" style="8" customWidth="1"/>
    <col min="1618" max="1657" width="12.42578125" style="8" customWidth="1"/>
    <col min="1658" max="1658" width="20.140625" style="8" customWidth="1"/>
    <col min="1659" max="1659" width="21.42578125" style="8" customWidth="1"/>
    <col min="1660" max="1660" width="22.7109375" style="8" customWidth="1"/>
    <col min="1661" max="1661" width="13.7109375" style="8" customWidth="1"/>
    <col min="1662" max="1662" width="15" style="8" customWidth="1"/>
    <col min="1663" max="1665" width="17.5703125" style="8" customWidth="1"/>
    <col min="1666" max="1666" width="16.28515625" style="8" customWidth="1"/>
    <col min="1667" max="1667" width="15" style="8" customWidth="1"/>
    <col min="1668" max="1669" width="12.42578125" style="8" customWidth="1"/>
    <col min="1670" max="1671" width="17.5703125" style="8" customWidth="1"/>
    <col min="1672" max="1672" width="7.28515625" style="8" customWidth="1"/>
    <col min="1673" max="1673" width="21.42578125" style="8" customWidth="1"/>
    <col min="1674" max="1674" width="17.5703125" style="8" customWidth="1"/>
    <col min="1675" max="1675" width="20.140625" style="8" customWidth="1"/>
    <col min="1676" max="1676" width="16.28515625" style="8" customWidth="1"/>
    <col min="1677" max="1677" width="17.5703125" style="8" customWidth="1"/>
    <col min="1678" max="1678" width="6" style="8" customWidth="1"/>
    <col min="1679" max="1680" width="18.85546875" style="8" customWidth="1"/>
    <col min="1681" max="1682" width="20.140625" style="8" customWidth="1"/>
    <col min="1683" max="1683" width="6" style="8" customWidth="1"/>
    <col min="1684" max="1684" width="12.42578125" style="8" customWidth="1"/>
    <col min="1685" max="1685" width="18.85546875" style="8" customWidth="1"/>
    <col min="1686" max="1687" width="15" style="8" customWidth="1"/>
    <col min="1688" max="1688" width="7.28515625" style="8" customWidth="1"/>
    <col min="1689" max="1689" width="11.140625" style="8" customWidth="1"/>
    <col min="1690" max="1690" width="13.7109375" style="8" customWidth="1"/>
    <col min="1691" max="1691" width="18.85546875" style="8" customWidth="1"/>
    <col min="1692" max="1692" width="17.5703125" style="8" customWidth="1"/>
    <col min="1693" max="1693" width="25.28515625" style="8" customWidth="1"/>
    <col min="1694" max="1694" width="20.140625" style="8" customWidth="1"/>
    <col min="1695" max="1695" width="15" style="8" customWidth="1"/>
    <col min="1696" max="1696" width="17.5703125" style="8" customWidth="1"/>
    <col min="1697" max="1697" width="16.28515625" style="8" customWidth="1"/>
    <col min="1698" max="1699" width="15" style="8" customWidth="1"/>
    <col min="1700" max="1700" width="17.5703125" style="8" customWidth="1"/>
    <col min="1701" max="1701" width="20.140625" style="8" customWidth="1"/>
    <col min="1702" max="1702" width="16.28515625" style="8" customWidth="1"/>
    <col min="1703" max="1704" width="25.28515625" style="8" customWidth="1"/>
    <col min="1705" max="1705" width="18.85546875" style="8" customWidth="1"/>
    <col min="1706" max="1707" width="20.140625" style="8" customWidth="1"/>
    <col min="1708" max="1708" width="11.140625" style="8" customWidth="1"/>
    <col min="1709" max="1709" width="29.140625" style="8" customWidth="1"/>
    <col min="1710" max="1710" width="34.28515625" style="8" customWidth="1"/>
    <col min="1711" max="1712" width="9.85546875" style="8" customWidth="1"/>
    <col min="1713" max="1713" width="17.5703125" style="8" customWidth="1"/>
    <col min="1714" max="1714" width="18.85546875" style="8" customWidth="1"/>
    <col min="1715" max="1715" width="9.85546875" style="8" customWidth="1"/>
    <col min="1716" max="1717" width="6" style="8" customWidth="1"/>
    <col min="1718" max="1718" width="13.7109375" style="8" customWidth="1"/>
    <col min="1719" max="1720" width="15" style="8" customWidth="1"/>
    <col min="1721" max="1721" width="17.5703125" style="8" customWidth="1"/>
    <col min="1722" max="1722" width="9.85546875" style="8" customWidth="1"/>
    <col min="1723" max="1723" width="7.28515625" style="8" customWidth="1"/>
    <col min="1724" max="1724" width="6" style="8" customWidth="1"/>
    <col min="1725" max="1730" width="17.5703125" style="8" customWidth="1"/>
    <col min="1731" max="1873" width="20.140625" style="8" customWidth="1"/>
    <col min="1874" max="1913" width="12.42578125" style="8" customWidth="1"/>
    <col min="1914" max="1914" width="20.140625" style="8" customWidth="1"/>
    <col min="1915" max="1915" width="21.42578125" style="8" customWidth="1"/>
    <col min="1916" max="1916" width="22.7109375" style="8" customWidth="1"/>
    <col min="1917" max="1917" width="13.7109375" style="8" customWidth="1"/>
    <col min="1918" max="1918" width="15" style="8" customWidth="1"/>
    <col min="1919" max="1921" width="17.5703125" style="8" customWidth="1"/>
    <col min="1922" max="1922" width="16.28515625" style="8" customWidth="1"/>
    <col min="1923" max="1923" width="15" style="8" customWidth="1"/>
    <col min="1924" max="1925" width="12.42578125" style="8" customWidth="1"/>
    <col min="1926" max="1927" width="17.5703125" style="8" customWidth="1"/>
    <col min="1928" max="1928" width="7.28515625" style="8" customWidth="1"/>
    <col min="1929" max="1929" width="21.42578125" style="8" customWidth="1"/>
    <col min="1930" max="1930" width="17.5703125" style="8" customWidth="1"/>
    <col min="1931" max="1931" width="20.140625" style="8" customWidth="1"/>
    <col min="1932" max="1932" width="16.28515625" style="8" customWidth="1"/>
    <col min="1933" max="1933" width="17.5703125" style="8" customWidth="1"/>
    <col min="1934" max="1934" width="6" style="8" customWidth="1"/>
    <col min="1935" max="1936" width="18.85546875" style="8" customWidth="1"/>
    <col min="1937" max="1938" width="20.140625" style="8" customWidth="1"/>
    <col min="1939" max="1939" width="6" style="8" customWidth="1"/>
    <col min="1940" max="1940" width="12.42578125" style="8" customWidth="1"/>
    <col min="1941" max="1941" width="18.85546875" style="8" customWidth="1"/>
    <col min="1942" max="1943" width="15" style="8" customWidth="1"/>
    <col min="1944" max="1944" width="7.28515625" style="8" customWidth="1"/>
    <col min="1945" max="1945" width="11.140625" style="8" customWidth="1"/>
    <col min="1946" max="1946" width="13.7109375" style="8" customWidth="1"/>
    <col min="1947" max="1947" width="18.85546875" style="8" customWidth="1"/>
    <col min="1948" max="1948" width="17.5703125" style="8" customWidth="1"/>
    <col min="1949" max="1949" width="25.28515625" style="8" customWidth="1"/>
    <col min="1950" max="1950" width="20.140625" style="8" customWidth="1"/>
    <col min="1951" max="1951" width="15" style="8" customWidth="1"/>
    <col min="1952" max="1952" width="17.5703125" style="8" customWidth="1"/>
    <col min="1953" max="1953" width="16.28515625" style="8" customWidth="1"/>
    <col min="1954" max="1955" width="15" style="8" customWidth="1"/>
    <col min="1956" max="1956" width="17.5703125" style="8" customWidth="1"/>
    <col min="1957" max="1957" width="20.140625" style="8" customWidth="1"/>
    <col min="1958" max="1958" width="16.28515625" style="8" customWidth="1"/>
    <col min="1959" max="1960" width="25.28515625" style="8" customWidth="1"/>
    <col min="1961" max="1961" width="18.85546875" style="8" customWidth="1"/>
    <col min="1962" max="1963" width="20.140625" style="8" customWidth="1"/>
    <col min="1964" max="1964" width="11.140625" style="8" customWidth="1"/>
    <col min="1965" max="1965" width="29.140625" style="8" customWidth="1"/>
    <col min="1966" max="1966" width="34.28515625" style="8" customWidth="1"/>
    <col min="1967" max="1968" width="9.85546875" style="8" customWidth="1"/>
    <col min="1969" max="1969" width="17.5703125" style="8" customWidth="1"/>
    <col min="1970" max="1970" width="18.85546875" style="8" customWidth="1"/>
    <col min="1971" max="1971" width="9.85546875" style="8" customWidth="1"/>
    <col min="1972" max="1973" width="6" style="8" customWidth="1"/>
    <col min="1974" max="1974" width="13.7109375" style="8" customWidth="1"/>
    <col min="1975" max="1976" width="15" style="8" customWidth="1"/>
    <col min="1977" max="1977" width="17.5703125" style="8" customWidth="1"/>
    <col min="1978" max="1978" width="9.85546875" style="8" customWidth="1"/>
    <col min="1979" max="1979" width="7.28515625" style="8" customWidth="1"/>
    <col min="1980" max="1980" width="6" style="8" customWidth="1"/>
    <col min="1981" max="1986" width="17.5703125" style="8" customWidth="1"/>
    <col min="1987" max="2129" width="20.140625" style="8" customWidth="1"/>
    <col min="2130" max="2169" width="12.42578125" style="8" customWidth="1"/>
    <col min="2170" max="2170" width="20.140625" style="8" customWidth="1"/>
    <col min="2171" max="2171" width="21.42578125" style="8" customWidth="1"/>
    <col min="2172" max="2172" width="22.7109375" style="8" customWidth="1"/>
    <col min="2173" max="2173" width="13.7109375" style="8" customWidth="1"/>
    <col min="2174" max="2174" width="15" style="8" customWidth="1"/>
    <col min="2175" max="2177" width="17.5703125" style="8" customWidth="1"/>
    <col min="2178" max="2178" width="16.28515625" style="8" customWidth="1"/>
    <col min="2179" max="2179" width="15" style="8" customWidth="1"/>
    <col min="2180" max="2181" width="12.42578125" style="8" customWidth="1"/>
    <col min="2182" max="2183" width="17.5703125" style="8" customWidth="1"/>
    <col min="2184" max="2184" width="7.28515625" style="8" customWidth="1"/>
    <col min="2185" max="2185" width="21.42578125" style="8" customWidth="1"/>
    <col min="2186" max="2186" width="17.5703125" style="8" customWidth="1"/>
    <col min="2187" max="2187" width="20.140625" style="8" customWidth="1"/>
    <col min="2188" max="2188" width="16.28515625" style="8" customWidth="1"/>
    <col min="2189" max="2189" width="17.5703125" style="8" customWidth="1"/>
    <col min="2190" max="2190" width="6" style="8" customWidth="1"/>
    <col min="2191" max="2192" width="18.85546875" style="8" customWidth="1"/>
    <col min="2193" max="2194" width="20.140625" style="8" customWidth="1"/>
    <col min="2195" max="2195" width="6" style="8" customWidth="1"/>
    <col min="2196" max="2196" width="12.42578125" style="8" customWidth="1"/>
    <col min="2197" max="2197" width="18.85546875" style="8" customWidth="1"/>
    <col min="2198" max="2199" width="15" style="8" customWidth="1"/>
    <col min="2200" max="2200" width="7.28515625" style="8" customWidth="1"/>
    <col min="2201" max="2201" width="11.140625" style="8" customWidth="1"/>
    <col min="2202" max="2202" width="13.7109375" style="8" customWidth="1"/>
    <col min="2203" max="2203" width="18.85546875" style="8" customWidth="1"/>
    <col min="2204" max="2204" width="17.5703125" style="8" customWidth="1"/>
    <col min="2205" max="2205" width="25.28515625" style="8" customWidth="1"/>
    <col min="2206" max="2206" width="20.140625" style="8" customWidth="1"/>
    <col min="2207" max="2207" width="15" style="8" customWidth="1"/>
    <col min="2208" max="2208" width="17.5703125" style="8" customWidth="1"/>
    <col min="2209" max="2209" width="16.28515625" style="8" customWidth="1"/>
    <col min="2210" max="2211" width="15" style="8" customWidth="1"/>
    <col min="2212" max="2212" width="17.5703125" style="8" customWidth="1"/>
    <col min="2213" max="2213" width="20.140625" style="8" customWidth="1"/>
    <col min="2214" max="2214" width="16.28515625" style="8" customWidth="1"/>
    <col min="2215" max="2216" width="25.28515625" style="8" customWidth="1"/>
    <col min="2217" max="2217" width="18.85546875" style="8" customWidth="1"/>
    <col min="2218" max="2219" width="20.140625" style="8" customWidth="1"/>
    <col min="2220" max="2220" width="11.140625" style="8" customWidth="1"/>
    <col min="2221" max="2221" width="29.140625" style="8" customWidth="1"/>
    <col min="2222" max="2222" width="34.28515625" style="8" customWidth="1"/>
    <col min="2223" max="2224" width="9.85546875" style="8" customWidth="1"/>
    <col min="2225" max="2225" width="17.5703125" style="8" customWidth="1"/>
    <col min="2226" max="2226" width="18.85546875" style="8" customWidth="1"/>
    <col min="2227" max="2227" width="9.85546875" style="8" customWidth="1"/>
    <col min="2228" max="2229" width="6" style="8" customWidth="1"/>
    <col min="2230" max="2230" width="13.7109375" style="8" customWidth="1"/>
    <col min="2231" max="2232" width="15" style="8" customWidth="1"/>
    <col min="2233" max="2233" width="17.5703125" style="8" customWidth="1"/>
    <col min="2234" max="2234" width="9.85546875" style="8" customWidth="1"/>
    <col min="2235" max="2235" width="7.28515625" style="8" customWidth="1"/>
    <col min="2236" max="2236" width="6" style="8" customWidth="1"/>
    <col min="2237" max="2242" width="17.5703125" style="8" customWidth="1"/>
    <col min="2243" max="2385" width="20.140625" style="8" customWidth="1"/>
    <col min="2386" max="2425" width="12.42578125" style="8" customWidth="1"/>
    <col min="2426" max="2426" width="20.140625" style="8" customWidth="1"/>
    <col min="2427" max="2427" width="21.42578125" style="8" customWidth="1"/>
    <col min="2428" max="2428" width="22.7109375" style="8" customWidth="1"/>
    <col min="2429" max="2429" width="13.7109375" style="8" customWidth="1"/>
    <col min="2430" max="2430" width="15" style="8" customWidth="1"/>
    <col min="2431" max="2433" width="17.5703125" style="8" customWidth="1"/>
    <col min="2434" max="2434" width="16.28515625" style="8" customWidth="1"/>
    <col min="2435" max="2435" width="15" style="8" customWidth="1"/>
    <col min="2436" max="2437" width="12.42578125" style="8" customWidth="1"/>
    <col min="2438" max="2439" width="17.5703125" style="8" customWidth="1"/>
    <col min="2440" max="2440" width="7.28515625" style="8" customWidth="1"/>
    <col min="2441" max="2441" width="21.42578125" style="8" customWidth="1"/>
    <col min="2442" max="2442" width="17.5703125" style="8" customWidth="1"/>
    <col min="2443" max="2443" width="20.140625" style="8" customWidth="1"/>
    <col min="2444" max="2444" width="16.28515625" style="8" customWidth="1"/>
    <col min="2445" max="2445" width="17.5703125" style="8" customWidth="1"/>
    <col min="2446" max="2446" width="6" style="8" customWidth="1"/>
    <col min="2447" max="2448" width="18.85546875" style="8" customWidth="1"/>
    <col min="2449" max="2450" width="20.140625" style="8" customWidth="1"/>
    <col min="2451" max="2451" width="6" style="8" customWidth="1"/>
    <col min="2452" max="2452" width="12.42578125" style="8" customWidth="1"/>
    <col min="2453" max="2453" width="18.85546875" style="8" customWidth="1"/>
    <col min="2454" max="2455" width="15" style="8" customWidth="1"/>
    <col min="2456" max="2456" width="7.28515625" style="8" customWidth="1"/>
    <col min="2457" max="2457" width="11.140625" style="8" customWidth="1"/>
    <col min="2458" max="2458" width="13.7109375" style="8" customWidth="1"/>
    <col min="2459" max="2459" width="18.85546875" style="8" customWidth="1"/>
    <col min="2460" max="2460" width="17.5703125" style="8" customWidth="1"/>
    <col min="2461" max="2461" width="25.28515625" style="8" customWidth="1"/>
    <col min="2462" max="2462" width="20.140625" style="8" customWidth="1"/>
    <col min="2463" max="2463" width="15" style="8" customWidth="1"/>
    <col min="2464" max="2464" width="17.5703125" style="8" customWidth="1"/>
    <col min="2465" max="2465" width="16.28515625" style="8" customWidth="1"/>
    <col min="2466" max="2467" width="15" style="8" customWidth="1"/>
    <col min="2468" max="2468" width="17.5703125" style="8" customWidth="1"/>
    <col min="2469" max="2469" width="20.140625" style="8" customWidth="1"/>
    <col min="2470" max="2470" width="16.28515625" style="8" customWidth="1"/>
    <col min="2471" max="2472" width="25.28515625" style="8" customWidth="1"/>
    <col min="2473" max="2473" width="18.85546875" style="8" customWidth="1"/>
    <col min="2474" max="2475" width="20.140625" style="8" customWidth="1"/>
    <col min="2476" max="2476" width="11.140625" style="8" customWidth="1"/>
    <col min="2477" max="2477" width="29.140625" style="8" customWidth="1"/>
    <col min="2478" max="2478" width="34.28515625" style="8" customWidth="1"/>
    <col min="2479" max="2480" width="9.85546875" style="8" customWidth="1"/>
    <col min="2481" max="2481" width="17.5703125" style="8" customWidth="1"/>
    <col min="2482" max="2482" width="18.85546875" style="8" customWidth="1"/>
    <col min="2483" max="2483" width="9.85546875" style="8" customWidth="1"/>
    <col min="2484" max="2485" width="6" style="8" customWidth="1"/>
    <col min="2486" max="2486" width="13.7109375" style="8" customWidth="1"/>
    <col min="2487" max="2488" width="15" style="8" customWidth="1"/>
    <col min="2489" max="2489" width="17.5703125" style="8" customWidth="1"/>
    <col min="2490" max="2490" width="9.85546875" style="8" customWidth="1"/>
    <col min="2491" max="2491" width="7.28515625" style="8" customWidth="1"/>
    <col min="2492" max="2492" width="6" style="8" customWidth="1"/>
    <col min="2493" max="2498" width="17.5703125" style="8" customWidth="1"/>
    <col min="2499" max="2641" width="20.140625" style="8" customWidth="1"/>
    <col min="2642" max="2681" width="12.42578125" style="8" customWidth="1"/>
    <col min="2682" max="2682" width="20.140625" style="8" customWidth="1"/>
    <col min="2683" max="2683" width="21.42578125" style="8" customWidth="1"/>
    <col min="2684" max="2684" width="22.7109375" style="8" customWidth="1"/>
    <col min="2685" max="2685" width="13.7109375" style="8" customWidth="1"/>
    <col min="2686" max="2686" width="15" style="8" customWidth="1"/>
    <col min="2687" max="2689" width="17.5703125" style="8" customWidth="1"/>
    <col min="2690" max="2690" width="16.28515625" style="8" customWidth="1"/>
    <col min="2691" max="2691" width="15" style="8" customWidth="1"/>
    <col min="2692" max="2693" width="12.42578125" style="8" customWidth="1"/>
    <col min="2694" max="2695" width="17.5703125" style="8" customWidth="1"/>
    <col min="2696" max="2696" width="7.28515625" style="8" customWidth="1"/>
    <col min="2697" max="2697" width="21.42578125" style="8" customWidth="1"/>
    <col min="2698" max="2698" width="17.5703125" style="8" customWidth="1"/>
    <col min="2699" max="2699" width="20.140625" style="8" customWidth="1"/>
    <col min="2700" max="2700" width="16.28515625" style="8" customWidth="1"/>
    <col min="2701" max="2701" width="17.5703125" style="8" customWidth="1"/>
    <col min="2702" max="2702" width="6" style="8" customWidth="1"/>
    <col min="2703" max="2704" width="18.85546875" style="8" customWidth="1"/>
    <col min="2705" max="2706" width="20.140625" style="8" customWidth="1"/>
    <col min="2707" max="2707" width="6" style="8" customWidth="1"/>
    <col min="2708" max="2708" width="12.42578125" style="8" customWidth="1"/>
    <col min="2709" max="2709" width="18.85546875" style="8" customWidth="1"/>
    <col min="2710" max="2711" width="15" style="8" customWidth="1"/>
    <col min="2712" max="2712" width="7.28515625" style="8" customWidth="1"/>
    <col min="2713" max="2713" width="11.140625" style="8" customWidth="1"/>
    <col min="2714" max="2714" width="13.7109375" style="8" customWidth="1"/>
    <col min="2715" max="2715" width="18.85546875" style="8" customWidth="1"/>
    <col min="2716" max="2716" width="17.5703125" style="8" customWidth="1"/>
    <col min="2717" max="2717" width="25.28515625" style="8" customWidth="1"/>
    <col min="2718" max="2718" width="20.140625" style="8" customWidth="1"/>
    <col min="2719" max="2719" width="15" style="8" customWidth="1"/>
    <col min="2720" max="2720" width="17.5703125" style="8" customWidth="1"/>
    <col min="2721" max="2721" width="16.28515625" style="8" customWidth="1"/>
    <col min="2722" max="2723" width="15" style="8" customWidth="1"/>
    <col min="2724" max="2724" width="17.5703125" style="8" customWidth="1"/>
    <col min="2725" max="2725" width="20.140625" style="8" customWidth="1"/>
    <col min="2726" max="2726" width="16.28515625" style="8" customWidth="1"/>
    <col min="2727" max="2728" width="25.28515625" style="8" customWidth="1"/>
    <col min="2729" max="2729" width="18.85546875" style="8" customWidth="1"/>
    <col min="2730" max="2731" width="20.140625" style="8" customWidth="1"/>
    <col min="2732" max="2732" width="11.140625" style="8" customWidth="1"/>
    <col min="2733" max="2733" width="29.140625" style="8" customWidth="1"/>
    <col min="2734" max="2734" width="34.28515625" style="8" customWidth="1"/>
    <col min="2735" max="2736" width="9.85546875" style="8" customWidth="1"/>
    <col min="2737" max="2737" width="17.5703125" style="8" customWidth="1"/>
    <col min="2738" max="2738" width="18.85546875" style="8" customWidth="1"/>
    <col min="2739" max="2739" width="9.85546875" style="8" customWidth="1"/>
    <col min="2740" max="2741" width="6" style="8" customWidth="1"/>
    <col min="2742" max="2742" width="13.7109375" style="8" customWidth="1"/>
    <col min="2743" max="2744" width="15" style="8" customWidth="1"/>
    <col min="2745" max="2745" width="17.5703125" style="8" customWidth="1"/>
    <col min="2746" max="2746" width="9.85546875" style="8" customWidth="1"/>
    <col min="2747" max="2747" width="7.28515625" style="8" customWidth="1"/>
    <col min="2748" max="2748" width="6" style="8" customWidth="1"/>
    <col min="2749" max="2754" width="17.5703125" style="8" customWidth="1"/>
    <col min="2755" max="2897" width="20.140625" style="8" customWidth="1"/>
    <col min="2898" max="2937" width="12.42578125" style="8" customWidth="1"/>
    <col min="2938" max="2938" width="20.140625" style="8" customWidth="1"/>
    <col min="2939" max="2939" width="21.42578125" style="8" customWidth="1"/>
    <col min="2940" max="2940" width="22.7109375" style="8" customWidth="1"/>
    <col min="2941" max="2941" width="13.7109375" style="8" customWidth="1"/>
    <col min="2942" max="2942" width="15" style="8" customWidth="1"/>
    <col min="2943" max="2945" width="17.5703125" style="8" customWidth="1"/>
    <col min="2946" max="2946" width="16.28515625" style="8" customWidth="1"/>
    <col min="2947" max="2947" width="15" style="8" customWidth="1"/>
    <col min="2948" max="2949" width="12.42578125" style="8" customWidth="1"/>
    <col min="2950" max="2951" width="17.5703125" style="8" customWidth="1"/>
    <col min="2952" max="2952" width="7.28515625" style="8" customWidth="1"/>
    <col min="2953" max="2953" width="21.42578125" style="8" customWidth="1"/>
    <col min="2954" max="2954" width="17.5703125" style="8" customWidth="1"/>
    <col min="2955" max="2955" width="20.140625" style="8" customWidth="1"/>
    <col min="2956" max="2956" width="16.28515625" style="8" customWidth="1"/>
    <col min="2957" max="2957" width="17.5703125" style="8" customWidth="1"/>
    <col min="2958" max="2958" width="6" style="8" customWidth="1"/>
    <col min="2959" max="2960" width="18.85546875" style="8" customWidth="1"/>
    <col min="2961" max="2962" width="20.140625" style="8" customWidth="1"/>
    <col min="2963" max="2963" width="6" style="8" customWidth="1"/>
    <col min="2964" max="2964" width="12.42578125" style="8" customWidth="1"/>
    <col min="2965" max="2965" width="18.85546875" style="8" customWidth="1"/>
    <col min="2966" max="2967" width="15" style="8" customWidth="1"/>
    <col min="2968" max="2968" width="7.28515625" style="8" customWidth="1"/>
    <col min="2969" max="2969" width="11.140625" style="8" customWidth="1"/>
    <col min="2970" max="2970" width="13.7109375" style="8" customWidth="1"/>
    <col min="2971" max="2971" width="18.85546875" style="8" customWidth="1"/>
    <col min="2972" max="2972" width="17.5703125" style="8" customWidth="1"/>
    <col min="2973" max="2973" width="25.28515625" style="8" customWidth="1"/>
    <col min="2974" max="2974" width="20.140625" style="8" customWidth="1"/>
    <col min="2975" max="2975" width="15" style="8" customWidth="1"/>
    <col min="2976" max="2976" width="17.5703125" style="8" customWidth="1"/>
    <col min="2977" max="2977" width="16.28515625" style="8" customWidth="1"/>
    <col min="2978" max="2979" width="15" style="8" customWidth="1"/>
    <col min="2980" max="2980" width="17.5703125" style="8" customWidth="1"/>
    <col min="2981" max="2981" width="20.140625" style="8" customWidth="1"/>
    <col min="2982" max="2982" width="16.28515625" style="8" customWidth="1"/>
    <col min="2983" max="2984" width="25.28515625" style="8" customWidth="1"/>
    <col min="2985" max="2985" width="18.85546875" style="8" customWidth="1"/>
    <col min="2986" max="2987" width="20.140625" style="8" customWidth="1"/>
    <col min="2988" max="2988" width="11.140625" style="8" customWidth="1"/>
    <col min="2989" max="2989" width="29.140625" style="8" customWidth="1"/>
    <col min="2990" max="2990" width="34.28515625" style="8" customWidth="1"/>
    <col min="2991" max="2992" width="9.85546875" style="8" customWidth="1"/>
    <col min="2993" max="2993" width="17.5703125" style="8" customWidth="1"/>
    <col min="2994" max="2994" width="18.85546875" style="8" customWidth="1"/>
    <col min="2995" max="2995" width="9.85546875" style="8" customWidth="1"/>
    <col min="2996" max="2997" width="6" style="8" customWidth="1"/>
    <col min="2998" max="2998" width="13.7109375" style="8" customWidth="1"/>
    <col min="2999" max="3000" width="15" style="8" customWidth="1"/>
    <col min="3001" max="3001" width="17.5703125" style="8" customWidth="1"/>
    <col min="3002" max="3002" width="9.85546875" style="8" customWidth="1"/>
    <col min="3003" max="3003" width="7.28515625" style="8" customWidth="1"/>
    <col min="3004" max="3004" width="6" style="8" customWidth="1"/>
    <col min="3005" max="3010" width="17.5703125" style="8" customWidth="1"/>
    <col min="3011" max="3153" width="20.140625" style="8" customWidth="1"/>
    <col min="3154" max="3193" width="12.42578125" style="8" customWidth="1"/>
    <col min="3194" max="3194" width="20.140625" style="8" customWidth="1"/>
    <col min="3195" max="3195" width="21.42578125" style="8" customWidth="1"/>
    <col min="3196" max="3196" width="22.7109375" style="8" customWidth="1"/>
    <col min="3197" max="3197" width="13.7109375" style="8" customWidth="1"/>
    <col min="3198" max="3198" width="15" style="8" customWidth="1"/>
    <col min="3199" max="3201" width="17.5703125" style="8" customWidth="1"/>
    <col min="3202" max="3202" width="16.28515625" style="8" customWidth="1"/>
    <col min="3203" max="3203" width="15" style="8" customWidth="1"/>
    <col min="3204" max="3205" width="12.42578125" style="8" customWidth="1"/>
    <col min="3206" max="3207" width="17.5703125" style="8" customWidth="1"/>
    <col min="3208" max="3208" width="7.28515625" style="8" customWidth="1"/>
    <col min="3209" max="3209" width="21.42578125" style="8" customWidth="1"/>
    <col min="3210" max="3210" width="17.5703125" style="8" customWidth="1"/>
    <col min="3211" max="3211" width="20.140625" style="8" customWidth="1"/>
    <col min="3212" max="3212" width="16.28515625" style="8" customWidth="1"/>
    <col min="3213" max="3213" width="17.5703125" style="8" customWidth="1"/>
    <col min="3214" max="3214" width="6" style="8" customWidth="1"/>
    <col min="3215" max="3216" width="18.85546875" style="8" customWidth="1"/>
    <col min="3217" max="3218" width="20.140625" style="8" customWidth="1"/>
    <col min="3219" max="3219" width="6" style="8" customWidth="1"/>
    <col min="3220" max="3220" width="12.42578125" style="8" customWidth="1"/>
    <col min="3221" max="3221" width="18.85546875" style="8" customWidth="1"/>
    <col min="3222" max="3223" width="15" style="8" customWidth="1"/>
    <col min="3224" max="3224" width="7.28515625" style="8" customWidth="1"/>
    <col min="3225" max="3225" width="11.140625" style="8" customWidth="1"/>
    <col min="3226" max="3226" width="13.7109375" style="8" customWidth="1"/>
    <col min="3227" max="3227" width="18.85546875" style="8" customWidth="1"/>
    <col min="3228" max="3228" width="17.5703125" style="8" customWidth="1"/>
    <col min="3229" max="3229" width="25.28515625" style="8" customWidth="1"/>
    <col min="3230" max="3230" width="20.140625" style="8" customWidth="1"/>
    <col min="3231" max="3231" width="15" style="8" customWidth="1"/>
    <col min="3232" max="3232" width="17.5703125" style="8" customWidth="1"/>
    <col min="3233" max="3233" width="16.28515625" style="8" customWidth="1"/>
    <col min="3234" max="3235" width="15" style="8" customWidth="1"/>
    <col min="3236" max="3236" width="17.5703125" style="8" customWidth="1"/>
    <col min="3237" max="3237" width="20.140625" style="8" customWidth="1"/>
    <col min="3238" max="3238" width="16.28515625" style="8" customWidth="1"/>
    <col min="3239" max="3240" width="25.28515625" style="8" customWidth="1"/>
    <col min="3241" max="3241" width="18.85546875" style="8" customWidth="1"/>
    <col min="3242" max="3243" width="20.140625" style="8" customWidth="1"/>
    <col min="3244" max="3244" width="11.140625" style="8" customWidth="1"/>
    <col min="3245" max="3245" width="29.140625" style="8" customWidth="1"/>
    <col min="3246" max="3246" width="34.28515625" style="8" customWidth="1"/>
    <col min="3247" max="3248" width="9.85546875" style="8" customWidth="1"/>
    <col min="3249" max="3249" width="17.5703125" style="8" customWidth="1"/>
    <col min="3250" max="3250" width="18.85546875" style="8" customWidth="1"/>
    <col min="3251" max="3251" width="9.85546875" style="8" customWidth="1"/>
    <col min="3252" max="3253" width="6" style="8" customWidth="1"/>
    <col min="3254" max="3254" width="13.7109375" style="8" customWidth="1"/>
    <col min="3255" max="3256" width="15" style="8" customWidth="1"/>
    <col min="3257" max="3257" width="17.5703125" style="8" customWidth="1"/>
    <col min="3258" max="3258" width="9.85546875" style="8" customWidth="1"/>
    <col min="3259" max="3259" width="7.28515625" style="8" customWidth="1"/>
    <col min="3260" max="3260" width="6" style="8" customWidth="1"/>
    <col min="3261" max="3266" width="17.5703125" style="8" customWidth="1"/>
    <col min="3267" max="3409" width="20.140625" style="8" customWidth="1"/>
    <col min="3410" max="3449" width="12.42578125" style="8" customWidth="1"/>
    <col min="3450" max="3450" width="20.140625" style="8" customWidth="1"/>
    <col min="3451" max="3451" width="21.42578125" style="8" customWidth="1"/>
    <col min="3452" max="3452" width="22.7109375" style="8" customWidth="1"/>
    <col min="3453" max="3453" width="13.7109375" style="8" customWidth="1"/>
    <col min="3454" max="3454" width="15" style="8" customWidth="1"/>
    <col min="3455" max="3457" width="17.5703125" style="8" customWidth="1"/>
    <col min="3458" max="3458" width="16.28515625" style="8" customWidth="1"/>
    <col min="3459" max="3459" width="15" style="8" customWidth="1"/>
    <col min="3460" max="3461" width="12.42578125" style="8" customWidth="1"/>
    <col min="3462" max="3463" width="17.5703125" style="8" customWidth="1"/>
    <col min="3464" max="3464" width="7.28515625" style="8" customWidth="1"/>
    <col min="3465" max="3465" width="21.42578125" style="8" customWidth="1"/>
    <col min="3466" max="3466" width="17.5703125" style="8" customWidth="1"/>
    <col min="3467" max="3467" width="20.140625" style="8" customWidth="1"/>
    <col min="3468" max="3468" width="16.28515625" style="8" customWidth="1"/>
    <col min="3469" max="3469" width="17.5703125" style="8" customWidth="1"/>
    <col min="3470" max="3470" width="6" style="8" customWidth="1"/>
    <col min="3471" max="3472" width="18.85546875" style="8" customWidth="1"/>
    <col min="3473" max="3474" width="20.140625" style="8" customWidth="1"/>
    <col min="3475" max="3475" width="6" style="8" customWidth="1"/>
    <col min="3476" max="3476" width="12.42578125" style="8" customWidth="1"/>
    <col min="3477" max="3477" width="18.85546875" style="8" customWidth="1"/>
    <col min="3478" max="3479" width="15" style="8" customWidth="1"/>
    <col min="3480" max="3480" width="7.28515625" style="8" customWidth="1"/>
    <col min="3481" max="3481" width="11.140625" style="8" customWidth="1"/>
    <col min="3482" max="3482" width="13.7109375" style="8" customWidth="1"/>
    <col min="3483" max="3483" width="18.85546875" style="8" customWidth="1"/>
    <col min="3484" max="3484" width="17.5703125" style="8" customWidth="1"/>
    <col min="3485" max="3485" width="25.28515625" style="8" customWidth="1"/>
    <col min="3486" max="3486" width="20.140625" style="8" customWidth="1"/>
    <col min="3487" max="3487" width="15" style="8" customWidth="1"/>
    <col min="3488" max="3488" width="17.5703125" style="8" customWidth="1"/>
    <col min="3489" max="3489" width="16.28515625" style="8" customWidth="1"/>
    <col min="3490" max="3491" width="15" style="8" customWidth="1"/>
    <col min="3492" max="3492" width="17.5703125" style="8" customWidth="1"/>
    <col min="3493" max="3493" width="20.140625" style="8" customWidth="1"/>
    <col min="3494" max="3494" width="16.28515625" style="8" customWidth="1"/>
    <col min="3495" max="3496" width="25.28515625" style="8" customWidth="1"/>
    <col min="3497" max="3497" width="18.85546875" style="8" customWidth="1"/>
    <col min="3498" max="3499" width="20.140625" style="8" customWidth="1"/>
    <col min="3500" max="3500" width="11.140625" style="8" customWidth="1"/>
    <col min="3501" max="3501" width="29.140625" style="8" customWidth="1"/>
    <col min="3502" max="3502" width="34.28515625" style="8" customWidth="1"/>
    <col min="3503" max="3504" width="9.85546875" style="8" customWidth="1"/>
    <col min="3505" max="3505" width="17.5703125" style="8" customWidth="1"/>
    <col min="3506" max="3506" width="18.85546875" style="8" customWidth="1"/>
    <col min="3507" max="3507" width="9.85546875" style="8" customWidth="1"/>
    <col min="3508" max="3509" width="6" style="8" customWidth="1"/>
    <col min="3510" max="3510" width="13.7109375" style="8" customWidth="1"/>
    <col min="3511" max="3512" width="15" style="8" customWidth="1"/>
    <col min="3513" max="3513" width="17.5703125" style="8" customWidth="1"/>
    <col min="3514" max="3514" width="9.85546875" style="8" customWidth="1"/>
    <col min="3515" max="3515" width="7.28515625" style="8" customWidth="1"/>
    <col min="3516" max="3516" width="6" style="8" customWidth="1"/>
    <col min="3517" max="3522" width="17.5703125" style="8" customWidth="1"/>
    <col min="3523" max="3665" width="20.140625" style="8" customWidth="1"/>
    <col min="3666" max="3705" width="12.42578125" style="8" customWidth="1"/>
    <col min="3706" max="3706" width="20.140625" style="8" customWidth="1"/>
    <col min="3707" max="3707" width="21.42578125" style="8" customWidth="1"/>
    <col min="3708" max="3708" width="22.7109375" style="8" customWidth="1"/>
    <col min="3709" max="3709" width="13.7109375" style="8" customWidth="1"/>
    <col min="3710" max="3710" width="15" style="8" customWidth="1"/>
    <col min="3711" max="3713" width="17.5703125" style="8" customWidth="1"/>
    <col min="3714" max="3714" width="16.28515625" style="8" customWidth="1"/>
    <col min="3715" max="3715" width="15" style="8" customWidth="1"/>
    <col min="3716" max="3717" width="12.42578125" style="8" customWidth="1"/>
    <col min="3718" max="3719" width="17.5703125" style="8" customWidth="1"/>
    <col min="3720" max="3720" width="7.28515625" style="8" customWidth="1"/>
    <col min="3721" max="3721" width="21.42578125" style="8" customWidth="1"/>
    <col min="3722" max="3722" width="17.5703125" style="8" customWidth="1"/>
    <col min="3723" max="3723" width="20.140625" style="8" customWidth="1"/>
    <col min="3724" max="3724" width="16.28515625" style="8" customWidth="1"/>
    <col min="3725" max="3725" width="17.5703125" style="8" customWidth="1"/>
    <col min="3726" max="3726" width="6" style="8" customWidth="1"/>
    <col min="3727" max="3728" width="18.85546875" style="8" customWidth="1"/>
    <col min="3729" max="3730" width="20.140625" style="8" customWidth="1"/>
    <col min="3731" max="3731" width="6" style="8" customWidth="1"/>
    <col min="3732" max="3732" width="12.42578125" style="8" customWidth="1"/>
    <col min="3733" max="3733" width="18.85546875" style="8" customWidth="1"/>
    <col min="3734" max="3735" width="15" style="8" customWidth="1"/>
    <col min="3736" max="3736" width="7.28515625" style="8" customWidth="1"/>
    <col min="3737" max="3737" width="11.140625" style="8" customWidth="1"/>
    <col min="3738" max="3738" width="13.7109375" style="8" customWidth="1"/>
    <col min="3739" max="3739" width="18.85546875" style="8" customWidth="1"/>
    <col min="3740" max="3740" width="17.5703125" style="8" customWidth="1"/>
    <col min="3741" max="3741" width="25.28515625" style="8" customWidth="1"/>
    <col min="3742" max="3742" width="20.140625" style="8" customWidth="1"/>
    <col min="3743" max="3743" width="15" style="8" customWidth="1"/>
    <col min="3744" max="3744" width="17.5703125" style="8" customWidth="1"/>
    <col min="3745" max="3745" width="16.28515625" style="8" customWidth="1"/>
    <col min="3746" max="3747" width="15" style="8" customWidth="1"/>
    <col min="3748" max="3748" width="17.5703125" style="8" customWidth="1"/>
    <col min="3749" max="3749" width="20.140625" style="8" customWidth="1"/>
    <col min="3750" max="3750" width="16.28515625" style="8" customWidth="1"/>
    <col min="3751" max="3752" width="25.28515625" style="8" customWidth="1"/>
    <col min="3753" max="3753" width="18.85546875" style="8" customWidth="1"/>
    <col min="3754" max="3755" width="20.140625" style="8" customWidth="1"/>
    <col min="3756" max="3756" width="11.140625" style="8" customWidth="1"/>
    <col min="3757" max="3757" width="29.140625" style="8" customWidth="1"/>
    <col min="3758" max="3758" width="34.28515625" style="8" customWidth="1"/>
    <col min="3759" max="3760" width="9.85546875" style="8" customWidth="1"/>
    <col min="3761" max="3761" width="17.5703125" style="8" customWidth="1"/>
    <col min="3762" max="3762" width="18.85546875" style="8" customWidth="1"/>
    <col min="3763" max="3763" width="9.85546875" style="8" customWidth="1"/>
    <col min="3764" max="3765" width="6" style="8" customWidth="1"/>
    <col min="3766" max="3766" width="13.7109375" style="8" customWidth="1"/>
    <col min="3767" max="3768" width="15" style="8" customWidth="1"/>
    <col min="3769" max="3769" width="17.5703125" style="8" customWidth="1"/>
    <col min="3770" max="3770" width="9.85546875" style="8" customWidth="1"/>
    <col min="3771" max="3771" width="7.28515625" style="8" customWidth="1"/>
    <col min="3772" max="3772" width="6" style="8" customWidth="1"/>
    <col min="3773" max="3778" width="17.5703125" style="8" customWidth="1"/>
    <col min="3779" max="3921" width="20.140625" style="8" customWidth="1"/>
    <col min="3922" max="3961" width="12.42578125" style="8" customWidth="1"/>
    <col min="3962" max="3962" width="20.140625" style="8" customWidth="1"/>
    <col min="3963" max="3963" width="21.42578125" style="8" customWidth="1"/>
    <col min="3964" max="3964" width="22.7109375" style="8" customWidth="1"/>
    <col min="3965" max="3965" width="13.7109375" style="8" customWidth="1"/>
    <col min="3966" max="3966" width="15" style="8" customWidth="1"/>
    <col min="3967" max="3969" width="17.5703125" style="8" customWidth="1"/>
    <col min="3970" max="3970" width="16.28515625" style="8" customWidth="1"/>
    <col min="3971" max="3971" width="15" style="8" customWidth="1"/>
    <col min="3972" max="3973" width="12.42578125" style="8" customWidth="1"/>
    <col min="3974" max="3975" width="17.5703125" style="8" customWidth="1"/>
    <col min="3976" max="3976" width="7.28515625" style="8" customWidth="1"/>
    <col min="3977" max="3977" width="21.42578125" style="8" customWidth="1"/>
    <col min="3978" max="3978" width="17.5703125" style="8" customWidth="1"/>
    <col min="3979" max="3979" width="20.140625" style="8" customWidth="1"/>
    <col min="3980" max="3980" width="16.28515625" style="8" customWidth="1"/>
    <col min="3981" max="3981" width="17.5703125" style="8" customWidth="1"/>
    <col min="3982" max="3982" width="6" style="8" customWidth="1"/>
    <col min="3983" max="3984" width="18.85546875" style="8" customWidth="1"/>
    <col min="3985" max="3986" width="20.140625" style="8" customWidth="1"/>
    <col min="3987" max="3987" width="6" style="8" customWidth="1"/>
    <col min="3988" max="3988" width="12.42578125" style="8" customWidth="1"/>
    <col min="3989" max="3989" width="18.85546875" style="8" customWidth="1"/>
    <col min="3990" max="3991" width="15" style="8" customWidth="1"/>
    <col min="3992" max="3992" width="7.28515625" style="8" customWidth="1"/>
    <col min="3993" max="3993" width="11.140625" style="8" customWidth="1"/>
    <col min="3994" max="3994" width="13.7109375" style="8" customWidth="1"/>
    <col min="3995" max="3995" width="18.85546875" style="8" customWidth="1"/>
    <col min="3996" max="3996" width="17.5703125" style="8" customWidth="1"/>
    <col min="3997" max="3997" width="25.28515625" style="8" customWidth="1"/>
    <col min="3998" max="3998" width="20.140625" style="8" customWidth="1"/>
    <col min="3999" max="3999" width="15" style="8" customWidth="1"/>
    <col min="4000" max="4000" width="17.5703125" style="8" customWidth="1"/>
    <col min="4001" max="4001" width="16.28515625" style="8" customWidth="1"/>
    <col min="4002" max="4003" width="15" style="8" customWidth="1"/>
    <col min="4004" max="4004" width="17.5703125" style="8" customWidth="1"/>
    <col min="4005" max="4005" width="20.140625" style="8" customWidth="1"/>
    <col min="4006" max="4006" width="16.28515625" style="8" customWidth="1"/>
    <col min="4007" max="4008" width="25.28515625" style="8" customWidth="1"/>
    <col min="4009" max="4009" width="18.85546875" style="8" customWidth="1"/>
    <col min="4010" max="4011" width="20.140625" style="8" customWidth="1"/>
    <col min="4012" max="4012" width="11.140625" style="8" customWidth="1"/>
    <col min="4013" max="4013" width="29.140625" style="8" customWidth="1"/>
    <col min="4014" max="4014" width="34.28515625" style="8" customWidth="1"/>
    <col min="4015" max="4016" width="9.85546875" style="8" customWidth="1"/>
    <col min="4017" max="4017" width="17.5703125" style="8" customWidth="1"/>
    <col min="4018" max="4018" width="18.85546875" style="8" customWidth="1"/>
    <col min="4019" max="4019" width="9.85546875" style="8" customWidth="1"/>
    <col min="4020" max="4021" width="6" style="8" customWidth="1"/>
    <col min="4022" max="4022" width="13.7109375" style="8" customWidth="1"/>
    <col min="4023" max="4024" width="15" style="8" customWidth="1"/>
    <col min="4025" max="4025" width="17.5703125" style="8" customWidth="1"/>
    <col min="4026" max="4026" width="9.85546875" style="8" customWidth="1"/>
    <col min="4027" max="4027" width="7.28515625" style="8" customWidth="1"/>
    <col min="4028" max="4028" width="6" style="8" customWidth="1"/>
    <col min="4029" max="4034" width="17.5703125" style="8" customWidth="1"/>
    <col min="4035" max="4177" width="20.140625" style="8" customWidth="1"/>
    <col min="4178" max="4217" width="12.42578125" style="8" customWidth="1"/>
    <col min="4218" max="4218" width="20.140625" style="8" customWidth="1"/>
    <col min="4219" max="4219" width="21.42578125" style="8" customWidth="1"/>
    <col min="4220" max="4220" width="22.7109375" style="8" customWidth="1"/>
    <col min="4221" max="4221" width="13.7109375" style="8" customWidth="1"/>
    <col min="4222" max="4222" width="15" style="8" customWidth="1"/>
    <col min="4223" max="4225" width="17.5703125" style="8" customWidth="1"/>
    <col min="4226" max="4226" width="16.28515625" style="8" customWidth="1"/>
    <col min="4227" max="4227" width="15" style="8" customWidth="1"/>
    <col min="4228" max="4229" width="12.42578125" style="8" customWidth="1"/>
    <col min="4230" max="4231" width="17.5703125" style="8" customWidth="1"/>
    <col min="4232" max="4232" width="7.28515625" style="8" customWidth="1"/>
    <col min="4233" max="4233" width="21.42578125" style="8" customWidth="1"/>
    <col min="4234" max="4234" width="17.5703125" style="8" customWidth="1"/>
    <col min="4235" max="4235" width="20.140625" style="8" customWidth="1"/>
    <col min="4236" max="4236" width="16.28515625" style="8" customWidth="1"/>
    <col min="4237" max="4237" width="17.5703125" style="8" customWidth="1"/>
    <col min="4238" max="4238" width="6" style="8" customWidth="1"/>
    <col min="4239" max="4240" width="18.85546875" style="8" customWidth="1"/>
    <col min="4241" max="4242" width="20.140625" style="8" customWidth="1"/>
    <col min="4243" max="4243" width="6" style="8" customWidth="1"/>
    <col min="4244" max="4244" width="12.42578125" style="8" customWidth="1"/>
    <col min="4245" max="4245" width="18.85546875" style="8" customWidth="1"/>
    <col min="4246" max="4247" width="15" style="8" customWidth="1"/>
    <col min="4248" max="4248" width="7.28515625" style="8" customWidth="1"/>
    <col min="4249" max="4249" width="11.140625" style="8" customWidth="1"/>
    <col min="4250" max="4250" width="13.7109375" style="8" customWidth="1"/>
    <col min="4251" max="4251" width="18.85546875" style="8" customWidth="1"/>
    <col min="4252" max="4252" width="17.5703125" style="8" customWidth="1"/>
    <col min="4253" max="4253" width="25.28515625" style="8" customWidth="1"/>
    <col min="4254" max="4254" width="20.140625" style="8" customWidth="1"/>
    <col min="4255" max="4255" width="15" style="8" customWidth="1"/>
    <col min="4256" max="4256" width="17.5703125" style="8" customWidth="1"/>
    <col min="4257" max="4257" width="16.28515625" style="8" customWidth="1"/>
    <col min="4258" max="4259" width="15" style="8" customWidth="1"/>
    <col min="4260" max="4260" width="17.5703125" style="8" customWidth="1"/>
    <col min="4261" max="4261" width="20.140625" style="8" customWidth="1"/>
    <col min="4262" max="4262" width="16.28515625" style="8" customWidth="1"/>
    <col min="4263" max="4264" width="25.28515625" style="8" customWidth="1"/>
    <col min="4265" max="4265" width="18.85546875" style="8" customWidth="1"/>
    <col min="4266" max="4267" width="20.140625" style="8" customWidth="1"/>
    <col min="4268" max="4268" width="11.140625" style="8" customWidth="1"/>
    <col min="4269" max="4269" width="29.140625" style="8" customWidth="1"/>
    <col min="4270" max="4270" width="34.28515625" style="8" customWidth="1"/>
    <col min="4271" max="4272" width="9.85546875" style="8" customWidth="1"/>
    <col min="4273" max="4273" width="17.5703125" style="8" customWidth="1"/>
    <col min="4274" max="4274" width="18.85546875" style="8" customWidth="1"/>
    <col min="4275" max="4275" width="9.85546875" style="8" customWidth="1"/>
    <col min="4276" max="4277" width="6" style="8" customWidth="1"/>
    <col min="4278" max="4278" width="13.7109375" style="8" customWidth="1"/>
    <col min="4279" max="4280" width="15" style="8" customWidth="1"/>
    <col min="4281" max="4281" width="17.5703125" style="8" customWidth="1"/>
    <col min="4282" max="4282" width="9.85546875" style="8" customWidth="1"/>
    <col min="4283" max="4283" width="7.28515625" style="8" customWidth="1"/>
    <col min="4284" max="4284" width="6" style="8" customWidth="1"/>
    <col min="4285" max="4290" width="17.5703125" style="8" customWidth="1"/>
    <col min="4291" max="4433" width="20.140625" style="8" customWidth="1"/>
    <col min="4434" max="4473" width="12.42578125" style="8" customWidth="1"/>
    <col min="4474" max="4474" width="20.140625" style="8" customWidth="1"/>
    <col min="4475" max="4475" width="21.42578125" style="8" customWidth="1"/>
    <col min="4476" max="4476" width="22.7109375" style="8" customWidth="1"/>
    <col min="4477" max="4477" width="13.7109375" style="8" customWidth="1"/>
    <col min="4478" max="4478" width="15" style="8" customWidth="1"/>
    <col min="4479" max="4481" width="17.5703125" style="8" customWidth="1"/>
    <col min="4482" max="4482" width="16.28515625" style="8" customWidth="1"/>
    <col min="4483" max="4483" width="15" style="8" customWidth="1"/>
    <col min="4484" max="4485" width="12.42578125" style="8" customWidth="1"/>
    <col min="4486" max="4487" width="17.5703125" style="8" customWidth="1"/>
    <col min="4488" max="4488" width="7.28515625" style="8" customWidth="1"/>
    <col min="4489" max="4489" width="21.42578125" style="8" customWidth="1"/>
    <col min="4490" max="4490" width="17.5703125" style="8" customWidth="1"/>
    <col min="4491" max="4491" width="20.140625" style="8" customWidth="1"/>
    <col min="4492" max="4492" width="16.28515625" style="8" customWidth="1"/>
    <col min="4493" max="4493" width="17.5703125" style="8" customWidth="1"/>
    <col min="4494" max="4494" width="6" style="8" customWidth="1"/>
    <col min="4495" max="4496" width="18.85546875" style="8" customWidth="1"/>
    <col min="4497" max="4498" width="20.140625" style="8" customWidth="1"/>
    <col min="4499" max="4499" width="6" style="8" customWidth="1"/>
    <col min="4500" max="4500" width="12.42578125" style="8" customWidth="1"/>
    <col min="4501" max="4501" width="18.85546875" style="8" customWidth="1"/>
    <col min="4502" max="4503" width="15" style="8" customWidth="1"/>
    <col min="4504" max="4504" width="7.28515625" style="8" customWidth="1"/>
    <col min="4505" max="4505" width="11.140625" style="8" customWidth="1"/>
    <col min="4506" max="4506" width="13.7109375" style="8" customWidth="1"/>
    <col min="4507" max="4507" width="18.85546875" style="8" customWidth="1"/>
    <col min="4508" max="4508" width="17.5703125" style="8" customWidth="1"/>
    <col min="4509" max="4509" width="25.28515625" style="8" customWidth="1"/>
    <col min="4510" max="4510" width="20.140625" style="8" customWidth="1"/>
    <col min="4511" max="4511" width="15" style="8" customWidth="1"/>
    <col min="4512" max="4512" width="17.5703125" style="8" customWidth="1"/>
    <col min="4513" max="4513" width="16.28515625" style="8" customWidth="1"/>
    <col min="4514" max="4515" width="15" style="8" customWidth="1"/>
    <col min="4516" max="4516" width="17.5703125" style="8" customWidth="1"/>
    <col min="4517" max="4517" width="20.140625" style="8" customWidth="1"/>
    <col min="4518" max="4518" width="16.28515625" style="8" customWidth="1"/>
    <col min="4519" max="4520" width="25.28515625" style="8" customWidth="1"/>
    <col min="4521" max="4521" width="18.85546875" style="8" customWidth="1"/>
    <col min="4522" max="4523" width="20.140625" style="8" customWidth="1"/>
    <col min="4524" max="4524" width="11.140625" style="8" customWidth="1"/>
    <col min="4525" max="4525" width="29.140625" style="8" customWidth="1"/>
    <col min="4526" max="4526" width="34.28515625" style="8" customWidth="1"/>
    <col min="4527" max="4528" width="9.85546875" style="8" customWidth="1"/>
    <col min="4529" max="4529" width="17.5703125" style="8" customWidth="1"/>
    <col min="4530" max="4530" width="18.85546875" style="8" customWidth="1"/>
    <col min="4531" max="4531" width="9.85546875" style="8" customWidth="1"/>
    <col min="4532" max="4533" width="6" style="8" customWidth="1"/>
    <col min="4534" max="4534" width="13.7109375" style="8" customWidth="1"/>
    <col min="4535" max="4536" width="15" style="8" customWidth="1"/>
    <col min="4537" max="4537" width="17.5703125" style="8" customWidth="1"/>
    <col min="4538" max="4538" width="9.85546875" style="8" customWidth="1"/>
    <col min="4539" max="4539" width="7.28515625" style="8" customWidth="1"/>
    <col min="4540" max="4540" width="6" style="8" customWidth="1"/>
    <col min="4541" max="4546" width="17.5703125" style="8" customWidth="1"/>
    <col min="4547" max="4689" width="20.140625" style="8" customWidth="1"/>
    <col min="4690" max="4729" width="12.42578125" style="8" customWidth="1"/>
    <col min="4730" max="4730" width="20.140625" style="8" customWidth="1"/>
    <col min="4731" max="4731" width="21.42578125" style="8" customWidth="1"/>
    <col min="4732" max="4732" width="22.7109375" style="8" customWidth="1"/>
    <col min="4733" max="4733" width="13.7109375" style="8" customWidth="1"/>
    <col min="4734" max="4734" width="15" style="8" customWidth="1"/>
    <col min="4735" max="4737" width="17.5703125" style="8" customWidth="1"/>
    <col min="4738" max="4738" width="16.28515625" style="8" customWidth="1"/>
    <col min="4739" max="4739" width="15" style="8" customWidth="1"/>
    <col min="4740" max="4741" width="12.42578125" style="8" customWidth="1"/>
    <col min="4742" max="4743" width="17.5703125" style="8" customWidth="1"/>
    <col min="4744" max="4744" width="7.28515625" style="8" customWidth="1"/>
    <col min="4745" max="4745" width="21.42578125" style="8" customWidth="1"/>
    <col min="4746" max="4746" width="17.5703125" style="8" customWidth="1"/>
    <col min="4747" max="4747" width="20.140625" style="8" customWidth="1"/>
    <col min="4748" max="4748" width="16.28515625" style="8" customWidth="1"/>
    <col min="4749" max="4749" width="17.5703125" style="8" customWidth="1"/>
    <col min="4750" max="4750" width="6" style="8" customWidth="1"/>
    <col min="4751" max="4752" width="18.85546875" style="8" customWidth="1"/>
    <col min="4753" max="4754" width="20.140625" style="8" customWidth="1"/>
    <col min="4755" max="4755" width="6" style="8" customWidth="1"/>
    <col min="4756" max="4756" width="12.42578125" style="8" customWidth="1"/>
    <col min="4757" max="4757" width="18.85546875" style="8" customWidth="1"/>
    <col min="4758" max="4759" width="15" style="8" customWidth="1"/>
    <col min="4760" max="4760" width="7.28515625" style="8" customWidth="1"/>
    <col min="4761" max="4761" width="11.140625" style="8" customWidth="1"/>
    <col min="4762" max="4762" width="13.7109375" style="8" customWidth="1"/>
    <col min="4763" max="4763" width="18.85546875" style="8" customWidth="1"/>
    <col min="4764" max="4764" width="17.5703125" style="8" customWidth="1"/>
    <col min="4765" max="4765" width="25.28515625" style="8" customWidth="1"/>
    <col min="4766" max="4766" width="20.140625" style="8" customWidth="1"/>
    <col min="4767" max="4767" width="15" style="8" customWidth="1"/>
    <col min="4768" max="4768" width="17.5703125" style="8" customWidth="1"/>
    <col min="4769" max="4769" width="16.28515625" style="8" customWidth="1"/>
    <col min="4770" max="4771" width="15" style="8" customWidth="1"/>
    <col min="4772" max="4772" width="17.5703125" style="8" customWidth="1"/>
    <col min="4773" max="4773" width="20.140625" style="8" customWidth="1"/>
    <col min="4774" max="4774" width="16.28515625" style="8" customWidth="1"/>
    <col min="4775" max="4776" width="25.28515625" style="8" customWidth="1"/>
    <col min="4777" max="4777" width="18.85546875" style="8" customWidth="1"/>
    <col min="4778" max="4779" width="20.140625" style="8" customWidth="1"/>
    <col min="4780" max="4780" width="11.140625" style="8" customWidth="1"/>
    <col min="4781" max="4781" width="29.140625" style="8" customWidth="1"/>
    <col min="4782" max="4782" width="34.28515625" style="8" customWidth="1"/>
    <col min="4783" max="4784" width="9.85546875" style="8" customWidth="1"/>
    <col min="4785" max="4785" width="17.5703125" style="8" customWidth="1"/>
    <col min="4786" max="4786" width="18.85546875" style="8" customWidth="1"/>
    <col min="4787" max="4787" width="9.85546875" style="8" customWidth="1"/>
    <col min="4788" max="4789" width="6" style="8" customWidth="1"/>
    <col min="4790" max="4790" width="13.7109375" style="8" customWidth="1"/>
    <col min="4791" max="4792" width="15" style="8" customWidth="1"/>
    <col min="4793" max="4793" width="17.5703125" style="8" customWidth="1"/>
    <col min="4794" max="4794" width="9.85546875" style="8" customWidth="1"/>
    <col min="4795" max="4795" width="7.28515625" style="8" customWidth="1"/>
    <col min="4796" max="4796" width="6" style="8" customWidth="1"/>
    <col min="4797" max="4802" width="17.5703125" style="8" customWidth="1"/>
    <col min="4803" max="4945" width="20.140625" style="8" customWidth="1"/>
    <col min="4946" max="4985" width="12.42578125" style="8" customWidth="1"/>
    <col min="4986" max="4986" width="20.140625" style="8" customWidth="1"/>
    <col min="4987" max="4987" width="21.42578125" style="8" customWidth="1"/>
    <col min="4988" max="4988" width="22.7109375" style="8" customWidth="1"/>
    <col min="4989" max="4989" width="13.7109375" style="8" customWidth="1"/>
    <col min="4990" max="4990" width="15" style="8" customWidth="1"/>
    <col min="4991" max="4993" width="17.5703125" style="8" customWidth="1"/>
    <col min="4994" max="4994" width="16.28515625" style="8" customWidth="1"/>
    <col min="4995" max="4995" width="15" style="8" customWidth="1"/>
    <col min="4996" max="4997" width="12.42578125" style="8" customWidth="1"/>
    <col min="4998" max="4999" width="17.5703125" style="8" customWidth="1"/>
    <col min="5000" max="5000" width="7.28515625" style="8" customWidth="1"/>
    <col min="5001" max="5001" width="21.42578125" style="8" customWidth="1"/>
    <col min="5002" max="5002" width="17.5703125" style="8" customWidth="1"/>
    <col min="5003" max="5003" width="20.140625" style="8" customWidth="1"/>
    <col min="5004" max="5004" width="16.28515625" style="8" customWidth="1"/>
    <col min="5005" max="5005" width="17.5703125" style="8" customWidth="1"/>
    <col min="5006" max="5006" width="6" style="8" customWidth="1"/>
    <col min="5007" max="5008" width="18.85546875" style="8" customWidth="1"/>
    <col min="5009" max="5010" width="20.140625" style="8" customWidth="1"/>
    <col min="5011" max="5011" width="6" style="8" customWidth="1"/>
    <col min="5012" max="5012" width="12.42578125" style="8" customWidth="1"/>
    <col min="5013" max="5013" width="18.85546875" style="8" customWidth="1"/>
    <col min="5014" max="5015" width="15" style="8" customWidth="1"/>
    <col min="5016" max="5016" width="7.28515625" style="8" customWidth="1"/>
    <col min="5017" max="5017" width="11.140625" style="8" customWidth="1"/>
    <col min="5018" max="5018" width="13.7109375" style="8" customWidth="1"/>
    <col min="5019" max="5019" width="18.85546875" style="8" customWidth="1"/>
    <col min="5020" max="5020" width="17.5703125" style="8" customWidth="1"/>
    <col min="5021" max="5021" width="25.28515625" style="8" customWidth="1"/>
    <col min="5022" max="5022" width="20.140625" style="8" customWidth="1"/>
    <col min="5023" max="5023" width="15" style="8" customWidth="1"/>
    <col min="5024" max="5024" width="17.5703125" style="8" customWidth="1"/>
    <col min="5025" max="5025" width="16.28515625" style="8" customWidth="1"/>
    <col min="5026" max="5027" width="15" style="8" customWidth="1"/>
    <col min="5028" max="5028" width="17.5703125" style="8" customWidth="1"/>
    <col min="5029" max="5029" width="20.140625" style="8" customWidth="1"/>
    <col min="5030" max="5030" width="16.28515625" style="8" customWidth="1"/>
    <col min="5031" max="5032" width="25.28515625" style="8" customWidth="1"/>
    <col min="5033" max="5033" width="18.85546875" style="8" customWidth="1"/>
    <col min="5034" max="5035" width="20.140625" style="8" customWidth="1"/>
    <col min="5036" max="5036" width="11.140625" style="8" customWidth="1"/>
    <col min="5037" max="5037" width="29.140625" style="8" customWidth="1"/>
    <col min="5038" max="5038" width="34.28515625" style="8" customWidth="1"/>
    <col min="5039" max="5040" width="9.85546875" style="8" customWidth="1"/>
    <col min="5041" max="5041" width="17.5703125" style="8" customWidth="1"/>
    <col min="5042" max="5042" width="18.85546875" style="8" customWidth="1"/>
    <col min="5043" max="5043" width="9.85546875" style="8" customWidth="1"/>
    <col min="5044" max="5045" width="6" style="8" customWidth="1"/>
    <col min="5046" max="5046" width="13.7109375" style="8" customWidth="1"/>
    <col min="5047" max="5048" width="15" style="8" customWidth="1"/>
    <col min="5049" max="5049" width="17.5703125" style="8" customWidth="1"/>
    <col min="5050" max="5050" width="9.85546875" style="8" customWidth="1"/>
    <col min="5051" max="5051" width="7.28515625" style="8" customWidth="1"/>
    <col min="5052" max="5052" width="6" style="8" customWidth="1"/>
    <col min="5053" max="5058" width="17.5703125" style="8" customWidth="1"/>
    <col min="5059" max="5201" width="20.140625" style="8" customWidth="1"/>
    <col min="5202" max="5241" width="12.42578125" style="8" customWidth="1"/>
    <col min="5242" max="5242" width="20.140625" style="8" customWidth="1"/>
    <col min="5243" max="5243" width="21.42578125" style="8" customWidth="1"/>
    <col min="5244" max="5244" width="22.7109375" style="8" customWidth="1"/>
    <col min="5245" max="5245" width="13.7109375" style="8" customWidth="1"/>
    <col min="5246" max="5246" width="15" style="8" customWidth="1"/>
    <col min="5247" max="5249" width="17.5703125" style="8" customWidth="1"/>
    <col min="5250" max="5250" width="16.28515625" style="8" customWidth="1"/>
    <col min="5251" max="5251" width="15" style="8" customWidth="1"/>
    <col min="5252" max="5253" width="12.42578125" style="8" customWidth="1"/>
    <col min="5254" max="5255" width="17.5703125" style="8" customWidth="1"/>
    <col min="5256" max="5256" width="7.28515625" style="8" customWidth="1"/>
    <col min="5257" max="5257" width="21.42578125" style="8" customWidth="1"/>
    <col min="5258" max="5258" width="17.5703125" style="8" customWidth="1"/>
    <col min="5259" max="5259" width="20.140625" style="8" customWidth="1"/>
    <col min="5260" max="5260" width="16.28515625" style="8" customWidth="1"/>
    <col min="5261" max="5261" width="17.5703125" style="8" customWidth="1"/>
    <col min="5262" max="5262" width="6" style="8" customWidth="1"/>
    <col min="5263" max="5264" width="18.85546875" style="8" customWidth="1"/>
    <col min="5265" max="5266" width="20.140625" style="8" customWidth="1"/>
    <col min="5267" max="5267" width="6" style="8" customWidth="1"/>
    <col min="5268" max="5268" width="12.42578125" style="8" customWidth="1"/>
    <col min="5269" max="5269" width="18.85546875" style="8" customWidth="1"/>
    <col min="5270" max="5271" width="15" style="8" customWidth="1"/>
    <col min="5272" max="5272" width="7.28515625" style="8" customWidth="1"/>
    <col min="5273" max="5273" width="11.140625" style="8" customWidth="1"/>
    <col min="5274" max="5274" width="13.7109375" style="8" customWidth="1"/>
    <col min="5275" max="5275" width="18.85546875" style="8" customWidth="1"/>
    <col min="5276" max="5276" width="17.5703125" style="8" customWidth="1"/>
    <col min="5277" max="5277" width="25.28515625" style="8" customWidth="1"/>
    <col min="5278" max="5278" width="20.140625" style="8" customWidth="1"/>
    <col min="5279" max="5279" width="15" style="8" customWidth="1"/>
    <col min="5280" max="5280" width="17.5703125" style="8" customWidth="1"/>
    <col min="5281" max="5281" width="16.28515625" style="8" customWidth="1"/>
    <col min="5282" max="5283" width="15" style="8" customWidth="1"/>
    <col min="5284" max="5284" width="17.5703125" style="8" customWidth="1"/>
    <col min="5285" max="5285" width="20.140625" style="8" customWidth="1"/>
    <col min="5286" max="5286" width="16.28515625" style="8" customWidth="1"/>
    <col min="5287" max="5288" width="25.28515625" style="8" customWidth="1"/>
    <col min="5289" max="5289" width="18.85546875" style="8" customWidth="1"/>
    <col min="5290" max="5291" width="20.140625" style="8" customWidth="1"/>
    <col min="5292" max="5292" width="11.140625" style="8" customWidth="1"/>
    <col min="5293" max="5293" width="29.140625" style="8" customWidth="1"/>
    <col min="5294" max="5294" width="34.28515625" style="8" customWidth="1"/>
    <col min="5295" max="5296" width="9.85546875" style="8" customWidth="1"/>
    <col min="5297" max="5297" width="17.5703125" style="8" customWidth="1"/>
    <col min="5298" max="5298" width="18.85546875" style="8" customWidth="1"/>
    <col min="5299" max="5299" width="9.85546875" style="8" customWidth="1"/>
    <col min="5300" max="5301" width="6" style="8" customWidth="1"/>
    <col min="5302" max="5302" width="13.7109375" style="8" customWidth="1"/>
    <col min="5303" max="5304" width="15" style="8" customWidth="1"/>
    <col min="5305" max="5305" width="17.5703125" style="8" customWidth="1"/>
    <col min="5306" max="5306" width="9.85546875" style="8" customWidth="1"/>
    <col min="5307" max="5307" width="7.28515625" style="8" customWidth="1"/>
    <col min="5308" max="5308" width="6" style="8" customWidth="1"/>
    <col min="5309" max="5314" width="17.5703125" style="8" customWidth="1"/>
    <col min="5315" max="5457" width="20.140625" style="8" customWidth="1"/>
    <col min="5458" max="5497" width="12.42578125" style="8" customWidth="1"/>
    <col min="5498" max="5498" width="20.140625" style="8" customWidth="1"/>
    <col min="5499" max="5499" width="21.42578125" style="8" customWidth="1"/>
    <col min="5500" max="5500" width="22.7109375" style="8" customWidth="1"/>
    <col min="5501" max="5501" width="13.7109375" style="8" customWidth="1"/>
    <col min="5502" max="5502" width="15" style="8" customWidth="1"/>
    <col min="5503" max="5505" width="17.5703125" style="8" customWidth="1"/>
    <col min="5506" max="5506" width="16.28515625" style="8" customWidth="1"/>
    <col min="5507" max="5507" width="15" style="8" customWidth="1"/>
    <col min="5508" max="5509" width="12.42578125" style="8" customWidth="1"/>
    <col min="5510" max="5511" width="17.5703125" style="8" customWidth="1"/>
    <col min="5512" max="5512" width="7.28515625" style="8" customWidth="1"/>
    <col min="5513" max="5513" width="21.42578125" style="8" customWidth="1"/>
    <col min="5514" max="5514" width="17.5703125" style="8" customWidth="1"/>
    <col min="5515" max="5515" width="20.140625" style="8" customWidth="1"/>
    <col min="5516" max="5516" width="16.28515625" style="8" customWidth="1"/>
    <col min="5517" max="5517" width="17.5703125" style="8" customWidth="1"/>
    <col min="5518" max="5518" width="6" style="8" customWidth="1"/>
    <col min="5519" max="5520" width="18.85546875" style="8" customWidth="1"/>
    <col min="5521" max="5522" width="20.140625" style="8" customWidth="1"/>
    <col min="5523" max="5523" width="6" style="8" customWidth="1"/>
    <col min="5524" max="5524" width="12.42578125" style="8" customWidth="1"/>
    <col min="5525" max="5525" width="18.85546875" style="8" customWidth="1"/>
    <col min="5526" max="5527" width="15" style="8" customWidth="1"/>
    <col min="5528" max="5528" width="7.28515625" style="8" customWidth="1"/>
    <col min="5529" max="5529" width="11.140625" style="8" customWidth="1"/>
    <col min="5530" max="5530" width="13.7109375" style="8" customWidth="1"/>
    <col min="5531" max="5531" width="18.85546875" style="8" customWidth="1"/>
    <col min="5532" max="5532" width="17.5703125" style="8" customWidth="1"/>
    <col min="5533" max="5533" width="25.28515625" style="8" customWidth="1"/>
    <col min="5534" max="5534" width="20.140625" style="8" customWidth="1"/>
    <col min="5535" max="5535" width="15" style="8" customWidth="1"/>
    <col min="5536" max="5536" width="17.5703125" style="8" customWidth="1"/>
    <col min="5537" max="5537" width="16.28515625" style="8" customWidth="1"/>
    <col min="5538" max="5539" width="15" style="8" customWidth="1"/>
    <col min="5540" max="5540" width="17.5703125" style="8" customWidth="1"/>
    <col min="5541" max="5541" width="20.140625" style="8" customWidth="1"/>
    <col min="5542" max="5542" width="16.28515625" style="8" customWidth="1"/>
    <col min="5543" max="5544" width="25.28515625" style="8" customWidth="1"/>
    <col min="5545" max="5545" width="18.85546875" style="8" customWidth="1"/>
    <col min="5546" max="5547" width="20.140625" style="8" customWidth="1"/>
    <col min="5548" max="5548" width="11.140625" style="8" customWidth="1"/>
    <col min="5549" max="5549" width="29.140625" style="8" customWidth="1"/>
    <col min="5550" max="5550" width="34.28515625" style="8" customWidth="1"/>
    <col min="5551" max="5552" width="9.85546875" style="8" customWidth="1"/>
    <col min="5553" max="5553" width="17.5703125" style="8" customWidth="1"/>
    <col min="5554" max="5554" width="18.85546875" style="8" customWidth="1"/>
    <col min="5555" max="5555" width="9.85546875" style="8" customWidth="1"/>
    <col min="5556" max="5557" width="6" style="8" customWidth="1"/>
    <col min="5558" max="5558" width="13.7109375" style="8" customWidth="1"/>
    <col min="5559" max="5560" width="15" style="8" customWidth="1"/>
    <col min="5561" max="5561" width="17.5703125" style="8" customWidth="1"/>
    <col min="5562" max="5562" width="9.85546875" style="8" customWidth="1"/>
    <col min="5563" max="5563" width="7.28515625" style="8" customWidth="1"/>
    <col min="5564" max="5564" width="6" style="8" customWidth="1"/>
    <col min="5565" max="5570" width="17.5703125" style="8" customWidth="1"/>
    <col min="5571" max="5713" width="20.140625" style="8" customWidth="1"/>
    <col min="5714" max="5753" width="12.42578125" style="8" customWidth="1"/>
    <col min="5754" max="5754" width="20.140625" style="8" customWidth="1"/>
    <col min="5755" max="5755" width="21.42578125" style="8" customWidth="1"/>
    <col min="5756" max="5756" width="22.7109375" style="8" customWidth="1"/>
    <col min="5757" max="5757" width="13.7109375" style="8" customWidth="1"/>
    <col min="5758" max="5758" width="15" style="8" customWidth="1"/>
    <col min="5759" max="5761" width="17.5703125" style="8" customWidth="1"/>
    <col min="5762" max="5762" width="16.28515625" style="8" customWidth="1"/>
    <col min="5763" max="5763" width="15" style="8" customWidth="1"/>
    <col min="5764" max="5765" width="12.42578125" style="8" customWidth="1"/>
    <col min="5766" max="5767" width="17.5703125" style="8" customWidth="1"/>
    <col min="5768" max="5768" width="7.28515625" style="8" customWidth="1"/>
    <col min="5769" max="5769" width="21.42578125" style="8" customWidth="1"/>
    <col min="5770" max="5770" width="17.5703125" style="8" customWidth="1"/>
    <col min="5771" max="5771" width="20.140625" style="8" customWidth="1"/>
    <col min="5772" max="5772" width="16.28515625" style="8" customWidth="1"/>
    <col min="5773" max="5773" width="17.5703125" style="8" customWidth="1"/>
    <col min="5774" max="5774" width="6" style="8" customWidth="1"/>
    <col min="5775" max="5776" width="18.85546875" style="8" customWidth="1"/>
    <col min="5777" max="5778" width="20.140625" style="8" customWidth="1"/>
    <col min="5779" max="5779" width="6" style="8" customWidth="1"/>
    <col min="5780" max="5780" width="12.42578125" style="8" customWidth="1"/>
    <col min="5781" max="5781" width="18.85546875" style="8" customWidth="1"/>
    <col min="5782" max="5783" width="15" style="8" customWidth="1"/>
    <col min="5784" max="5784" width="7.28515625" style="8" customWidth="1"/>
    <col min="5785" max="5785" width="11.140625" style="8" customWidth="1"/>
    <col min="5786" max="5786" width="13.7109375" style="8" customWidth="1"/>
    <col min="5787" max="5787" width="18.85546875" style="8" customWidth="1"/>
    <col min="5788" max="5788" width="17.5703125" style="8" customWidth="1"/>
    <col min="5789" max="5789" width="25.28515625" style="8" customWidth="1"/>
    <col min="5790" max="5790" width="20.140625" style="8" customWidth="1"/>
    <col min="5791" max="5791" width="15" style="8" customWidth="1"/>
    <col min="5792" max="5792" width="17.5703125" style="8" customWidth="1"/>
    <col min="5793" max="5793" width="16.28515625" style="8" customWidth="1"/>
    <col min="5794" max="5795" width="15" style="8" customWidth="1"/>
    <col min="5796" max="5796" width="17.5703125" style="8" customWidth="1"/>
    <col min="5797" max="5797" width="20.140625" style="8" customWidth="1"/>
    <col min="5798" max="5798" width="16.28515625" style="8" customWidth="1"/>
    <col min="5799" max="5800" width="25.28515625" style="8" customWidth="1"/>
    <col min="5801" max="5801" width="18.85546875" style="8" customWidth="1"/>
    <col min="5802" max="5803" width="20.140625" style="8" customWidth="1"/>
    <col min="5804" max="5804" width="11.140625" style="8" customWidth="1"/>
    <col min="5805" max="5805" width="29.140625" style="8" customWidth="1"/>
    <col min="5806" max="5806" width="34.28515625" style="8" customWidth="1"/>
    <col min="5807" max="5808" width="9.85546875" style="8" customWidth="1"/>
    <col min="5809" max="5809" width="17.5703125" style="8" customWidth="1"/>
    <col min="5810" max="5810" width="18.85546875" style="8" customWidth="1"/>
    <col min="5811" max="5811" width="9.85546875" style="8" customWidth="1"/>
    <col min="5812" max="5813" width="6" style="8" customWidth="1"/>
    <col min="5814" max="5814" width="13.7109375" style="8" customWidth="1"/>
    <col min="5815" max="5816" width="15" style="8" customWidth="1"/>
    <col min="5817" max="5817" width="17.5703125" style="8" customWidth="1"/>
    <col min="5818" max="5818" width="9.85546875" style="8" customWidth="1"/>
    <col min="5819" max="5819" width="7.28515625" style="8" customWidth="1"/>
    <col min="5820" max="5820" width="6" style="8" customWidth="1"/>
    <col min="5821" max="5826" width="17.5703125" style="8" customWidth="1"/>
    <col min="5827" max="5969" width="20.140625" style="8" customWidth="1"/>
    <col min="5970" max="6009" width="12.42578125" style="8" customWidth="1"/>
    <col min="6010" max="6010" width="20.140625" style="8" customWidth="1"/>
    <col min="6011" max="6011" width="21.42578125" style="8" customWidth="1"/>
    <col min="6012" max="6012" width="22.7109375" style="8" customWidth="1"/>
    <col min="6013" max="6013" width="13.7109375" style="8" customWidth="1"/>
    <col min="6014" max="6014" width="15" style="8" customWidth="1"/>
    <col min="6015" max="6017" width="17.5703125" style="8" customWidth="1"/>
    <col min="6018" max="6018" width="16.28515625" style="8" customWidth="1"/>
    <col min="6019" max="6019" width="15" style="8" customWidth="1"/>
    <col min="6020" max="6021" width="12.42578125" style="8" customWidth="1"/>
    <col min="6022" max="6023" width="17.5703125" style="8" customWidth="1"/>
    <col min="6024" max="6024" width="7.28515625" style="8" customWidth="1"/>
    <col min="6025" max="6025" width="21.42578125" style="8" customWidth="1"/>
    <col min="6026" max="6026" width="17.5703125" style="8" customWidth="1"/>
    <col min="6027" max="6027" width="20.140625" style="8" customWidth="1"/>
    <col min="6028" max="6028" width="16.28515625" style="8" customWidth="1"/>
    <col min="6029" max="6029" width="17.5703125" style="8" customWidth="1"/>
    <col min="6030" max="6030" width="6" style="8" customWidth="1"/>
    <col min="6031" max="6032" width="18.85546875" style="8" customWidth="1"/>
    <col min="6033" max="6034" width="20.140625" style="8" customWidth="1"/>
    <col min="6035" max="6035" width="6" style="8" customWidth="1"/>
    <col min="6036" max="6036" width="12.42578125" style="8" customWidth="1"/>
    <col min="6037" max="6037" width="18.85546875" style="8" customWidth="1"/>
    <col min="6038" max="6039" width="15" style="8" customWidth="1"/>
    <col min="6040" max="6040" width="7.28515625" style="8" customWidth="1"/>
    <col min="6041" max="6041" width="11.140625" style="8" customWidth="1"/>
    <col min="6042" max="6042" width="13.7109375" style="8" customWidth="1"/>
    <col min="6043" max="6043" width="18.85546875" style="8" customWidth="1"/>
    <col min="6044" max="6044" width="17.5703125" style="8" customWidth="1"/>
    <col min="6045" max="6045" width="25.28515625" style="8" customWidth="1"/>
    <col min="6046" max="6046" width="20.140625" style="8" customWidth="1"/>
    <col min="6047" max="6047" width="15" style="8" customWidth="1"/>
    <col min="6048" max="6048" width="17.5703125" style="8" customWidth="1"/>
    <col min="6049" max="6049" width="16.28515625" style="8" customWidth="1"/>
    <col min="6050" max="6051" width="15" style="8" customWidth="1"/>
    <col min="6052" max="6052" width="17.5703125" style="8" customWidth="1"/>
    <col min="6053" max="6053" width="20.140625" style="8" customWidth="1"/>
    <col min="6054" max="6054" width="16.28515625" style="8" customWidth="1"/>
    <col min="6055" max="6056" width="25.28515625" style="8" customWidth="1"/>
    <col min="6057" max="6057" width="18.85546875" style="8" customWidth="1"/>
    <col min="6058" max="6059" width="20.140625" style="8" customWidth="1"/>
    <col min="6060" max="6060" width="11.140625" style="8" customWidth="1"/>
    <col min="6061" max="6061" width="29.140625" style="8" customWidth="1"/>
    <col min="6062" max="6062" width="34.28515625" style="8" customWidth="1"/>
    <col min="6063" max="6064" width="9.85546875" style="8" customWidth="1"/>
    <col min="6065" max="6065" width="17.5703125" style="8" customWidth="1"/>
    <col min="6066" max="6066" width="18.85546875" style="8" customWidth="1"/>
    <col min="6067" max="6067" width="9.85546875" style="8" customWidth="1"/>
    <col min="6068" max="6069" width="6" style="8" customWidth="1"/>
    <col min="6070" max="6070" width="13.7109375" style="8" customWidth="1"/>
    <col min="6071" max="6072" width="15" style="8" customWidth="1"/>
    <col min="6073" max="6073" width="17.5703125" style="8" customWidth="1"/>
    <col min="6074" max="6074" width="9.85546875" style="8" customWidth="1"/>
    <col min="6075" max="6075" width="7.28515625" style="8" customWidth="1"/>
    <col min="6076" max="6076" width="6" style="8" customWidth="1"/>
    <col min="6077" max="6082" width="17.5703125" style="8" customWidth="1"/>
    <col min="6083" max="6225" width="20.140625" style="8" customWidth="1"/>
    <col min="6226" max="6265" width="12.42578125" style="8" customWidth="1"/>
    <col min="6266" max="6266" width="20.140625" style="8" customWidth="1"/>
    <col min="6267" max="6267" width="21.42578125" style="8" customWidth="1"/>
    <col min="6268" max="6268" width="22.7109375" style="8" customWidth="1"/>
    <col min="6269" max="6269" width="13.7109375" style="8" customWidth="1"/>
    <col min="6270" max="6270" width="15" style="8" customWidth="1"/>
    <col min="6271" max="6273" width="17.5703125" style="8" customWidth="1"/>
    <col min="6274" max="6274" width="16.28515625" style="8" customWidth="1"/>
    <col min="6275" max="6275" width="15" style="8" customWidth="1"/>
    <col min="6276" max="6277" width="12.42578125" style="8" customWidth="1"/>
    <col min="6278" max="6279" width="17.5703125" style="8" customWidth="1"/>
    <col min="6280" max="6280" width="7.28515625" style="8" customWidth="1"/>
    <col min="6281" max="6281" width="21.42578125" style="8" customWidth="1"/>
    <col min="6282" max="6282" width="17.5703125" style="8" customWidth="1"/>
    <col min="6283" max="6283" width="20.140625" style="8" customWidth="1"/>
    <col min="6284" max="6284" width="16.28515625" style="8" customWidth="1"/>
    <col min="6285" max="6285" width="17.5703125" style="8" customWidth="1"/>
    <col min="6286" max="6286" width="6" style="8" customWidth="1"/>
    <col min="6287" max="6288" width="18.85546875" style="8" customWidth="1"/>
    <col min="6289" max="6290" width="20.140625" style="8" customWidth="1"/>
    <col min="6291" max="6291" width="6" style="8" customWidth="1"/>
    <col min="6292" max="6292" width="12.42578125" style="8" customWidth="1"/>
    <col min="6293" max="6293" width="18.85546875" style="8" customWidth="1"/>
    <col min="6294" max="6295" width="15" style="8" customWidth="1"/>
    <col min="6296" max="6296" width="7.28515625" style="8" customWidth="1"/>
    <col min="6297" max="6297" width="11.140625" style="8" customWidth="1"/>
    <col min="6298" max="6298" width="13.7109375" style="8" customWidth="1"/>
    <col min="6299" max="6299" width="18.85546875" style="8" customWidth="1"/>
    <col min="6300" max="6300" width="17.5703125" style="8" customWidth="1"/>
    <col min="6301" max="6301" width="25.28515625" style="8" customWidth="1"/>
    <col min="6302" max="6302" width="20.140625" style="8" customWidth="1"/>
    <col min="6303" max="6303" width="15" style="8" customWidth="1"/>
    <col min="6304" max="6304" width="17.5703125" style="8" customWidth="1"/>
    <col min="6305" max="6305" width="16.28515625" style="8" customWidth="1"/>
    <col min="6306" max="6307" width="15" style="8" customWidth="1"/>
    <col min="6308" max="6308" width="17.5703125" style="8" customWidth="1"/>
    <col min="6309" max="6309" width="20.140625" style="8" customWidth="1"/>
    <col min="6310" max="6310" width="16.28515625" style="8" customWidth="1"/>
    <col min="6311" max="6312" width="25.28515625" style="8" customWidth="1"/>
    <col min="6313" max="6313" width="18.85546875" style="8" customWidth="1"/>
    <col min="6314" max="6315" width="20.140625" style="8" customWidth="1"/>
    <col min="6316" max="6316" width="11.140625" style="8" customWidth="1"/>
    <col min="6317" max="6317" width="29.140625" style="8" customWidth="1"/>
    <col min="6318" max="6318" width="34.28515625" style="8" customWidth="1"/>
    <col min="6319" max="6320" width="9.85546875" style="8" customWidth="1"/>
    <col min="6321" max="6321" width="17.5703125" style="8" customWidth="1"/>
    <col min="6322" max="6322" width="18.85546875" style="8" customWidth="1"/>
    <col min="6323" max="6323" width="9.85546875" style="8" customWidth="1"/>
    <col min="6324" max="6325" width="6" style="8" customWidth="1"/>
    <col min="6326" max="6326" width="13.7109375" style="8" customWidth="1"/>
    <col min="6327" max="6328" width="15" style="8" customWidth="1"/>
    <col min="6329" max="6329" width="17.5703125" style="8" customWidth="1"/>
    <col min="6330" max="6330" width="9.85546875" style="8" customWidth="1"/>
    <col min="6331" max="6331" width="7.28515625" style="8" customWidth="1"/>
    <col min="6332" max="6332" width="6" style="8" customWidth="1"/>
    <col min="6333" max="6338" width="17.5703125" style="8" customWidth="1"/>
    <col min="6339" max="6481" width="20.140625" style="8" customWidth="1"/>
    <col min="6482" max="6521" width="12.42578125" style="8" customWidth="1"/>
    <col min="6522" max="6522" width="20.140625" style="8" customWidth="1"/>
    <col min="6523" max="6523" width="21.42578125" style="8" customWidth="1"/>
    <col min="6524" max="6524" width="22.7109375" style="8" customWidth="1"/>
    <col min="6525" max="6525" width="13.7109375" style="8" customWidth="1"/>
    <col min="6526" max="6526" width="15" style="8" customWidth="1"/>
    <col min="6527" max="6529" width="17.5703125" style="8" customWidth="1"/>
    <col min="6530" max="6530" width="16.28515625" style="8" customWidth="1"/>
    <col min="6531" max="6531" width="15" style="8" customWidth="1"/>
    <col min="6532" max="6533" width="12.42578125" style="8" customWidth="1"/>
    <col min="6534" max="6535" width="17.5703125" style="8" customWidth="1"/>
    <col min="6536" max="6536" width="7.28515625" style="8" customWidth="1"/>
    <col min="6537" max="6537" width="21.42578125" style="8" customWidth="1"/>
    <col min="6538" max="6538" width="17.5703125" style="8" customWidth="1"/>
    <col min="6539" max="6539" width="20.140625" style="8" customWidth="1"/>
    <col min="6540" max="6540" width="16.28515625" style="8" customWidth="1"/>
    <col min="6541" max="6541" width="17.5703125" style="8" customWidth="1"/>
    <col min="6542" max="6542" width="6" style="8" customWidth="1"/>
    <col min="6543" max="6544" width="18.85546875" style="8" customWidth="1"/>
    <col min="6545" max="6546" width="20.140625" style="8" customWidth="1"/>
    <col min="6547" max="6547" width="6" style="8" customWidth="1"/>
    <col min="6548" max="6548" width="12.42578125" style="8" customWidth="1"/>
    <col min="6549" max="6549" width="18.85546875" style="8" customWidth="1"/>
    <col min="6550" max="6551" width="15" style="8" customWidth="1"/>
    <col min="6552" max="6552" width="7.28515625" style="8" customWidth="1"/>
    <col min="6553" max="6553" width="11.140625" style="8" customWidth="1"/>
    <col min="6554" max="6554" width="13.7109375" style="8" customWidth="1"/>
    <col min="6555" max="6555" width="18.85546875" style="8" customWidth="1"/>
    <col min="6556" max="6556" width="17.5703125" style="8" customWidth="1"/>
    <col min="6557" max="6557" width="25.28515625" style="8" customWidth="1"/>
    <col min="6558" max="6558" width="20.140625" style="8" customWidth="1"/>
    <col min="6559" max="6559" width="15" style="8" customWidth="1"/>
    <col min="6560" max="6560" width="17.5703125" style="8" customWidth="1"/>
    <col min="6561" max="6561" width="16.28515625" style="8" customWidth="1"/>
    <col min="6562" max="6563" width="15" style="8" customWidth="1"/>
    <col min="6564" max="6564" width="17.5703125" style="8" customWidth="1"/>
    <col min="6565" max="6565" width="20.140625" style="8" customWidth="1"/>
    <col min="6566" max="6566" width="16.28515625" style="8" customWidth="1"/>
    <col min="6567" max="6568" width="25.28515625" style="8" customWidth="1"/>
    <col min="6569" max="6569" width="18.85546875" style="8" customWidth="1"/>
    <col min="6570" max="6571" width="20.140625" style="8" customWidth="1"/>
    <col min="6572" max="6572" width="11.140625" style="8" customWidth="1"/>
    <col min="6573" max="6573" width="29.140625" style="8" customWidth="1"/>
    <col min="6574" max="6574" width="34.28515625" style="8" customWidth="1"/>
    <col min="6575" max="6576" width="9.85546875" style="8" customWidth="1"/>
    <col min="6577" max="6577" width="17.5703125" style="8" customWidth="1"/>
    <col min="6578" max="6578" width="18.85546875" style="8" customWidth="1"/>
    <col min="6579" max="6579" width="9.85546875" style="8" customWidth="1"/>
    <col min="6580" max="6581" width="6" style="8" customWidth="1"/>
    <col min="6582" max="6582" width="13.7109375" style="8" customWidth="1"/>
    <col min="6583" max="6584" width="15" style="8" customWidth="1"/>
    <col min="6585" max="6585" width="17.5703125" style="8" customWidth="1"/>
    <col min="6586" max="6586" width="9.85546875" style="8" customWidth="1"/>
    <col min="6587" max="6587" width="7.28515625" style="8" customWidth="1"/>
    <col min="6588" max="6588" width="6" style="8" customWidth="1"/>
    <col min="6589" max="6594" width="17.5703125" style="8" customWidth="1"/>
    <col min="6595" max="6737" width="20.140625" style="8" customWidth="1"/>
    <col min="6738" max="6777" width="12.42578125" style="8" customWidth="1"/>
    <col min="6778" max="6778" width="20.140625" style="8" customWidth="1"/>
    <col min="6779" max="6779" width="21.42578125" style="8" customWidth="1"/>
    <col min="6780" max="6780" width="22.7109375" style="8" customWidth="1"/>
    <col min="6781" max="6781" width="13.7109375" style="8" customWidth="1"/>
    <col min="6782" max="6782" width="15" style="8" customWidth="1"/>
    <col min="6783" max="6785" width="17.5703125" style="8" customWidth="1"/>
    <col min="6786" max="6786" width="16.28515625" style="8" customWidth="1"/>
    <col min="6787" max="6787" width="15" style="8" customWidth="1"/>
    <col min="6788" max="6789" width="12.42578125" style="8" customWidth="1"/>
    <col min="6790" max="6791" width="17.5703125" style="8" customWidth="1"/>
    <col min="6792" max="6792" width="7.28515625" style="8" customWidth="1"/>
    <col min="6793" max="6793" width="21.42578125" style="8" customWidth="1"/>
    <col min="6794" max="6794" width="17.5703125" style="8" customWidth="1"/>
    <col min="6795" max="6795" width="20.140625" style="8" customWidth="1"/>
    <col min="6796" max="6796" width="16.28515625" style="8" customWidth="1"/>
    <col min="6797" max="6797" width="17.5703125" style="8" customWidth="1"/>
    <col min="6798" max="6798" width="6" style="8" customWidth="1"/>
    <col min="6799" max="6800" width="18.85546875" style="8" customWidth="1"/>
    <col min="6801" max="6802" width="20.140625" style="8" customWidth="1"/>
    <col min="6803" max="6803" width="6" style="8" customWidth="1"/>
    <col min="6804" max="6804" width="12.42578125" style="8" customWidth="1"/>
    <col min="6805" max="6805" width="18.85546875" style="8" customWidth="1"/>
    <col min="6806" max="6807" width="15" style="8" customWidth="1"/>
    <col min="6808" max="6808" width="7.28515625" style="8" customWidth="1"/>
    <col min="6809" max="6809" width="11.140625" style="8" customWidth="1"/>
    <col min="6810" max="6810" width="13.7109375" style="8" customWidth="1"/>
    <col min="6811" max="6811" width="18.85546875" style="8" customWidth="1"/>
    <col min="6812" max="6812" width="17.5703125" style="8" customWidth="1"/>
    <col min="6813" max="6813" width="25.28515625" style="8" customWidth="1"/>
    <col min="6814" max="6814" width="20.140625" style="8" customWidth="1"/>
    <col min="6815" max="6815" width="15" style="8" customWidth="1"/>
    <col min="6816" max="6816" width="17.5703125" style="8" customWidth="1"/>
    <col min="6817" max="6817" width="16.28515625" style="8" customWidth="1"/>
    <col min="6818" max="6819" width="15" style="8" customWidth="1"/>
    <col min="6820" max="6820" width="17.5703125" style="8" customWidth="1"/>
    <col min="6821" max="6821" width="20.140625" style="8" customWidth="1"/>
    <col min="6822" max="6822" width="16.28515625" style="8" customWidth="1"/>
    <col min="6823" max="6824" width="25.28515625" style="8" customWidth="1"/>
    <col min="6825" max="6825" width="18.85546875" style="8" customWidth="1"/>
    <col min="6826" max="6827" width="20.140625" style="8" customWidth="1"/>
    <col min="6828" max="6828" width="11.140625" style="8" customWidth="1"/>
    <col min="6829" max="6829" width="29.140625" style="8" customWidth="1"/>
    <col min="6830" max="6830" width="34.28515625" style="8" customWidth="1"/>
    <col min="6831" max="6832" width="9.85546875" style="8" customWidth="1"/>
    <col min="6833" max="6833" width="17.5703125" style="8" customWidth="1"/>
    <col min="6834" max="6834" width="18.85546875" style="8" customWidth="1"/>
    <col min="6835" max="6835" width="9.85546875" style="8" customWidth="1"/>
    <col min="6836" max="6837" width="6" style="8" customWidth="1"/>
    <col min="6838" max="6838" width="13.7109375" style="8" customWidth="1"/>
    <col min="6839" max="6840" width="15" style="8" customWidth="1"/>
    <col min="6841" max="6841" width="17.5703125" style="8" customWidth="1"/>
    <col min="6842" max="6842" width="9.85546875" style="8" customWidth="1"/>
    <col min="6843" max="6843" width="7.28515625" style="8" customWidth="1"/>
    <col min="6844" max="6844" width="6" style="8" customWidth="1"/>
    <col min="6845" max="6850" width="17.5703125" style="8" customWidth="1"/>
    <col min="6851" max="6993" width="20.140625" style="8" customWidth="1"/>
    <col min="6994" max="7033" width="12.42578125" style="8" customWidth="1"/>
    <col min="7034" max="7034" width="20.140625" style="8" customWidth="1"/>
    <col min="7035" max="7035" width="21.42578125" style="8" customWidth="1"/>
    <col min="7036" max="7036" width="22.7109375" style="8" customWidth="1"/>
    <col min="7037" max="7037" width="13.7109375" style="8" customWidth="1"/>
    <col min="7038" max="7038" width="15" style="8" customWidth="1"/>
    <col min="7039" max="7041" width="17.5703125" style="8" customWidth="1"/>
    <col min="7042" max="7042" width="16.28515625" style="8" customWidth="1"/>
    <col min="7043" max="7043" width="15" style="8" customWidth="1"/>
    <col min="7044" max="7045" width="12.42578125" style="8" customWidth="1"/>
    <col min="7046" max="7047" width="17.5703125" style="8" customWidth="1"/>
    <col min="7048" max="7048" width="7.28515625" style="8" customWidth="1"/>
    <col min="7049" max="7049" width="21.42578125" style="8" customWidth="1"/>
    <col min="7050" max="7050" width="17.5703125" style="8" customWidth="1"/>
    <col min="7051" max="7051" width="20.140625" style="8" customWidth="1"/>
    <col min="7052" max="7052" width="16.28515625" style="8" customWidth="1"/>
    <col min="7053" max="7053" width="17.5703125" style="8" customWidth="1"/>
    <col min="7054" max="7054" width="6" style="8" customWidth="1"/>
    <col min="7055" max="7056" width="18.85546875" style="8" customWidth="1"/>
    <col min="7057" max="7058" width="20.140625" style="8" customWidth="1"/>
    <col min="7059" max="7059" width="6" style="8" customWidth="1"/>
    <col min="7060" max="7060" width="12.42578125" style="8" customWidth="1"/>
    <col min="7061" max="7061" width="18.85546875" style="8" customWidth="1"/>
    <col min="7062" max="7063" width="15" style="8" customWidth="1"/>
    <col min="7064" max="7064" width="7.28515625" style="8" customWidth="1"/>
    <col min="7065" max="7065" width="11.140625" style="8" customWidth="1"/>
    <col min="7066" max="7066" width="13.7109375" style="8" customWidth="1"/>
    <col min="7067" max="7067" width="18.85546875" style="8" customWidth="1"/>
    <col min="7068" max="7068" width="17.5703125" style="8" customWidth="1"/>
    <col min="7069" max="7069" width="25.28515625" style="8" customWidth="1"/>
    <col min="7070" max="7070" width="20.140625" style="8" customWidth="1"/>
    <col min="7071" max="7071" width="15" style="8" customWidth="1"/>
    <col min="7072" max="7072" width="17.5703125" style="8" customWidth="1"/>
    <col min="7073" max="7073" width="16.28515625" style="8" customWidth="1"/>
    <col min="7074" max="7075" width="15" style="8" customWidth="1"/>
    <col min="7076" max="7076" width="17.5703125" style="8" customWidth="1"/>
    <col min="7077" max="7077" width="20.140625" style="8" customWidth="1"/>
    <col min="7078" max="7078" width="16.28515625" style="8" customWidth="1"/>
    <col min="7079" max="7080" width="25.28515625" style="8" customWidth="1"/>
    <col min="7081" max="7081" width="18.85546875" style="8" customWidth="1"/>
    <col min="7082" max="7083" width="20.140625" style="8" customWidth="1"/>
    <col min="7084" max="7084" width="11.140625" style="8" customWidth="1"/>
    <col min="7085" max="7085" width="29.140625" style="8" customWidth="1"/>
    <col min="7086" max="7086" width="34.28515625" style="8" customWidth="1"/>
    <col min="7087" max="7088" width="9.85546875" style="8" customWidth="1"/>
    <col min="7089" max="7089" width="17.5703125" style="8" customWidth="1"/>
    <col min="7090" max="7090" width="18.85546875" style="8" customWidth="1"/>
    <col min="7091" max="7091" width="9.85546875" style="8" customWidth="1"/>
    <col min="7092" max="7093" width="6" style="8" customWidth="1"/>
    <col min="7094" max="7094" width="13.7109375" style="8" customWidth="1"/>
    <col min="7095" max="7096" width="15" style="8" customWidth="1"/>
    <col min="7097" max="7097" width="17.5703125" style="8" customWidth="1"/>
    <col min="7098" max="7098" width="9.85546875" style="8" customWidth="1"/>
    <col min="7099" max="7099" width="7.28515625" style="8" customWidth="1"/>
    <col min="7100" max="7100" width="6" style="8" customWidth="1"/>
    <col min="7101" max="7106" width="17.5703125" style="8" customWidth="1"/>
    <col min="7107" max="7249" width="20.140625" style="8" customWidth="1"/>
    <col min="7250" max="7289" width="12.42578125" style="8" customWidth="1"/>
    <col min="7290" max="7290" width="20.140625" style="8" customWidth="1"/>
    <col min="7291" max="7291" width="21.42578125" style="8" customWidth="1"/>
    <col min="7292" max="7292" width="22.7109375" style="8" customWidth="1"/>
    <col min="7293" max="7293" width="13.7109375" style="8" customWidth="1"/>
    <col min="7294" max="7294" width="15" style="8" customWidth="1"/>
    <col min="7295" max="7297" width="17.5703125" style="8" customWidth="1"/>
    <col min="7298" max="7298" width="16.28515625" style="8" customWidth="1"/>
    <col min="7299" max="7299" width="15" style="8" customWidth="1"/>
    <col min="7300" max="7301" width="12.42578125" style="8" customWidth="1"/>
    <col min="7302" max="7303" width="17.5703125" style="8" customWidth="1"/>
    <col min="7304" max="7304" width="7.28515625" style="8" customWidth="1"/>
    <col min="7305" max="7305" width="21.42578125" style="8" customWidth="1"/>
    <col min="7306" max="7306" width="17.5703125" style="8" customWidth="1"/>
    <col min="7307" max="7307" width="20.140625" style="8" customWidth="1"/>
    <col min="7308" max="7308" width="16.28515625" style="8" customWidth="1"/>
    <col min="7309" max="7309" width="17.5703125" style="8" customWidth="1"/>
    <col min="7310" max="7310" width="6" style="8" customWidth="1"/>
    <col min="7311" max="7312" width="18.85546875" style="8" customWidth="1"/>
    <col min="7313" max="7314" width="20.140625" style="8" customWidth="1"/>
    <col min="7315" max="7315" width="6" style="8" customWidth="1"/>
    <col min="7316" max="7316" width="12.42578125" style="8" customWidth="1"/>
    <col min="7317" max="7317" width="18.85546875" style="8" customWidth="1"/>
    <col min="7318" max="7319" width="15" style="8" customWidth="1"/>
    <col min="7320" max="7320" width="7.28515625" style="8" customWidth="1"/>
    <col min="7321" max="7321" width="11.140625" style="8" customWidth="1"/>
    <col min="7322" max="7322" width="13.7109375" style="8" customWidth="1"/>
    <col min="7323" max="7323" width="18.85546875" style="8" customWidth="1"/>
    <col min="7324" max="7324" width="17.5703125" style="8" customWidth="1"/>
    <col min="7325" max="7325" width="25.28515625" style="8" customWidth="1"/>
    <col min="7326" max="7326" width="20.140625" style="8" customWidth="1"/>
    <col min="7327" max="7327" width="15" style="8" customWidth="1"/>
    <col min="7328" max="7328" width="17.5703125" style="8" customWidth="1"/>
    <col min="7329" max="7329" width="16.28515625" style="8" customWidth="1"/>
    <col min="7330" max="7331" width="15" style="8" customWidth="1"/>
    <col min="7332" max="7332" width="17.5703125" style="8" customWidth="1"/>
    <col min="7333" max="7333" width="20.140625" style="8" customWidth="1"/>
    <col min="7334" max="7334" width="16.28515625" style="8" customWidth="1"/>
    <col min="7335" max="7336" width="25.28515625" style="8" customWidth="1"/>
    <col min="7337" max="7337" width="18.85546875" style="8" customWidth="1"/>
    <col min="7338" max="7339" width="20.140625" style="8" customWidth="1"/>
    <col min="7340" max="7340" width="11.140625" style="8" customWidth="1"/>
    <col min="7341" max="7341" width="29.140625" style="8" customWidth="1"/>
    <col min="7342" max="7342" width="34.28515625" style="8" customWidth="1"/>
    <col min="7343" max="7344" width="9.85546875" style="8" customWidth="1"/>
    <col min="7345" max="7345" width="17.5703125" style="8" customWidth="1"/>
    <col min="7346" max="7346" width="18.85546875" style="8" customWidth="1"/>
    <col min="7347" max="7347" width="9.85546875" style="8" customWidth="1"/>
    <col min="7348" max="7349" width="6" style="8" customWidth="1"/>
    <col min="7350" max="7350" width="13.7109375" style="8" customWidth="1"/>
    <col min="7351" max="7352" width="15" style="8" customWidth="1"/>
    <col min="7353" max="7353" width="17.5703125" style="8" customWidth="1"/>
    <col min="7354" max="7354" width="9.85546875" style="8" customWidth="1"/>
    <col min="7355" max="7355" width="7.28515625" style="8" customWidth="1"/>
    <col min="7356" max="7356" width="6" style="8" customWidth="1"/>
    <col min="7357" max="7362" width="17.5703125" style="8" customWidth="1"/>
    <col min="7363" max="7505" width="20.140625" style="8" customWidth="1"/>
    <col min="7506" max="7545" width="12.42578125" style="8" customWidth="1"/>
    <col min="7546" max="7546" width="20.140625" style="8" customWidth="1"/>
    <col min="7547" max="7547" width="21.42578125" style="8" customWidth="1"/>
    <col min="7548" max="7548" width="22.7109375" style="8" customWidth="1"/>
    <col min="7549" max="7549" width="13.7109375" style="8" customWidth="1"/>
    <col min="7550" max="7550" width="15" style="8" customWidth="1"/>
    <col min="7551" max="7553" width="17.5703125" style="8" customWidth="1"/>
    <col min="7554" max="7554" width="16.28515625" style="8" customWidth="1"/>
    <col min="7555" max="7555" width="15" style="8" customWidth="1"/>
    <col min="7556" max="7557" width="12.42578125" style="8" customWidth="1"/>
    <col min="7558" max="7559" width="17.5703125" style="8" customWidth="1"/>
    <col min="7560" max="7560" width="7.28515625" style="8" customWidth="1"/>
    <col min="7561" max="7561" width="21.42578125" style="8" customWidth="1"/>
    <col min="7562" max="7562" width="17.5703125" style="8" customWidth="1"/>
    <col min="7563" max="7563" width="20.140625" style="8" customWidth="1"/>
    <col min="7564" max="7564" width="16.28515625" style="8" customWidth="1"/>
    <col min="7565" max="7565" width="17.5703125" style="8" customWidth="1"/>
    <col min="7566" max="7566" width="6" style="8" customWidth="1"/>
    <col min="7567" max="7568" width="18.85546875" style="8" customWidth="1"/>
    <col min="7569" max="7570" width="20.140625" style="8" customWidth="1"/>
    <col min="7571" max="7571" width="6" style="8" customWidth="1"/>
    <col min="7572" max="7572" width="12.42578125" style="8" customWidth="1"/>
    <col min="7573" max="7573" width="18.85546875" style="8" customWidth="1"/>
    <col min="7574" max="7575" width="15" style="8" customWidth="1"/>
    <col min="7576" max="7576" width="7.28515625" style="8" customWidth="1"/>
    <col min="7577" max="7577" width="11.140625" style="8" customWidth="1"/>
    <col min="7578" max="7578" width="13.7109375" style="8" customWidth="1"/>
    <col min="7579" max="7579" width="18.85546875" style="8" customWidth="1"/>
    <col min="7580" max="7580" width="17.5703125" style="8" customWidth="1"/>
    <col min="7581" max="7581" width="25.28515625" style="8" customWidth="1"/>
    <col min="7582" max="7582" width="20.140625" style="8" customWidth="1"/>
    <col min="7583" max="7583" width="15" style="8" customWidth="1"/>
    <col min="7584" max="7584" width="17.5703125" style="8" customWidth="1"/>
    <col min="7585" max="7585" width="16.28515625" style="8" customWidth="1"/>
    <col min="7586" max="7587" width="15" style="8" customWidth="1"/>
    <col min="7588" max="7588" width="17.5703125" style="8" customWidth="1"/>
    <col min="7589" max="7589" width="20.140625" style="8" customWidth="1"/>
    <col min="7590" max="7590" width="16.28515625" style="8" customWidth="1"/>
    <col min="7591" max="7592" width="25.28515625" style="8" customWidth="1"/>
    <col min="7593" max="7593" width="18.85546875" style="8" customWidth="1"/>
    <col min="7594" max="7595" width="20.140625" style="8" customWidth="1"/>
    <col min="7596" max="7596" width="11.140625" style="8" customWidth="1"/>
    <col min="7597" max="7597" width="29.140625" style="8" customWidth="1"/>
    <col min="7598" max="7598" width="34.28515625" style="8" customWidth="1"/>
    <col min="7599" max="7600" width="9.85546875" style="8" customWidth="1"/>
    <col min="7601" max="7601" width="17.5703125" style="8" customWidth="1"/>
    <col min="7602" max="7602" width="18.85546875" style="8" customWidth="1"/>
    <col min="7603" max="7603" width="9.85546875" style="8" customWidth="1"/>
    <col min="7604" max="7605" width="6" style="8" customWidth="1"/>
    <col min="7606" max="7606" width="13.7109375" style="8" customWidth="1"/>
    <col min="7607" max="7608" width="15" style="8" customWidth="1"/>
    <col min="7609" max="7609" width="17.5703125" style="8" customWidth="1"/>
    <col min="7610" max="7610" width="9.85546875" style="8" customWidth="1"/>
    <col min="7611" max="7611" width="7.28515625" style="8" customWidth="1"/>
    <col min="7612" max="7612" width="6" style="8" customWidth="1"/>
    <col min="7613" max="7618" width="17.5703125" style="8" customWidth="1"/>
    <col min="7619" max="7761" width="20.140625" style="8" customWidth="1"/>
    <col min="7762" max="7801" width="12.42578125" style="8" customWidth="1"/>
    <col min="7802" max="7802" width="20.140625" style="8" customWidth="1"/>
    <col min="7803" max="7803" width="21.42578125" style="8" customWidth="1"/>
    <col min="7804" max="7804" width="22.7109375" style="8" customWidth="1"/>
    <col min="7805" max="7805" width="13.7109375" style="8" customWidth="1"/>
    <col min="7806" max="7806" width="15" style="8" customWidth="1"/>
    <col min="7807" max="7809" width="17.5703125" style="8" customWidth="1"/>
    <col min="7810" max="7810" width="16.28515625" style="8" customWidth="1"/>
    <col min="7811" max="7811" width="15" style="8" customWidth="1"/>
    <col min="7812" max="7813" width="12.42578125" style="8" customWidth="1"/>
    <col min="7814" max="7815" width="17.5703125" style="8" customWidth="1"/>
    <col min="7816" max="7816" width="7.28515625" style="8" customWidth="1"/>
    <col min="7817" max="7817" width="21.42578125" style="8" customWidth="1"/>
    <col min="7818" max="7818" width="17.5703125" style="8" customWidth="1"/>
    <col min="7819" max="7819" width="20.140625" style="8" customWidth="1"/>
    <col min="7820" max="7820" width="16.28515625" style="8" customWidth="1"/>
    <col min="7821" max="7821" width="17.5703125" style="8" customWidth="1"/>
    <col min="7822" max="7822" width="6" style="8" customWidth="1"/>
    <col min="7823" max="7824" width="18.85546875" style="8" customWidth="1"/>
    <col min="7825" max="7826" width="20.140625" style="8" customWidth="1"/>
    <col min="7827" max="7827" width="6" style="8" customWidth="1"/>
    <col min="7828" max="7828" width="12.42578125" style="8" customWidth="1"/>
    <col min="7829" max="7829" width="18.85546875" style="8" customWidth="1"/>
    <col min="7830" max="7831" width="15" style="8" customWidth="1"/>
    <col min="7832" max="7832" width="7.28515625" style="8" customWidth="1"/>
    <col min="7833" max="7833" width="11.140625" style="8" customWidth="1"/>
    <col min="7834" max="7834" width="13.7109375" style="8" customWidth="1"/>
    <col min="7835" max="7835" width="18.85546875" style="8" customWidth="1"/>
    <col min="7836" max="7836" width="17.5703125" style="8" customWidth="1"/>
    <col min="7837" max="7837" width="25.28515625" style="8" customWidth="1"/>
    <col min="7838" max="7838" width="20.140625" style="8" customWidth="1"/>
    <col min="7839" max="7839" width="15" style="8" customWidth="1"/>
    <col min="7840" max="7840" width="17.5703125" style="8" customWidth="1"/>
    <col min="7841" max="7841" width="16.28515625" style="8" customWidth="1"/>
    <col min="7842" max="7843" width="15" style="8" customWidth="1"/>
    <col min="7844" max="7844" width="17.5703125" style="8" customWidth="1"/>
    <col min="7845" max="7845" width="20.140625" style="8" customWidth="1"/>
    <col min="7846" max="7846" width="16.28515625" style="8" customWidth="1"/>
    <col min="7847" max="7848" width="25.28515625" style="8" customWidth="1"/>
    <col min="7849" max="7849" width="18.85546875" style="8" customWidth="1"/>
    <col min="7850" max="7851" width="20.140625" style="8" customWidth="1"/>
    <col min="7852" max="7852" width="11.140625" style="8" customWidth="1"/>
    <col min="7853" max="7853" width="29.140625" style="8" customWidth="1"/>
    <col min="7854" max="7854" width="34.28515625" style="8" customWidth="1"/>
    <col min="7855" max="7856" width="9.85546875" style="8" customWidth="1"/>
    <col min="7857" max="7857" width="17.5703125" style="8" customWidth="1"/>
    <col min="7858" max="7858" width="18.85546875" style="8" customWidth="1"/>
    <col min="7859" max="7859" width="9.85546875" style="8" customWidth="1"/>
    <col min="7860" max="7861" width="6" style="8" customWidth="1"/>
    <col min="7862" max="7862" width="13.7109375" style="8" customWidth="1"/>
    <col min="7863" max="7864" width="15" style="8" customWidth="1"/>
    <col min="7865" max="7865" width="17.5703125" style="8" customWidth="1"/>
    <col min="7866" max="7866" width="9.85546875" style="8" customWidth="1"/>
    <col min="7867" max="7867" width="7.28515625" style="8" customWidth="1"/>
    <col min="7868" max="7868" width="6" style="8" customWidth="1"/>
    <col min="7869" max="7874" width="17.5703125" style="8" customWidth="1"/>
    <col min="7875" max="8017" width="20.140625" style="8" customWidth="1"/>
    <col min="8018" max="8057" width="12.42578125" style="8" customWidth="1"/>
    <col min="8058" max="8058" width="20.140625" style="8" customWidth="1"/>
    <col min="8059" max="8059" width="21.42578125" style="8" customWidth="1"/>
    <col min="8060" max="8060" width="22.7109375" style="8" customWidth="1"/>
    <col min="8061" max="8061" width="13.7109375" style="8" customWidth="1"/>
    <col min="8062" max="8062" width="15" style="8" customWidth="1"/>
    <col min="8063" max="8065" width="17.5703125" style="8" customWidth="1"/>
    <col min="8066" max="8066" width="16.28515625" style="8" customWidth="1"/>
    <col min="8067" max="8067" width="15" style="8" customWidth="1"/>
    <col min="8068" max="8069" width="12.42578125" style="8" customWidth="1"/>
    <col min="8070" max="8071" width="17.5703125" style="8" customWidth="1"/>
    <col min="8072" max="8072" width="7.28515625" style="8" customWidth="1"/>
    <col min="8073" max="8073" width="21.42578125" style="8" customWidth="1"/>
    <col min="8074" max="8074" width="17.5703125" style="8" customWidth="1"/>
    <col min="8075" max="8075" width="20.140625" style="8" customWidth="1"/>
    <col min="8076" max="8076" width="16.28515625" style="8" customWidth="1"/>
    <col min="8077" max="8077" width="17.5703125" style="8" customWidth="1"/>
    <col min="8078" max="8078" width="6" style="8" customWidth="1"/>
    <col min="8079" max="8080" width="18.85546875" style="8" customWidth="1"/>
    <col min="8081" max="8082" width="20.140625" style="8" customWidth="1"/>
    <col min="8083" max="8083" width="6" style="8" customWidth="1"/>
    <col min="8084" max="8084" width="12.42578125" style="8" customWidth="1"/>
    <col min="8085" max="8085" width="18.85546875" style="8" customWidth="1"/>
    <col min="8086" max="8087" width="15" style="8" customWidth="1"/>
    <col min="8088" max="8088" width="7.28515625" style="8" customWidth="1"/>
    <col min="8089" max="8089" width="11.140625" style="8" customWidth="1"/>
    <col min="8090" max="8090" width="13.7109375" style="8" customWidth="1"/>
    <col min="8091" max="8091" width="18.85546875" style="8" customWidth="1"/>
    <col min="8092" max="8092" width="17.5703125" style="8" customWidth="1"/>
    <col min="8093" max="8093" width="25.28515625" style="8" customWidth="1"/>
    <col min="8094" max="8094" width="20.140625" style="8" customWidth="1"/>
    <col min="8095" max="8095" width="15" style="8" customWidth="1"/>
    <col min="8096" max="8096" width="17.5703125" style="8" customWidth="1"/>
    <col min="8097" max="8097" width="16.28515625" style="8" customWidth="1"/>
    <col min="8098" max="8099" width="15" style="8" customWidth="1"/>
    <col min="8100" max="8100" width="17.5703125" style="8" customWidth="1"/>
    <col min="8101" max="8101" width="20.140625" style="8" customWidth="1"/>
    <col min="8102" max="8102" width="16.28515625" style="8" customWidth="1"/>
    <col min="8103" max="8104" width="25.28515625" style="8" customWidth="1"/>
    <col min="8105" max="8105" width="18.85546875" style="8" customWidth="1"/>
    <col min="8106" max="8107" width="20.140625" style="8" customWidth="1"/>
    <col min="8108" max="8108" width="11.140625" style="8" customWidth="1"/>
    <col min="8109" max="8109" width="29.140625" style="8" customWidth="1"/>
    <col min="8110" max="8110" width="34.28515625" style="8" customWidth="1"/>
    <col min="8111" max="8112" width="9.85546875" style="8" customWidth="1"/>
    <col min="8113" max="8113" width="17.5703125" style="8" customWidth="1"/>
    <col min="8114" max="8114" width="18.85546875" style="8" customWidth="1"/>
    <col min="8115" max="8115" width="9.85546875" style="8" customWidth="1"/>
    <col min="8116" max="8117" width="6" style="8" customWidth="1"/>
    <col min="8118" max="8118" width="13.7109375" style="8" customWidth="1"/>
    <col min="8119" max="8120" width="15" style="8" customWidth="1"/>
    <col min="8121" max="8121" width="17.5703125" style="8" customWidth="1"/>
    <col min="8122" max="8122" width="9.85546875" style="8" customWidth="1"/>
    <col min="8123" max="8123" width="7.28515625" style="8" customWidth="1"/>
    <col min="8124" max="8124" width="6" style="8" customWidth="1"/>
    <col min="8125" max="8130" width="17.5703125" style="8" customWidth="1"/>
    <col min="8131" max="8273" width="20.140625" style="8" customWidth="1"/>
    <col min="8274" max="8313" width="12.42578125" style="8" customWidth="1"/>
    <col min="8314" max="8314" width="20.140625" style="8" customWidth="1"/>
    <col min="8315" max="8315" width="21.42578125" style="8" customWidth="1"/>
    <col min="8316" max="8316" width="22.7109375" style="8" customWidth="1"/>
    <col min="8317" max="8317" width="13.7109375" style="8" customWidth="1"/>
    <col min="8318" max="8318" width="15" style="8" customWidth="1"/>
    <col min="8319" max="8321" width="17.5703125" style="8" customWidth="1"/>
    <col min="8322" max="8322" width="16.28515625" style="8" customWidth="1"/>
    <col min="8323" max="8323" width="15" style="8" customWidth="1"/>
    <col min="8324" max="8325" width="12.42578125" style="8" customWidth="1"/>
    <col min="8326" max="8327" width="17.5703125" style="8" customWidth="1"/>
    <col min="8328" max="8328" width="7.28515625" style="8" customWidth="1"/>
    <col min="8329" max="8329" width="21.42578125" style="8" customWidth="1"/>
    <col min="8330" max="8330" width="17.5703125" style="8" customWidth="1"/>
    <col min="8331" max="8331" width="20.140625" style="8" customWidth="1"/>
    <col min="8332" max="8332" width="16.28515625" style="8" customWidth="1"/>
    <col min="8333" max="8333" width="17.5703125" style="8" customWidth="1"/>
    <col min="8334" max="8334" width="6" style="8" customWidth="1"/>
    <col min="8335" max="8336" width="18.85546875" style="8" customWidth="1"/>
    <col min="8337" max="8338" width="20.140625" style="8" customWidth="1"/>
    <col min="8339" max="8339" width="6" style="8" customWidth="1"/>
    <col min="8340" max="8340" width="12.42578125" style="8" customWidth="1"/>
    <col min="8341" max="8341" width="18.85546875" style="8" customWidth="1"/>
    <col min="8342" max="8343" width="15" style="8" customWidth="1"/>
    <col min="8344" max="8344" width="7.28515625" style="8" customWidth="1"/>
    <col min="8345" max="8345" width="11.140625" style="8" customWidth="1"/>
    <col min="8346" max="8346" width="13.7109375" style="8" customWidth="1"/>
    <col min="8347" max="8347" width="18.85546875" style="8" customWidth="1"/>
    <col min="8348" max="8348" width="17.5703125" style="8" customWidth="1"/>
    <col min="8349" max="8349" width="25.28515625" style="8" customWidth="1"/>
    <col min="8350" max="8350" width="20.140625" style="8" customWidth="1"/>
    <col min="8351" max="8351" width="15" style="8" customWidth="1"/>
    <col min="8352" max="8352" width="17.5703125" style="8" customWidth="1"/>
    <col min="8353" max="8353" width="16.28515625" style="8" customWidth="1"/>
    <col min="8354" max="8355" width="15" style="8" customWidth="1"/>
    <col min="8356" max="8356" width="17.5703125" style="8" customWidth="1"/>
    <col min="8357" max="8357" width="20.140625" style="8" customWidth="1"/>
    <col min="8358" max="8358" width="16.28515625" style="8" customWidth="1"/>
    <col min="8359" max="8360" width="25.28515625" style="8" customWidth="1"/>
    <col min="8361" max="8361" width="18.85546875" style="8" customWidth="1"/>
    <col min="8362" max="8363" width="20.140625" style="8" customWidth="1"/>
    <col min="8364" max="8364" width="11.140625" style="8" customWidth="1"/>
    <col min="8365" max="8365" width="29.140625" style="8" customWidth="1"/>
    <col min="8366" max="8366" width="34.28515625" style="8" customWidth="1"/>
    <col min="8367" max="8368" width="9.85546875" style="8" customWidth="1"/>
    <col min="8369" max="8369" width="17.5703125" style="8" customWidth="1"/>
    <col min="8370" max="8370" width="18.85546875" style="8" customWidth="1"/>
    <col min="8371" max="8371" width="9.85546875" style="8" customWidth="1"/>
    <col min="8372" max="8373" width="6" style="8" customWidth="1"/>
    <col min="8374" max="8374" width="13.7109375" style="8" customWidth="1"/>
    <col min="8375" max="8376" width="15" style="8" customWidth="1"/>
    <col min="8377" max="8377" width="17.5703125" style="8" customWidth="1"/>
    <col min="8378" max="8378" width="9.85546875" style="8" customWidth="1"/>
    <col min="8379" max="8379" width="7.28515625" style="8" customWidth="1"/>
    <col min="8380" max="8380" width="6" style="8" customWidth="1"/>
    <col min="8381" max="8386" width="17.5703125" style="8" customWidth="1"/>
    <col min="8387" max="8529" width="20.140625" style="8" customWidth="1"/>
    <col min="8530" max="8569" width="12.42578125" style="8" customWidth="1"/>
    <col min="8570" max="8570" width="20.140625" style="8" customWidth="1"/>
    <col min="8571" max="8571" width="21.42578125" style="8" customWidth="1"/>
    <col min="8572" max="8572" width="22.7109375" style="8" customWidth="1"/>
    <col min="8573" max="8573" width="13.7109375" style="8" customWidth="1"/>
    <col min="8574" max="8574" width="15" style="8" customWidth="1"/>
    <col min="8575" max="8577" width="17.5703125" style="8" customWidth="1"/>
    <col min="8578" max="8578" width="16.28515625" style="8" customWidth="1"/>
    <col min="8579" max="8579" width="15" style="8" customWidth="1"/>
    <col min="8580" max="8581" width="12.42578125" style="8" customWidth="1"/>
    <col min="8582" max="8583" width="17.5703125" style="8" customWidth="1"/>
    <col min="8584" max="8584" width="7.28515625" style="8" customWidth="1"/>
    <col min="8585" max="8585" width="21.42578125" style="8" customWidth="1"/>
    <col min="8586" max="8586" width="17.5703125" style="8" customWidth="1"/>
    <col min="8587" max="8587" width="20.140625" style="8" customWidth="1"/>
    <col min="8588" max="8588" width="16.28515625" style="8" customWidth="1"/>
    <col min="8589" max="8589" width="17.5703125" style="8" customWidth="1"/>
    <col min="8590" max="8590" width="6" style="8" customWidth="1"/>
    <col min="8591" max="8592" width="18.85546875" style="8" customWidth="1"/>
    <col min="8593" max="8594" width="20.140625" style="8" customWidth="1"/>
    <col min="8595" max="8595" width="6" style="8" customWidth="1"/>
    <col min="8596" max="8596" width="12.42578125" style="8" customWidth="1"/>
    <col min="8597" max="8597" width="18.85546875" style="8" customWidth="1"/>
    <col min="8598" max="8599" width="15" style="8" customWidth="1"/>
    <col min="8600" max="8600" width="7.28515625" style="8" customWidth="1"/>
    <col min="8601" max="8601" width="11.140625" style="8" customWidth="1"/>
    <col min="8602" max="8602" width="13.7109375" style="8" customWidth="1"/>
    <col min="8603" max="8603" width="18.85546875" style="8" customWidth="1"/>
    <col min="8604" max="8604" width="17.5703125" style="8" customWidth="1"/>
    <col min="8605" max="8605" width="25.28515625" style="8" customWidth="1"/>
    <col min="8606" max="8606" width="20.140625" style="8" customWidth="1"/>
    <col min="8607" max="8607" width="15" style="8" customWidth="1"/>
    <col min="8608" max="8608" width="17.5703125" style="8" customWidth="1"/>
    <col min="8609" max="8609" width="16.28515625" style="8" customWidth="1"/>
    <col min="8610" max="8611" width="15" style="8" customWidth="1"/>
    <col min="8612" max="8612" width="17.5703125" style="8" customWidth="1"/>
    <col min="8613" max="8613" width="20.140625" style="8" customWidth="1"/>
    <col min="8614" max="8614" width="16.28515625" style="8" customWidth="1"/>
    <col min="8615" max="8616" width="25.28515625" style="8" customWidth="1"/>
    <col min="8617" max="8617" width="18.85546875" style="8" customWidth="1"/>
    <col min="8618" max="8619" width="20.140625" style="8" customWidth="1"/>
    <col min="8620" max="8620" width="11.140625" style="8" customWidth="1"/>
    <col min="8621" max="8621" width="29.140625" style="8" customWidth="1"/>
    <col min="8622" max="8622" width="34.28515625" style="8" customWidth="1"/>
    <col min="8623" max="8624" width="9.85546875" style="8" customWidth="1"/>
    <col min="8625" max="8625" width="17.5703125" style="8" customWidth="1"/>
    <col min="8626" max="8626" width="18.85546875" style="8" customWidth="1"/>
    <col min="8627" max="8627" width="9.85546875" style="8" customWidth="1"/>
    <col min="8628" max="8629" width="6" style="8" customWidth="1"/>
    <col min="8630" max="8630" width="13.7109375" style="8" customWidth="1"/>
    <col min="8631" max="8632" width="15" style="8" customWidth="1"/>
    <col min="8633" max="8633" width="17.5703125" style="8" customWidth="1"/>
    <col min="8634" max="8634" width="9.85546875" style="8" customWidth="1"/>
    <col min="8635" max="8635" width="7.28515625" style="8" customWidth="1"/>
    <col min="8636" max="8636" width="6" style="8" customWidth="1"/>
    <col min="8637" max="8642" width="17.5703125" style="8" customWidth="1"/>
    <col min="8643" max="8785" width="20.140625" style="8" customWidth="1"/>
    <col min="8786" max="8825" width="12.42578125" style="8" customWidth="1"/>
    <col min="8826" max="8826" width="20.140625" style="8" customWidth="1"/>
    <col min="8827" max="8827" width="21.42578125" style="8" customWidth="1"/>
    <col min="8828" max="8828" width="22.7109375" style="8" customWidth="1"/>
    <col min="8829" max="8829" width="13.7109375" style="8" customWidth="1"/>
    <col min="8830" max="8830" width="15" style="8" customWidth="1"/>
    <col min="8831" max="8833" width="17.5703125" style="8" customWidth="1"/>
    <col min="8834" max="8834" width="16.28515625" style="8" customWidth="1"/>
    <col min="8835" max="8835" width="15" style="8" customWidth="1"/>
    <col min="8836" max="8837" width="12.42578125" style="8" customWidth="1"/>
    <col min="8838" max="8839" width="17.5703125" style="8" customWidth="1"/>
    <col min="8840" max="8840" width="7.28515625" style="8" customWidth="1"/>
    <col min="8841" max="8841" width="21.42578125" style="8" customWidth="1"/>
    <col min="8842" max="8842" width="17.5703125" style="8" customWidth="1"/>
    <col min="8843" max="8843" width="20.140625" style="8" customWidth="1"/>
    <col min="8844" max="8844" width="16.28515625" style="8" customWidth="1"/>
    <col min="8845" max="8845" width="17.5703125" style="8" customWidth="1"/>
    <col min="8846" max="8846" width="6" style="8" customWidth="1"/>
    <col min="8847" max="8848" width="18.85546875" style="8" customWidth="1"/>
    <col min="8849" max="8850" width="20.140625" style="8" customWidth="1"/>
    <col min="8851" max="8851" width="6" style="8" customWidth="1"/>
    <col min="8852" max="8852" width="12.42578125" style="8" customWidth="1"/>
    <col min="8853" max="8853" width="18.85546875" style="8" customWidth="1"/>
    <col min="8854" max="8855" width="15" style="8" customWidth="1"/>
    <col min="8856" max="8856" width="7.28515625" style="8" customWidth="1"/>
    <col min="8857" max="8857" width="11.140625" style="8" customWidth="1"/>
    <col min="8858" max="8858" width="13.7109375" style="8" customWidth="1"/>
    <col min="8859" max="8859" width="18.85546875" style="8" customWidth="1"/>
    <col min="8860" max="8860" width="17.5703125" style="8" customWidth="1"/>
    <col min="8861" max="8861" width="25.28515625" style="8" customWidth="1"/>
    <col min="8862" max="8862" width="20.140625" style="8" customWidth="1"/>
    <col min="8863" max="8863" width="15" style="8" customWidth="1"/>
    <col min="8864" max="8864" width="17.5703125" style="8" customWidth="1"/>
    <col min="8865" max="8865" width="16.28515625" style="8" customWidth="1"/>
    <col min="8866" max="8867" width="15" style="8" customWidth="1"/>
    <col min="8868" max="8868" width="17.5703125" style="8" customWidth="1"/>
    <col min="8869" max="8869" width="20.140625" style="8" customWidth="1"/>
    <col min="8870" max="8870" width="16.28515625" style="8" customWidth="1"/>
    <col min="8871" max="8872" width="25.28515625" style="8" customWidth="1"/>
    <col min="8873" max="8873" width="18.85546875" style="8" customWidth="1"/>
    <col min="8874" max="8875" width="20.140625" style="8" customWidth="1"/>
    <col min="8876" max="8876" width="11.140625" style="8" customWidth="1"/>
    <col min="8877" max="8877" width="29.140625" style="8" customWidth="1"/>
    <col min="8878" max="8878" width="34.28515625" style="8" customWidth="1"/>
    <col min="8879" max="8880" width="9.85546875" style="8" customWidth="1"/>
    <col min="8881" max="8881" width="17.5703125" style="8" customWidth="1"/>
    <col min="8882" max="8882" width="18.85546875" style="8" customWidth="1"/>
    <col min="8883" max="8883" width="9.85546875" style="8" customWidth="1"/>
    <col min="8884" max="8885" width="6" style="8" customWidth="1"/>
    <col min="8886" max="8886" width="13.7109375" style="8" customWidth="1"/>
    <col min="8887" max="8888" width="15" style="8" customWidth="1"/>
    <col min="8889" max="8889" width="17.5703125" style="8" customWidth="1"/>
    <col min="8890" max="8890" width="9.85546875" style="8" customWidth="1"/>
    <col min="8891" max="8891" width="7.28515625" style="8" customWidth="1"/>
    <col min="8892" max="8892" width="6" style="8" customWidth="1"/>
    <col min="8893" max="8898" width="17.5703125" style="8" customWidth="1"/>
    <col min="8899" max="9041" width="20.140625" style="8" customWidth="1"/>
    <col min="9042" max="9081" width="12.42578125" style="8" customWidth="1"/>
    <col min="9082" max="9082" width="20.140625" style="8" customWidth="1"/>
    <col min="9083" max="9083" width="21.42578125" style="8" customWidth="1"/>
    <col min="9084" max="9084" width="22.7109375" style="8" customWidth="1"/>
    <col min="9085" max="9085" width="13.7109375" style="8" customWidth="1"/>
    <col min="9086" max="9086" width="15" style="8" customWidth="1"/>
    <col min="9087" max="9089" width="17.5703125" style="8" customWidth="1"/>
    <col min="9090" max="9090" width="16.28515625" style="8" customWidth="1"/>
    <col min="9091" max="9091" width="15" style="8" customWidth="1"/>
    <col min="9092" max="9093" width="12.42578125" style="8" customWidth="1"/>
    <col min="9094" max="9095" width="17.5703125" style="8" customWidth="1"/>
    <col min="9096" max="9096" width="7.28515625" style="8" customWidth="1"/>
    <col min="9097" max="9097" width="21.42578125" style="8" customWidth="1"/>
    <col min="9098" max="9098" width="17.5703125" style="8" customWidth="1"/>
    <col min="9099" max="9099" width="20.140625" style="8" customWidth="1"/>
    <col min="9100" max="9100" width="16.28515625" style="8" customWidth="1"/>
    <col min="9101" max="9101" width="17.5703125" style="8" customWidth="1"/>
    <col min="9102" max="9102" width="6" style="8" customWidth="1"/>
    <col min="9103" max="9104" width="18.85546875" style="8" customWidth="1"/>
    <col min="9105" max="9106" width="20.140625" style="8" customWidth="1"/>
    <col min="9107" max="9107" width="6" style="8" customWidth="1"/>
    <col min="9108" max="9108" width="12.42578125" style="8" customWidth="1"/>
    <col min="9109" max="9109" width="18.85546875" style="8" customWidth="1"/>
    <col min="9110" max="9111" width="15" style="8" customWidth="1"/>
    <col min="9112" max="9112" width="7.28515625" style="8" customWidth="1"/>
    <col min="9113" max="9113" width="11.140625" style="8" customWidth="1"/>
    <col min="9114" max="9114" width="13.7109375" style="8" customWidth="1"/>
    <col min="9115" max="9115" width="18.85546875" style="8" customWidth="1"/>
    <col min="9116" max="9116" width="17.5703125" style="8" customWidth="1"/>
    <col min="9117" max="9117" width="25.28515625" style="8" customWidth="1"/>
    <col min="9118" max="9118" width="20.140625" style="8" customWidth="1"/>
    <col min="9119" max="9119" width="15" style="8" customWidth="1"/>
    <col min="9120" max="9120" width="17.5703125" style="8" customWidth="1"/>
    <col min="9121" max="9121" width="16.28515625" style="8" customWidth="1"/>
    <col min="9122" max="9123" width="15" style="8" customWidth="1"/>
    <col min="9124" max="9124" width="17.5703125" style="8" customWidth="1"/>
    <col min="9125" max="9125" width="20.140625" style="8" customWidth="1"/>
    <col min="9126" max="9126" width="16.28515625" style="8" customWidth="1"/>
    <col min="9127" max="9128" width="25.28515625" style="8" customWidth="1"/>
    <col min="9129" max="9129" width="18.85546875" style="8" customWidth="1"/>
    <col min="9130" max="9131" width="20.140625" style="8" customWidth="1"/>
    <col min="9132" max="9132" width="11.140625" style="8" customWidth="1"/>
    <col min="9133" max="9133" width="29.140625" style="8" customWidth="1"/>
    <col min="9134" max="9134" width="34.28515625" style="8" customWidth="1"/>
    <col min="9135" max="9136" width="9.85546875" style="8" customWidth="1"/>
    <col min="9137" max="9137" width="17.5703125" style="8" customWidth="1"/>
    <col min="9138" max="9138" width="18.85546875" style="8" customWidth="1"/>
    <col min="9139" max="9139" width="9.85546875" style="8" customWidth="1"/>
    <col min="9140" max="9141" width="6" style="8" customWidth="1"/>
    <col min="9142" max="9142" width="13.7109375" style="8" customWidth="1"/>
    <col min="9143" max="9144" width="15" style="8" customWidth="1"/>
    <col min="9145" max="9145" width="17.5703125" style="8" customWidth="1"/>
    <col min="9146" max="9146" width="9.85546875" style="8" customWidth="1"/>
    <col min="9147" max="9147" width="7.28515625" style="8" customWidth="1"/>
    <col min="9148" max="9148" width="6" style="8" customWidth="1"/>
    <col min="9149" max="9154" width="17.5703125" style="8" customWidth="1"/>
    <col min="9155" max="9297" width="20.140625" style="8" customWidth="1"/>
    <col min="9298" max="9337" width="12.42578125" style="8" customWidth="1"/>
    <col min="9338" max="9338" width="20.140625" style="8" customWidth="1"/>
    <col min="9339" max="9339" width="21.42578125" style="8" customWidth="1"/>
    <col min="9340" max="9340" width="22.7109375" style="8" customWidth="1"/>
    <col min="9341" max="9341" width="13.7109375" style="8" customWidth="1"/>
    <col min="9342" max="9342" width="15" style="8" customWidth="1"/>
    <col min="9343" max="9345" width="17.5703125" style="8" customWidth="1"/>
    <col min="9346" max="9346" width="16.28515625" style="8" customWidth="1"/>
    <col min="9347" max="9347" width="15" style="8" customWidth="1"/>
    <col min="9348" max="9349" width="12.42578125" style="8" customWidth="1"/>
    <col min="9350" max="9351" width="17.5703125" style="8" customWidth="1"/>
    <col min="9352" max="9352" width="7.28515625" style="8" customWidth="1"/>
    <col min="9353" max="9353" width="21.42578125" style="8" customWidth="1"/>
    <col min="9354" max="9354" width="17.5703125" style="8" customWidth="1"/>
    <col min="9355" max="9355" width="20.140625" style="8" customWidth="1"/>
    <col min="9356" max="9356" width="16.28515625" style="8" customWidth="1"/>
    <col min="9357" max="9357" width="17.5703125" style="8" customWidth="1"/>
    <col min="9358" max="9358" width="6" style="8" customWidth="1"/>
    <col min="9359" max="9360" width="18.85546875" style="8" customWidth="1"/>
    <col min="9361" max="9362" width="20.140625" style="8" customWidth="1"/>
    <col min="9363" max="9363" width="6" style="8" customWidth="1"/>
    <col min="9364" max="9364" width="12.42578125" style="8" customWidth="1"/>
    <col min="9365" max="9365" width="18.85546875" style="8" customWidth="1"/>
    <col min="9366" max="9367" width="15" style="8" customWidth="1"/>
    <col min="9368" max="9368" width="7.28515625" style="8" customWidth="1"/>
    <col min="9369" max="9369" width="11.140625" style="8" customWidth="1"/>
    <col min="9370" max="9370" width="13.7109375" style="8" customWidth="1"/>
    <col min="9371" max="9371" width="18.85546875" style="8" customWidth="1"/>
    <col min="9372" max="9372" width="17.5703125" style="8" customWidth="1"/>
    <col min="9373" max="9373" width="25.28515625" style="8" customWidth="1"/>
    <col min="9374" max="9374" width="20.140625" style="8" customWidth="1"/>
    <col min="9375" max="9375" width="15" style="8" customWidth="1"/>
    <col min="9376" max="9376" width="17.5703125" style="8" customWidth="1"/>
    <col min="9377" max="9377" width="16.28515625" style="8" customWidth="1"/>
    <col min="9378" max="9379" width="15" style="8" customWidth="1"/>
    <col min="9380" max="9380" width="17.5703125" style="8" customWidth="1"/>
    <col min="9381" max="9381" width="20.140625" style="8" customWidth="1"/>
    <col min="9382" max="9382" width="16.28515625" style="8" customWidth="1"/>
    <col min="9383" max="9384" width="25.28515625" style="8" customWidth="1"/>
    <col min="9385" max="9385" width="18.85546875" style="8" customWidth="1"/>
    <col min="9386" max="9387" width="20.140625" style="8" customWidth="1"/>
    <col min="9388" max="9388" width="11.140625" style="8" customWidth="1"/>
    <col min="9389" max="9389" width="29.140625" style="8" customWidth="1"/>
    <col min="9390" max="9390" width="34.28515625" style="8" customWidth="1"/>
    <col min="9391" max="9392" width="9.85546875" style="8" customWidth="1"/>
    <col min="9393" max="9393" width="17.5703125" style="8" customWidth="1"/>
    <col min="9394" max="9394" width="18.85546875" style="8" customWidth="1"/>
    <col min="9395" max="9395" width="9.85546875" style="8" customWidth="1"/>
    <col min="9396" max="9397" width="6" style="8" customWidth="1"/>
    <col min="9398" max="9398" width="13.7109375" style="8" customWidth="1"/>
    <col min="9399" max="9400" width="15" style="8" customWidth="1"/>
    <col min="9401" max="9401" width="17.5703125" style="8" customWidth="1"/>
    <col min="9402" max="9402" width="9.85546875" style="8" customWidth="1"/>
    <col min="9403" max="9403" width="7.28515625" style="8" customWidth="1"/>
    <col min="9404" max="9404" width="6" style="8" customWidth="1"/>
    <col min="9405" max="9410" width="17.5703125" style="8" customWidth="1"/>
    <col min="9411" max="9553" width="20.140625" style="8" customWidth="1"/>
    <col min="9554" max="9593" width="12.42578125" style="8" customWidth="1"/>
    <col min="9594" max="9594" width="20.140625" style="8" customWidth="1"/>
    <col min="9595" max="9595" width="21.42578125" style="8" customWidth="1"/>
    <col min="9596" max="9596" width="22.7109375" style="8" customWidth="1"/>
    <col min="9597" max="9597" width="13.7109375" style="8" customWidth="1"/>
    <col min="9598" max="9598" width="15" style="8" customWidth="1"/>
    <col min="9599" max="9601" width="17.5703125" style="8" customWidth="1"/>
    <col min="9602" max="9602" width="16.28515625" style="8" customWidth="1"/>
    <col min="9603" max="9603" width="15" style="8" customWidth="1"/>
    <col min="9604" max="9605" width="12.42578125" style="8" customWidth="1"/>
    <col min="9606" max="9607" width="17.5703125" style="8" customWidth="1"/>
    <col min="9608" max="9608" width="7.28515625" style="8" customWidth="1"/>
    <col min="9609" max="9609" width="21.42578125" style="8" customWidth="1"/>
    <col min="9610" max="9610" width="17.5703125" style="8" customWidth="1"/>
    <col min="9611" max="9611" width="20.140625" style="8" customWidth="1"/>
    <col min="9612" max="9612" width="16.28515625" style="8" customWidth="1"/>
    <col min="9613" max="9613" width="17.5703125" style="8" customWidth="1"/>
    <col min="9614" max="9614" width="6" style="8" customWidth="1"/>
    <col min="9615" max="9616" width="18.85546875" style="8" customWidth="1"/>
    <col min="9617" max="9618" width="20.140625" style="8" customWidth="1"/>
    <col min="9619" max="9619" width="6" style="8" customWidth="1"/>
    <col min="9620" max="9620" width="12.42578125" style="8" customWidth="1"/>
    <col min="9621" max="9621" width="18.85546875" style="8" customWidth="1"/>
    <col min="9622" max="9623" width="15" style="8" customWidth="1"/>
    <col min="9624" max="9624" width="7.28515625" style="8" customWidth="1"/>
    <col min="9625" max="9625" width="11.140625" style="8" customWidth="1"/>
    <col min="9626" max="9626" width="13.7109375" style="8" customWidth="1"/>
    <col min="9627" max="9627" width="18.85546875" style="8" customWidth="1"/>
    <col min="9628" max="9628" width="17.5703125" style="8" customWidth="1"/>
    <col min="9629" max="9629" width="25.28515625" style="8" customWidth="1"/>
    <col min="9630" max="9630" width="20.140625" style="8" customWidth="1"/>
    <col min="9631" max="9631" width="15" style="8" customWidth="1"/>
    <col min="9632" max="9632" width="17.5703125" style="8" customWidth="1"/>
    <col min="9633" max="9633" width="16.28515625" style="8" customWidth="1"/>
    <col min="9634" max="9635" width="15" style="8" customWidth="1"/>
    <col min="9636" max="9636" width="17.5703125" style="8" customWidth="1"/>
    <col min="9637" max="9637" width="20.140625" style="8" customWidth="1"/>
    <col min="9638" max="9638" width="16.28515625" style="8" customWidth="1"/>
    <col min="9639" max="9640" width="25.28515625" style="8" customWidth="1"/>
    <col min="9641" max="9641" width="18.85546875" style="8" customWidth="1"/>
    <col min="9642" max="9643" width="20.140625" style="8" customWidth="1"/>
    <col min="9644" max="9644" width="11.140625" style="8" customWidth="1"/>
    <col min="9645" max="9645" width="29.140625" style="8" customWidth="1"/>
    <col min="9646" max="9646" width="34.28515625" style="8" customWidth="1"/>
    <col min="9647" max="9648" width="9.85546875" style="8" customWidth="1"/>
    <col min="9649" max="9649" width="17.5703125" style="8" customWidth="1"/>
    <col min="9650" max="9650" width="18.85546875" style="8" customWidth="1"/>
    <col min="9651" max="9651" width="9.85546875" style="8" customWidth="1"/>
    <col min="9652" max="9653" width="6" style="8" customWidth="1"/>
    <col min="9654" max="9654" width="13.7109375" style="8" customWidth="1"/>
    <col min="9655" max="9656" width="15" style="8" customWidth="1"/>
    <col min="9657" max="9657" width="17.5703125" style="8" customWidth="1"/>
    <col min="9658" max="9658" width="9.85546875" style="8" customWidth="1"/>
    <col min="9659" max="9659" width="7.28515625" style="8" customWidth="1"/>
    <col min="9660" max="9660" width="6" style="8" customWidth="1"/>
    <col min="9661" max="9666" width="17.5703125" style="8" customWidth="1"/>
    <col min="9667" max="9809" width="20.140625" style="8" customWidth="1"/>
    <col min="9810" max="9849" width="12.42578125" style="8" customWidth="1"/>
    <col min="9850" max="9850" width="20.140625" style="8" customWidth="1"/>
    <col min="9851" max="9851" width="21.42578125" style="8" customWidth="1"/>
    <col min="9852" max="9852" width="22.7109375" style="8" customWidth="1"/>
    <col min="9853" max="9853" width="13.7109375" style="8" customWidth="1"/>
    <col min="9854" max="9854" width="15" style="8" customWidth="1"/>
    <col min="9855" max="9857" width="17.5703125" style="8" customWidth="1"/>
    <col min="9858" max="9858" width="16.28515625" style="8" customWidth="1"/>
    <col min="9859" max="9859" width="15" style="8" customWidth="1"/>
    <col min="9860" max="9861" width="12.42578125" style="8" customWidth="1"/>
    <col min="9862" max="9863" width="17.5703125" style="8" customWidth="1"/>
    <col min="9864" max="9864" width="7.28515625" style="8" customWidth="1"/>
    <col min="9865" max="9865" width="21.42578125" style="8" customWidth="1"/>
    <col min="9866" max="9866" width="17.5703125" style="8" customWidth="1"/>
    <col min="9867" max="9867" width="20.140625" style="8" customWidth="1"/>
    <col min="9868" max="9868" width="16.28515625" style="8" customWidth="1"/>
    <col min="9869" max="9869" width="17.5703125" style="8" customWidth="1"/>
    <col min="9870" max="9870" width="6" style="8" customWidth="1"/>
    <col min="9871" max="9872" width="18.85546875" style="8" customWidth="1"/>
    <col min="9873" max="9874" width="20.140625" style="8" customWidth="1"/>
    <col min="9875" max="9875" width="6" style="8" customWidth="1"/>
    <col min="9876" max="9876" width="12.42578125" style="8" customWidth="1"/>
    <col min="9877" max="9877" width="18.85546875" style="8" customWidth="1"/>
    <col min="9878" max="9879" width="15" style="8" customWidth="1"/>
    <col min="9880" max="9880" width="7.28515625" style="8" customWidth="1"/>
    <col min="9881" max="9881" width="11.140625" style="8" customWidth="1"/>
    <col min="9882" max="9882" width="13.7109375" style="8" customWidth="1"/>
    <col min="9883" max="9883" width="18.85546875" style="8" customWidth="1"/>
    <col min="9884" max="9884" width="17.5703125" style="8" customWidth="1"/>
    <col min="9885" max="9885" width="25.28515625" style="8" customWidth="1"/>
    <col min="9886" max="9886" width="20.140625" style="8" customWidth="1"/>
    <col min="9887" max="9887" width="15" style="8" customWidth="1"/>
    <col min="9888" max="9888" width="17.5703125" style="8" customWidth="1"/>
    <col min="9889" max="9889" width="16.28515625" style="8" customWidth="1"/>
    <col min="9890" max="9891" width="15" style="8" customWidth="1"/>
    <col min="9892" max="9892" width="17.5703125" style="8" customWidth="1"/>
    <col min="9893" max="9893" width="20.140625" style="8" customWidth="1"/>
    <col min="9894" max="9894" width="16.28515625" style="8" customWidth="1"/>
    <col min="9895" max="9896" width="25.28515625" style="8" customWidth="1"/>
    <col min="9897" max="9897" width="18.85546875" style="8" customWidth="1"/>
    <col min="9898" max="9899" width="20.140625" style="8" customWidth="1"/>
    <col min="9900" max="9900" width="11.140625" style="8" customWidth="1"/>
    <col min="9901" max="9901" width="29.140625" style="8" customWidth="1"/>
    <col min="9902" max="9902" width="34.28515625" style="8" customWidth="1"/>
    <col min="9903" max="9904" width="9.85546875" style="8" customWidth="1"/>
    <col min="9905" max="9905" width="17.5703125" style="8" customWidth="1"/>
    <col min="9906" max="9906" width="18.85546875" style="8" customWidth="1"/>
    <col min="9907" max="9907" width="9.85546875" style="8" customWidth="1"/>
    <col min="9908" max="9909" width="6" style="8" customWidth="1"/>
    <col min="9910" max="9910" width="13.7109375" style="8" customWidth="1"/>
    <col min="9911" max="9912" width="15" style="8" customWidth="1"/>
    <col min="9913" max="9913" width="17.5703125" style="8" customWidth="1"/>
    <col min="9914" max="9914" width="9.85546875" style="8" customWidth="1"/>
    <col min="9915" max="9915" width="7.28515625" style="8" customWidth="1"/>
    <col min="9916" max="9916" width="6" style="8" customWidth="1"/>
    <col min="9917" max="9922" width="17.5703125" style="8" customWidth="1"/>
    <col min="9923" max="10065" width="20.140625" style="8" customWidth="1"/>
    <col min="10066" max="10105" width="12.42578125" style="8" customWidth="1"/>
    <col min="10106" max="10106" width="20.140625" style="8" customWidth="1"/>
    <col min="10107" max="10107" width="21.42578125" style="8" customWidth="1"/>
    <col min="10108" max="10108" width="22.7109375" style="8" customWidth="1"/>
    <col min="10109" max="10109" width="13.7109375" style="8" customWidth="1"/>
    <col min="10110" max="10110" width="15" style="8" customWidth="1"/>
    <col min="10111" max="10113" width="17.5703125" style="8" customWidth="1"/>
    <col min="10114" max="10114" width="16.28515625" style="8" customWidth="1"/>
    <col min="10115" max="10115" width="15" style="8" customWidth="1"/>
    <col min="10116" max="10117" width="12.42578125" style="8" customWidth="1"/>
    <col min="10118" max="10119" width="17.5703125" style="8" customWidth="1"/>
    <col min="10120" max="10120" width="7.28515625" style="8" customWidth="1"/>
    <col min="10121" max="10121" width="21.42578125" style="8" customWidth="1"/>
    <col min="10122" max="10122" width="17.5703125" style="8" customWidth="1"/>
    <col min="10123" max="10123" width="20.140625" style="8" customWidth="1"/>
    <col min="10124" max="10124" width="16.28515625" style="8" customWidth="1"/>
    <col min="10125" max="10125" width="17.5703125" style="8" customWidth="1"/>
    <col min="10126" max="10126" width="6" style="8" customWidth="1"/>
    <col min="10127" max="10128" width="18.85546875" style="8" customWidth="1"/>
    <col min="10129" max="10130" width="20.140625" style="8" customWidth="1"/>
    <col min="10131" max="10131" width="6" style="8" customWidth="1"/>
    <col min="10132" max="10132" width="12.42578125" style="8" customWidth="1"/>
    <col min="10133" max="10133" width="18.85546875" style="8" customWidth="1"/>
    <col min="10134" max="10135" width="15" style="8" customWidth="1"/>
    <col min="10136" max="10136" width="7.28515625" style="8" customWidth="1"/>
    <col min="10137" max="10137" width="11.140625" style="8" customWidth="1"/>
    <col min="10138" max="10138" width="13.7109375" style="8" customWidth="1"/>
    <col min="10139" max="10139" width="18.85546875" style="8" customWidth="1"/>
    <col min="10140" max="10140" width="17.5703125" style="8" customWidth="1"/>
    <col min="10141" max="10141" width="25.28515625" style="8" customWidth="1"/>
    <col min="10142" max="10142" width="20.140625" style="8" customWidth="1"/>
    <col min="10143" max="10143" width="15" style="8" customWidth="1"/>
    <col min="10144" max="10144" width="17.5703125" style="8" customWidth="1"/>
    <col min="10145" max="10145" width="16.28515625" style="8" customWidth="1"/>
    <col min="10146" max="10147" width="15" style="8" customWidth="1"/>
    <col min="10148" max="10148" width="17.5703125" style="8" customWidth="1"/>
    <col min="10149" max="10149" width="20.140625" style="8" customWidth="1"/>
    <col min="10150" max="10150" width="16.28515625" style="8" customWidth="1"/>
    <col min="10151" max="10152" width="25.28515625" style="8" customWidth="1"/>
    <col min="10153" max="10153" width="18.85546875" style="8" customWidth="1"/>
    <col min="10154" max="10155" width="20.140625" style="8" customWidth="1"/>
    <col min="10156" max="10156" width="11.140625" style="8" customWidth="1"/>
    <col min="10157" max="10157" width="29.140625" style="8" customWidth="1"/>
    <col min="10158" max="10158" width="34.28515625" style="8" customWidth="1"/>
    <col min="10159" max="10160" width="9.85546875" style="8" customWidth="1"/>
    <col min="10161" max="10161" width="17.5703125" style="8" customWidth="1"/>
    <col min="10162" max="10162" width="18.85546875" style="8" customWidth="1"/>
    <col min="10163" max="10163" width="9.85546875" style="8" customWidth="1"/>
    <col min="10164" max="10165" width="6" style="8" customWidth="1"/>
    <col min="10166" max="10166" width="13.7109375" style="8" customWidth="1"/>
    <col min="10167" max="10168" width="15" style="8" customWidth="1"/>
    <col min="10169" max="10169" width="17.5703125" style="8" customWidth="1"/>
    <col min="10170" max="10170" width="9.85546875" style="8" customWidth="1"/>
    <col min="10171" max="10171" width="7.28515625" style="8" customWidth="1"/>
    <col min="10172" max="10172" width="6" style="8" customWidth="1"/>
    <col min="10173" max="10178" width="17.5703125" style="8" customWidth="1"/>
    <col min="10179" max="10321" width="20.140625" style="8" customWidth="1"/>
    <col min="10322" max="10361" width="12.42578125" style="8" customWidth="1"/>
    <col min="10362" max="10362" width="20.140625" style="8" customWidth="1"/>
    <col min="10363" max="10363" width="21.42578125" style="8" customWidth="1"/>
    <col min="10364" max="10364" width="22.7109375" style="8" customWidth="1"/>
    <col min="10365" max="10365" width="13.7109375" style="8" customWidth="1"/>
    <col min="10366" max="10366" width="15" style="8" customWidth="1"/>
    <col min="10367" max="10369" width="17.5703125" style="8" customWidth="1"/>
    <col min="10370" max="10370" width="16.28515625" style="8" customWidth="1"/>
    <col min="10371" max="10371" width="15" style="8" customWidth="1"/>
    <col min="10372" max="10373" width="12.42578125" style="8" customWidth="1"/>
    <col min="10374" max="10375" width="17.5703125" style="8" customWidth="1"/>
    <col min="10376" max="10376" width="7.28515625" style="8" customWidth="1"/>
    <col min="10377" max="10377" width="21.42578125" style="8" customWidth="1"/>
    <col min="10378" max="10378" width="17.5703125" style="8" customWidth="1"/>
    <col min="10379" max="10379" width="20.140625" style="8" customWidth="1"/>
    <col min="10380" max="10380" width="16.28515625" style="8" customWidth="1"/>
    <col min="10381" max="10381" width="17.5703125" style="8" customWidth="1"/>
    <col min="10382" max="10382" width="6" style="8" customWidth="1"/>
    <col min="10383" max="10384" width="18.85546875" style="8" customWidth="1"/>
    <col min="10385" max="10386" width="20.140625" style="8" customWidth="1"/>
    <col min="10387" max="10387" width="6" style="8" customWidth="1"/>
    <col min="10388" max="10388" width="12.42578125" style="8" customWidth="1"/>
    <col min="10389" max="10389" width="18.85546875" style="8" customWidth="1"/>
    <col min="10390" max="10391" width="15" style="8" customWidth="1"/>
    <col min="10392" max="10392" width="7.28515625" style="8" customWidth="1"/>
    <col min="10393" max="10393" width="11.140625" style="8" customWidth="1"/>
    <col min="10394" max="10394" width="13.7109375" style="8" customWidth="1"/>
    <col min="10395" max="10395" width="18.85546875" style="8" customWidth="1"/>
    <col min="10396" max="10396" width="17.5703125" style="8" customWidth="1"/>
    <col min="10397" max="10397" width="25.28515625" style="8" customWidth="1"/>
    <col min="10398" max="10398" width="20.140625" style="8" customWidth="1"/>
    <col min="10399" max="10399" width="15" style="8" customWidth="1"/>
    <col min="10400" max="10400" width="17.5703125" style="8" customWidth="1"/>
    <col min="10401" max="10401" width="16.28515625" style="8" customWidth="1"/>
    <col min="10402" max="10403" width="15" style="8" customWidth="1"/>
    <col min="10404" max="10404" width="17.5703125" style="8" customWidth="1"/>
    <col min="10405" max="10405" width="20.140625" style="8" customWidth="1"/>
    <col min="10406" max="10406" width="16.28515625" style="8" customWidth="1"/>
    <col min="10407" max="10408" width="25.28515625" style="8" customWidth="1"/>
    <col min="10409" max="10409" width="18.85546875" style="8" customWidth="1"/>
    <col min="10410" max="10411" width="20.140625" style="8" customWidth="1"/>
    <col min="10412" max="10412" width="11.140625" style="8" customWidth="1"/>
    <col min="10413" max="10413" width="29.140625" style="8" customWidth="1"/>
    <col min="10414" max="10414" width="34.28515625" style="8" customWidth="1"/>
    <col min="10415" max="10416" width="9.85546875" style="8" customWidth="1"/>
    <col min="10417" max="10417" width="17.5703125" style="8" customWidth="1"/>
    <col min="10418" max="10418" width="18.85546875" style="8" customWidth="1"/>
    <col min="10419" max="10419" width="9.85546875" style="8" customWidth="1"/>
    <col min="10420" max="10421" width="6" style="8" customWidth="1"/>
    <col min="10422" max="10422" width="13.7109375" style="8" customWidth="1"/>
    <col min="10423" max="10424" width="15" style="8" customWidth="1"/>
    <col min="10425" max="10425" width="17.5703125" style="8" customWidth="1"/>
    <col min="10426" max="10426" width="9.85546875" style="8" customWidth="1"/>
    <col min="10427" max="10427" width="7.28515625" style="8" customWidth="1"/>
    <col min="10428" max="10428" width="6" style="8" customWidth="1"/>
    <col min="10429" max="10434" width="17.5703125" style="8" customWidth="1"/>
    <col min="10435" max="10577" width="20.140625" style="8" customWidth="1"/>
    <col min="10578" max="10617" width="12.42578125" style="8" customWidth="1"/>
    <col min="10618" max="10618" width="20.140625" style="8" customWidth="1"/>
    <col min="10619" max="10619" width="21.42578125" style="8" customWidth="1"/>
    <col min="10620" max="10620" width="22.7109375" style="8" customWidth="1"/>
    <col min="10621" max="10621" width="13.7109375" style="8" customWidth="1"/>
    <col min="10622" max="10622" width="15" style="8" customWidth="1"/>
    <col min="10623" max="10625" width="17.5703125" style="8" customWidth="1"/>
    <col min="10626" max="10626" width="16.28515625" style="8" customWidth="1"/>
    <col min="10627" max="10627" width="15" style="8" customWidth="1"/>
    <col min="10628" max="10629" width="12.42578125" style="8" customWidth="1"/>
    <col min="10630" max="10631" width="17.5703125" style="8" customWidth="1"/>
    <col min="10632" max="10632" width="7.28515625" style="8" customWidth="1"/>
    <col min="10633" max="10633" width="21.42578125" style="8" customWidth="1"/>
    <col min="10634" max="10634" width="17.5703125" style="8" customWidth="1"/>
    <col min="10635" max="10635" width="20.140625" style="8" customWidth="1"/>
    <col min="10636" max="10636" width="16.28515625" style="8" customWidth="1"/>
    <col min="10637" max="10637" width="17.5703125" style="8" customWidth="1"/>
    <col min="10638" max="10638" width="6" style="8" customWidth="1"/>
    <col min="10639" max="10640" width="18.85546875" style="8" customWidth="1"/>
    <col min="10641" max="10642" width="20.140625" style="8" customWidth="1"/>
    <col min="10643" max="10643" width="6" style="8" customWidth="1"/>
    <col min="10644" max="10644" width="12.42578125" style="8" customWidth="1"/>
    <col min="10645" max="10645" width="18.85546875" style="8" customWidth="1"/>
    <col min="10646" max="10647" width="15" style="8" customWidth="1"/>
    <col min="10648" max="10648" width="7.28515625" style="8" customWidth="1"/>
    <col min="10649" max="10649" width="11.140625" style="8" customWidth="1"/>
    <col min="10650" max="10650" width="13.7109375" style="8" customWidth="1"/>
    <col min="10651" max="10651" width="18.85546875" style="8" customWidth="1"/>
    <col min="10652" max="10652" width="17.5703125" style="8" customWidth="1"/>
    <col min="10653" max="10653" width="25.28515625" style="8" customWidth="1"/>
    <col min="10654" max="10654" width="20.140625" style="8" customWidth="1"/>
    <col min="10655" max="10655" width="15" style="8" customWidth="1"/>
    <col min="10656" max="10656" width="17.5703125" style="8" customWidth="1"/>
    <col min="10657" max="10657" width="16.28515625" style="8" customWidth="1"/>
    <col min="10658" max="10659" width="15" style="8" customWidth="1"/>
    <col min="10660" max="10660" width="17.5703125" style="8" customWidth="1"/>
    <col min="10661" max="10661" width="20.140625" style="8" customWidth="1"/>
    <col min="10662" max="10662" width="16.28515625" style="8" customWidth="1"/>
    <col min="10663" max="10664" width="25.28515625" style="8" customWidth="1"/>
    <col min="10665" max="10665" width="18.85546875" style="8" customWidth="1"/>
    <col min="10666" max="10667" width="20.140625" style="8" customWidth="1"/>
    <col min="10668" max="10668" width="11.140625" style="8" customWidth="1"/>
    <col min="10669" max="10669" width="29.140625" style="8" customWidth="1"/>
    <col min="10670" max="10670" width="34.28515625" style="8" customWidth="1"/>
    <col min="10671" max="10672" width="9.85546875" style="8" customWidth="1"/>
    <col min="10673" max="10673" width="17.5703125" style="8" customWidth="1"/>
    <col min="10674" max="10674" width="18.85546875" style="8" customWidth="1"/>
    <col min="10675" max="10675" width="9.85546875" style="8" customWidth="1"/>
    <col min="10676" max="10677" width="6" style="8" customWidth="1"/>
    <col min="10678" max="10678" width="13.7109375" style="8" customWidth="1"/>
    <col min="10679" max="10680" width="15" style="8" customWidth="1"/>
    <col min="10681" max="10681" width="17.5703125" style="8" customWidth="1"/>
    <col min="10682" max="10682" width="9.85546875" style="8" customWidth="1"/>
    <col min="10683" max="10683" width="7.28515625" style="8" customWidth="1"/>
    <col min="10684" max="10684" width="6" style="8" customWidth="1"/>
    <col min="10685" max="10690" width="17.5703125" style="8" customWidth="1"/>
    <col min="10691" max="10833" width="20.140625" style="8" customWidth="1"/>
    <col min="10834" max="10873" width="12.42578125" style="8" customWidth="1"/>
    <col min="10874" max="10874" width="20.140625" style="8" customWidth="1"/>
    <col min="10875" max="10875" width="21.42578125" style="8" customWidth="1"/>
    <col min="10876" max="10876" width="22.7109375" style="8" customWidth="1"/>
    <col min="10877" max="10877" width="13.7109375" style="8" customWidth="1"/>
    <col min="10878" max="10878" width="15" style="8" customWidth="1"/>
    <col min="10879" max="10881" width="17.5703125" style="8" customWidth="1"/>
    <col min="10882" max="10882" width="16.28515625" style="8" customWidth="1"/>
    <col min="10883" max="10883" width="15" style="8" customWidth="1"/>
    <col min="10884" max="10885" width="12.42578125" style="8" customWidth="1"/>
    <col min="10886" max="10887" width="17.5703125" style="8" customWidth="1"/>
    <col min="10888" max="10888" width="7.28515625" style="8" customWidth="1"/>
    <col min="10889" max="10889" width="21.42578125" style="8" customWidth="1"/>
    <col min="10890" max="10890" width="17.5703125" style="8" customWidth="1"/>
    <col min="10891" max="10891" width="20.140625" style="8" customWidth="1"/>
    <col min="10892" max="10892" width="16.28515625" style="8" customWidth="1"/>
    <col min="10893" max="10893" width="17.5703125" style="8" customWidth="1"/>
    <col min="10894" max="10894" width="6" style="8" customWidth="1"/>
    <col min="10895" max="10896" width="18.85546875" style="8" customWidth="1"/>
    <col min="10897" max="10898" width="20.140625" style="8" customWidth="1"/>
    <col min="10899" max="10899" width="6" style="8" customWidth="1"/>
    <col min="10900" max="10900" width="12.42578125" style="8" customWidth="1"/>
    <col min="10901" max="10901" width="18.85546875" style="8" customWidth="1"/>
    <col min="10902" max="10903" width="15" style="8" customWidth="1"/>
    <col min="10904" max="10904" width="7.28515625" style="8" customWidth="1"/>
    <col min="10905" max="10905" width="11.140625" style="8" customWidth="1"/>
    <col min="10906" max="10906" width="13.7109375" style="8" customWidth="1"/>
    <col min="10907" max="10907" width="18.85546875" style="8" customWidth="1"/>
    <col min="10908" max="10908" width="17.5703125" style="8" customWidth="1"/>
    <col min="10909" max="10909" width="25.28515625" style="8" customWidth="1"/>
    <col min="10910" max="10910" width="20.140625" style="8" customWidth="1"/>
    <col min="10911" max="10911" width="15" style="8" customWidth="1"/>
    <col min="10912" max="10912" width="17.5703125" style="8" customWidth="1"/>
    <col min="10913" max="10913" width="16.28515625" style="8" customWidth="1"/>
    <col min="10914" max="10915" width="15" style="8" customWidth="1"/>
    <col min="10916" max="10916" width="17.5703125" style="8" customWidth="1"/>
    <col min="10917" max="10917" width="20.140625" style="8" customWidth="1"/>
    <col min="10918" max="10918" width="16.28515625" style="8" customWidth="1"/>
    <col min="10919" max="10920" width="25.28515625" style="8" customWidth="1"/>
    <col min="10921" max="10921" width="18.85546875" style="8" customWidth="1"/>
    <col min="10922" max="10923" width="20.140625" style="8" customWidth="1"/>
    <col min="10924" max="10924" width="11.140625" style="8" customWidth="1"/>
    <col min="10925" max="10925" width="29.140625" style="8" customWidth="1"/>
    <col min="10926" max="10926" width="34.28515625" style="8" customWidth="1"/>
    <col min="10927" max="10928" width="9.85546875" style="8" customWidth="1"/>
    <col min="10929" max="10929" width="17.5703125" style="8" customWidth="1"/>
    <col min="10930" max="10930" width="18.85546875" style="8" customWidth="1"/>
    <col min="10931" max="10931" width="9.85546875" style="8" customWidth="1"/>
    <col min="10932" max="10933" width="6" style="8" customWidth="1"/>
    <col min="10934" max="10934" width="13.7109375" style="8" customWidth="1"/>
    <col min="10935" max="10936" width="15" style="8" customWidth="1"/>
    <col min="10937" max="10937" width="17.5703125" style="8" customWidth="1"/>
    <col min="10938" max="10938" width="9.85546875" style="8" customWidth="1"/>
    <col min="10939" max="10939" width="7.28515625" style="8" customWidth="1"/>
    <col min="10940" max="10940" width="6" style="8" customWidth="1"/>
    <col min="10941" max="10946" width="17.5703125" style="8" customWidth="1"/>
    <col min="10947" max="11089" width="20.140625" style="8" customWidth="1"/>
    <col min="11090" max="11129" width="12.42578125" style="8" customWidth="1"/>
    <col min="11130" max="11130" width="20.140625" style="8" customWidth="1"/>
    <col min="11131" max="11131" width="21.42578125" style="8" customWidth="1"/>
    <col min="11132" max="11132" width="22.7109375" style="8" customWidth="1"/>
    <col min="11133" max="11133" width="13.7109375" style="8" customWidth="1"/>
    <col min="11134" max="11134" width="15" style="8" customWidth="1"/>
    <col min="11135" max="11137" width="17.5703125" style="8" customWidth="1"/>
    <col min="11138" max="11138" width="16.28515625" style="8" customWidth="1"/>
    <col min="11139" max="11139" width="15" style="8" customWidth="1"/>
    <col min="11140" max="11141" width="12.42578125" style="8" customWidth="1"/>
    <col min="11142" max="11143" width="17.5703125" style="8" customWidth="1"/>
    <col min="11144" max="11144" width="7.28515625" style="8" customWidth="1"/>
    <col min="11145" max="11145" width="21.42578125" style="8" customWidth="1"/>
    <col min="11146" max="11146" width="17.5703125" style="8" customWidth="1"/>
    <col min="11147" max="11147" width="20.140625" style="8" customWidth="1"/>
    <col min="11148" max="11148" width="16.28515625" style="8" customWidth="1"/>
    <col min="11149" max="11149" width="17.5703125" style="8" customWidth="1"/>
    <col min="11150" max="11150" width="6" style="8" customWidth="1"/>
    <col min="11151" max="11152" width="18.85546875" style="8" customWidth="1"/>
    <col min="11153" max="11154" width="20.140625" style="8" customWidth="1"/>
    <col min="11155" max="11155" width="6" style="8" customWidth="1"/>
    <col min="11156" max="11156" width="12.42578125" style="8" customWidth="1"/>
    <col min="11157" max="11157" width="18.85546875" style="8" customWidth="1"/>
    <col min="11158" max="11159" width="15" style="8" customWidth="1"/>
    <col min="11160" max="11160" width="7.28515625" style="8" customWidth="1"/>
    <col min="11161" max="11161" width="11.140625" style="8" customWidth="1"/>
    <col min="11162" max="11162" width="13.7109375" style="8" customWidth="1"/>
    <col min="11163" max="11163" width="18.85546875" style="8" customWidth="1"/>
    <col min="11164" max="11164" width="17.5703125" style="8" customWidth="1"/>
    <col min="11165" max="11165" width="25.28515625" style="8" customWidth="1"/>
    <col min="11166" max="11166" width="20.140625" style="8" customWidth="1"/>
    <col min="11167" max="11167" width="15" style="8" customWidth="1"/>
    <col min="11168" max="11168" width="17.5703125" style="8" customWidth="1"/>
    <col min="11169" max="11169" width="16.28515625" style="8" customWidth="1"/>
    <col min="11170" max="11171" width="15" style="8" customWidth="1"/>
    <col min="11172" max="11172" width="17.5703125" style="8" customWidth="1"/>
    <col min="11173" max="11173" width="20.140625" style="8" customWidth="1"/>
    <col min="11174" max="11174" width="16.28515625" style="8" customWidth="1"/>
    <col min="11175" max="11176" width="25.28515625" style="8" customWidth="1"/>
    <col min="11177" max="11177" width="18.85546875" style="8" customWidth="1"/>
    <col min="11178" max="11179" width="20.140625" style="8" customWidth="1"/>
    <col min="11180" max="11180" width="11.140625" style="8" customWidth="1"/>
    <col min="11181" max="11181" width="29.140625" style="8" customWidth="1"/>
    <col min="11182" max="11182" width="34.28515625" style="8" customWidth="1"/>
    <col min="11183" max="11184" width="9.85546875" style="8" customWidth="1"/>
    <col min="11185" max="11185" width="17.5703125" style="8" customWidth="1"/>
    <col min="11186" max="11186" width="18.85546875" style="8" customWidth="1"/>
    <col min="11187" max="11187" width="9.85546875" style="8" customWidth="1"/>
    <col min="11188" max="11189" width="6" style="8" customWidth="1"/>
    <col min="11190" max="11190" width="13.7109375" style="8" customWidth="1"/>
    <col min="11191" max="11192" width="15" style="8" customWidth="1"/>
    <col min="11193" max="11193" width="17.5703125" style="8" customWidth="1"/>
    <col min="11194" max="11194" width="9.85546875" style="8" customWidth="1"/>
    <col min="11195" max="11195" width="7.28515625" style="8" customWidth="1"/>
    <col min="11196" max="11196" width="6" style="8" customWidth="1"/>
    <col min="11197" max="11202" width="17.5703125" style="8" customWidth="1"/>
    <col min="11203" max="11345" width="20.140625" style="8" customWidth="1"/>
    <col min="11346" max="11385" width="12.42578125" style="8" customWidth="1"/>
    <col min="11386" max="11386" width="20.140625" style="8" customWidth="1"/>
    <col min="11387" max="11387" width="21.42578125" style="8" customWidth="1"/>
    <col min="11388" max="11388" width="22.7109375" style="8" customWidth="1"/>
    <col min="11389" max="11389" width="13.7109375" style="8" customWidth="1"/>
    <col min="11390" max="11390" width="15" style="8" customWidth="1"/>
    <col min="11391" max="11393" width="17.5703125" style="8" customWidth="1"/>
    <col min="11394" max="11394" width="16.28515625" style="8" customWidth="1"/>
    <col min="11395" max="11395" width="15" style="8" customWidth="1"/>
    <col min="11396" max="11397" width="12.42578125" style="8" customWidth="1"/>
    <col min="11398" max="11399" width="17.5703125" style="8" customWidth="1"/>
    <col min="11400" max="11400" width="7.28515625" style="8" customWidth="1"/>
    <col min="11401" max="11401" width="21.42578125" style="8" customWidth="1"/>
    <col min="11402" max="11402" width="17.5703125" style="8" customWidth="1"/>
    <col min="11403" max="11403" width="20.140625" style="8" customWidth="1"/>
    <col min="11404" max="11404" width="16.28515625" style="8" customWidth="1"/>
    <col min="11405" max="11405" width="17.5703125" style="8" customWidth="1"/>
    <col min="11406" max="11406" width="6" style="8" customWidth="1"/>
    <col min="11407" max="11408" width="18.85546875" style="8" customWidth="1"/>
    <col min="11409" max="11410" width="20.140625" style="8" customWidth="1"/>
    <col min="11411" max="11411" width="6" style="8" customWidth="1"/>
    <col min="11412" max="11412" width="12.42578125" style="8" customWidth="1"/>
    <col min="11413" max="11413" width="18.85546875" style="8" customWidth="1"/>
    <col min="11414" max="11415" width="15" style="8" customWidth="1"/>
    <col min="11416" max="11416" width="7.28515625" style="8" customWidth="1"/>
    <col min="11417" max="11417" width="11.140625" style="8" customWidth="1"/>
    <col min="11418" max="11418" width="13.7109375" style="8" customWidth="1"/>
    <col min="11419" max="11419" width="18.85546875" style="8" customWidth="1"/>
    <col min="11420" max="11420" width="17.5703125" style="8" customWidth="1"/>
    <col min="11421" max="11421" width="25.28515625" style="8" customWidth="1"/>
    <col min="11422" max="11422" width="20.140625" style="8" customWidth="1"/>
    <col min="11423" max="11423" width="15" style="8" customWidth="1"/>
    <col min="11424" max="11424" width="17.5703125" style="8" customWidth="1"/>
    <col min="11425" max="11425" width="16.28515625" style="8" customWidth="1"/>
    <col min="11426" max="11427" width="15" style="8" customWidth="1"/>
    <col min="11428" max="11428" width="17.5703125" style="8" customWidth="1"/>
    <col min="11429" max="11429" width="20.140625" style="8" customWidth="1"/>
    <col min="11430" max="11430" width="16.28515625" style="8" customWidth="1"/>
    <col min="11431" max="11432" width="25.28515625" style="8" customWidth="1"/>
    <col min="11433" max="11433" width="18.85546875" style="8" customWidth="1"/>
    <col min="11434" max="11435" width="20.140625" style="8" customWidth="1"/>
    <col min="11436" max="11436" width="11.140625" style="8" customWidth="1"/>
    <col min="11437" max="11437" width="29.140625" style="8" customWidth="1"/>
    <col min="11438" max="11438" width="34.28515625" style="8" customWidth="1"/>
    <col min="11439" max="11440" width="9.85546875" style="8" customWidth="1"/>
    <col min="11441" max="11441" width="17.5703125" style="8" customWidth="1"/>
    <col min="11442" max="11442" width="18.85546875" style="8" customWidth="1"/>
    <col min="11443" max="11443" width="9.85546875" style="8" customWidth="1"/>
    <col min="11444" max="11445" width="6" style="8" customWidth="1"/>
    <col min="11446" max="11446" width="13.7109375" style="8" customWidth="1"/>
    <col min="11447" max="11448" width="15" style="8" customWidth="1"/>
    <col min="11449" max="11449" width="17.5703125" style="8" customWidth="1"/>
    <col min="11450" max="11450" width="9.85546875" style="8" customWidth="1"/>
    <col min="11451" max="11451" width="7.28515625" style="8" customWidth="1"/>
    <col min="11452" max="11452" width="6" style="8" customWidth="1"/>
    <col min="11453" max="11458" width="17.5703125" style="8" customWidth="1"/>
    <col min="11459" max="11601" width="20.140625" style="8" customWidth="1"/>
    <col min="11602" max="11641" width="12.42578125" style="8" customWidth="1"/>
    <col min="11642" max="11642" width="20.140625" style="8" customWidth="1"/>
    <col min="11643" max="11643" width="21.42578125" style="8" customWidth="1"/>
    <col min="11644" max="11644" width="22.7109375" style="8" customWidth="1"/>
    <col min="11645" max="11645" width="13.7109375" style="8" customWidth="1"/>
    <col min="11646" max="11646" width="15" style="8" customWidth="1"/>
    <col min="11647" max="11649" width="17.5703125" style="8" customWidth="1"/>
    <col min="11650" max="11650" width="16.28515625" style="8" customWidth="1"/>
    <col min="11651" max="11651" width="15" style="8" customWidth="1"/>
    <col min="11652" max="11653" width="12.42578125" style="8" customWidth="1"/>
    <col min="11654" max="11655" width="17.5703125" style="8" customWidth="1"/>
    <col min="11656" max="11656" width="7.28515625" style="8" customWidth="1"/>
    <col min="11657" max="11657" width="21.42578125" style="8" customWidth="1"/>
    <col min="11658" max="11658" width="17.5703125" style="8" customWidth="1"/>
    <col min="11659" max="11659" width="20.140625" style="8" customWidth="1"/>
    <col min="11660" max="11660" width="16.28515625" style="8" customWidth="1"/>
    <col min="11661" max="11661" width="17.5703125" style="8" customWidth="1"/>
    <col min="11662" max="11662" width="6" style="8" customWidth="1"/>
    <col min="11663" max="11664" width="18.85546875" style="8" customWidth="1"/>
    <col min="11665" max="11666" width="20.140625" style="8" customWidth="1"/>
    <col min="11667" max="11667" width="6" style="8" customWidth="1"/>
    <col min="11668" max="11668" width="12.42578125" style="8" customWidth="1"/>
    <col min="11669" max="11669" width="18.85546875" style="8" customWidth="1"/>
    <col min="11670" max="11671" width="15" style="8" customWidth="1"/>
    <col min="11672" max="11672" width="7.28515625" style="8" customWidth="1"/>
    <col min="11673" max="11673" width="11.140625" style="8" customWidth="1"/>
    <col min="11674" max="11674" width="13.7109375" style="8" customWidth="1"/>
    <col min="11675" max="11675" width="18.85546875" style="8" customWidth="1"/>
    <col min="11676" max="11676" width="17.5703125" style="8" customWidth="1"/>
    <col min="11677" max="11677" width="25.28515625" style="8" customWidth="1"/>
    <col min="11678" max="11678" width="20.140625" style="8" customWidth="1"/>
    <col min="11679" max="11679" width="15" style="8" customWidth="1"/>
    <col min="11680" max="11680" width="17.5703125" style="8" customWidth="1"/>
    <col min="11681" max="11681" width="16.28515625" style="8" customWidth="1"/>
    <col min="11682" max="11683" width="15" style="8" customWidth="1"/>
    <col min="11684" max="11684" width="17.5703125" style="8" customWidth="1"/>
    <col min="11685" max="11685" width="20.140625" style="8" customWidth="1"/>
    <col min="11686" max="11686" width="16.28515625" style="8" customWidth="1"/>
    <col min="11687" max="11688" width="25.28515625" style="8" customWidth="1"/>
    <col min="11689" max="11689" width="18.85546875" style="8" customWidth="1"/>
    <col min="11690" max="11691" width="20.140625" style="8" customWidth="1"/>
    <col min="11692" max="11692" width="11.140625" style="8" customWidth="1"/>
    <col min="11693" max="11693" width="29.140625" style="8" customWidth="1"/>
    <col min="11694" max="11694" width="34.28515625" style="8" customWidth="1"/>
    <col min="11695" max="11696" width="9.85546875" style="8" customWidth="1"/>
    <col min="11697" max="11697" width="17.5703125" style="8" customWidth="1"/>
    <col min="11698" max="11698" width="18.85546875" style="8" customWidth="1"/>
    <col min="11699" max="11699" width="9.85546875" style="8" customWidth="1"/>
    <col min="11700" max="11701" width="6" style="8" customWidth="1"/>
    <col min="11702" max="11702" width="13.7109375" style="8" customWidth="1"/>
    <col min="11703" max="11704" width="15" style="8" customWidth="1"/>
    <col min="11705" max="11705" width="17.5703125" style="8" customWidth="1"/>
    <col min="11706" max="11706" width="9.85546875" style="8" customWidth="1"/>
    <col min="11707" max="11707" width="7.28515625" style="8" customWidth="1"/>
    <col min="11708" max="11708" width="6" style="8" customWidth="1"/>
    <col min="11709" max="11714" width="17.5703125" style="8" customWidth="1"/>
    <col min="11715" max="11857" width="20.140625" style="8" customWidth="1"/>
    <col min="11858" max="11897" width="12.42578125" style="8" customWidth="1"/>
    <col min="11898" max="11898" width="20.140625" style="8" customWidth="1"/>
    <col min="11899" max="11899" width="21.42578125" style="8" customWidth="1"/>
    <col min="11900" max="11900" width="22.7109375" style="8" customWidth="1"/>
    <col min="11901" max="11901" width="13.7109375" style="8" customWidth="1"/>
    <col min="11902" max="11902" width="15" style="8" customWidth="1"/>
    <col min="11903" max="11905" width="17.5703125" style="8" customWidth="1"/>
    <col min="11906" max="11906" width="16.28515625" style="8" customWidth="1"/>
    <col min="11907" max="11907" width="15" style="8" customWidth="1"/>
    <col min="11908" max="11909" width="12.42578125" style="8" customWidth="1"/>
    <col min="11910" max="11911" width="17.5703125" style="8" customWidth="1"/>
    <col min="11912" max="11912" width="7.28515625" style="8" customWidth="1"/>
    <col min="11913" max="11913" width="21.42578125" style="8" customWidth="1"/>
    <col min="11914" max="11914" width="17.5703125" style="8" customWidth="1"/>
    <col min="11915" max="11915" width="20.140625" style="8" customWidth="1"/>
    <col min="11916" max="11916" width="16.28515625" style="8" customWidth="1"/>
    <col min="11917" max="11917" width="17.5703125" style="8" customWidth="1"/>
    <col min="11918" max="11918" width="6" style="8" customWidth="1"/>
    <col min="11919" max="11920" width="18.85546875" style="8" customWidth="1"/>
    <col min="11921" max="11922" width="20.140625" style="8" customWidth="1"/>
    <col min="11923" max="11923" width="6" style="8" customWidth="1"/>
    <col min="11924" max="11924" width="12.42578125" style="8" customWidth="1"/>
    <col min="11925" max="11925" width="18.85546875" style="8" customWidth="1"/>
    <col min="11926" max="11927" width="15" style="8" customWidth="1"/>
    <col min="11928" max="11928" width="7.28515625" style="8" customWidth="1"/>
    <col min="11929" max="11929" width="11.140625" style="8" customWidth="1"/>
    <col min="11930" max="11930" width="13.7109375" style="8" customWidth="1"/>
    <col min="11931" max="11931" width="18.85546875" style="8" customWidth="1"/>
    <col min="11932" max="11932" width="17.5703125" style="8" customWidth="1"/>
    <col min="11933" max="11933" width="25.28515625" style="8" customWidth="1"/>
    <col min="11934" max="11934" width="20.140625" style="8" customWidth="1"/>
    <col min="11935" max="11935" width="15" style="8" customWidth="1"/>
    <col min="11936" max="11936" width="17.5703125" style="8" customWidth="1"/>
    <col min="11937" max="11937" width="16.28515625" style="8" customWidth="1"/>
    <col min="11938" max="11939" width="15" style="8" customWidth="1"/>
    <col min="11940" max="11940" width="17.5703125" style="8" customWidth="1"/>
    <col min="11941" max="11941" width="20.140625" style="8" customWidth="1"/>
    <col min="11942" max="11942" width="16.28515625" style="8" customWidth="1"/>
    <col min="11943" max="11944" width="25.28515625" style="8" customWidth="1"/>
    <col min="11945" max="11945" width="18.85546875" style="8" customWidth="1"/>
    <col min="11946" max="11947" width="20.140625" style="8" customWidth="1"/>
    <col min="11948" max="11948" width="11.140625" style="8" customWidth="1"/>
    <col min="11949" max="11949" width="29.140625" style="8" customWidth="1"/>
    <col min="11950" max="11950" width="34.28515625" style="8" customWidth="1"/>
    <col min="11951" max="11952" width="9.85546875" style="8" customWidth="1"/>
    <col min="11953" max="11953" width="17.5703125" style="8" customWidth="1"/>
    <col min="11954" max="11954" width="18.85546875" style="8" customWidth="1"/>
    <col min="11955" max="11955" width="9.85546875" style="8" customWidth="1"/>
    <col min="11956" max="11957" width="6" style="8" customWidth="1"/>
    <col min="11958" max="11958" width="13.7109375" style="8" customWidth="1"/>
    <col min="11959" max="11960" width="15" style="8" customWidth="1"/>
    <col min="11961" max="11961" width="17.5703125" style="8" customWidth="1"/>
    <col min="11962" max="11962" width="9.85546875" style="8" customWidth="1"/>
    <col min="11963" max="11963" width="7.28515625" style="8" customWidth="1"/>
    <col min="11964" max="11964" width="6" style="8" customWidth="1"/>
    <col min="11965" max="11970" width="17.5703125" style="8" customWidth="1"/>
    <col min="11971" max="12113" width="20.140625" style="8" customWidth="1"/>
    <col min="12114" max="12153" width="12.42578125" style="8" customWidth="1"/>
    <col min="12154" max="12154" width="20.140625" style="8" customWidth="1"/>
    <col min="12155" max="12155" width="21.42578125" style="8" customWidth="1"/>
    <col min="12156" max="12156" width="22.7109375" style="8" customWidth="1"/>
    <col min="12157" max="12157" width="13.7109375" style="8" customWidth="1"/>
    <col min="12158" max="12158" width="15" style="8" customWidth="1"/>
    <col min="12159" max="12161" width="17.5703125" style="8" customWidth="1"/>
    <col min="12162" max="12162" width="16.28515625" style="8" customWidth="1"/>
    <col min="12163" max="12163" width="15" style="8" customWidth="1"/>
    <col min="12164" max="12165" width="12.42578125" style="8" customWidth="1"/>
    <col min="12166" max="12167" width="17.5703125" style="8" customWidth="1"/>
    <col min="12168" max="12168" width="7.28515625" style="8" customWidth="1"/>
    <col min="12169" max="12169" width="21.42578125" style="8" customWidth="1"/>
    <col min="12170" max="12170" width="17.5703125" style="8" customWidth="1"/>
    <col min="12171" max="12171" width="20.140625" style="8" customWidth="1"/>
    <col min="12172" max="12172" width="16.28515625" style="8" customWidth="1"/>
    <col min="12173" max="12173" width="17.5703125" style="8" customWidth="1"/>
    <col min="12174" max="12174" width="6" style="8" customWidth="1"/>
    <col min="12175" max="12176" width="18.85546875" style="8" customWidth="1"/>
    <col min="12177" max="12178" width="20.140625" style="8" customWidth="1"/>
    <col min="12179" max="12179" width="6" style="8" customWidth="1"/>
    <col min="12180" max="12180" width="12.42578125" style="8" customWidth="1"/>
    <col min="12181" max="12181" width="18.85546875" style="8" customWidth="1"/>
    <col min="12182" max="12183" width="15" style="8" customWidth="1"/>
    <col min="12184" max="12184" width="7.28515625" style="8" customWidth="1"/>
    <col min="12185" max="12185" width="11.140625" style="8" customWidth="1"/>
    <col min="12186" max="12186" width="13.7109375" style="8" customWidth="1"/>
    <col min="12187" max="12187" width="18.85546875" style="8" customWidth="1"/>
    <col min="12188" max="12188" width="17.5703125" style="8" customWidth="1"/>
    <col min="12189" max="12189" width="25.28515625" style="8" customWidth="1"/>
    <col min="12190" max="12190" width="20.140625" style="8" customWidth="1"/>
    <col min="12191" max="12191" width="15" style="8" customWidth="1"/>
    <col min="12192" max="12192" width="17.5703125" style="8" customWidth="1"/>
    <col min="12193" max="12193" width="16.28515625" style="8" customWidth="1"/>
    <col min="12194" max="12195" width="15" style="8" customWidth="1"/>
    <col min="12196" max="12196" width="17.5703125" style="8" customWidth="1"/>
    <col min="12197" max="12197" width="20.140625" style="8" customWidth="1"/>
    <col min="12198" max="12198" width="16.28515625" style="8" customWidth="1"/>
    <col min="12199" max="12200" width="25.28515625" style="8" customWidth="1"/>
    <col min="12201" max="12201" width="18.85546875" style="8" customWidth="1"/>
    <col min="12202" max="12203" width="20.140625" style="8" customWidth="1"/>
    <col min="12204" max="12204" width="11.140625" style="8" customWidth="1"/>
    <col min="12205" max="12205" width="29.140625" style="8" customWidth="1"/>
    <col min="12206" max="12206" width="34.28515625" style="8" customWidth="1"/>
    <col min="12207" max="12208" width="9.85546875" style="8" customWidth="1"/>
    <col min="12209" max="12209" width="17.5703125" style="8" customWidth="1"/>
    <col min="12210" max="12210" width="18.85546875" style="8" customWidth="1"/>
    <col min="12211" max="12211" width="9.85546875" style="8" customWidth="1"/>
    <col min="12212" max="12213" width="6" style="8" customWidth="1"/>
    <col min="12214" max="12214" width="13.7109375" style="8" customWidth="1"/>
    <col min="12215" max="12216" width="15" style="8" customWidth="1"/>
    <col min="12217" max="12217" width="17.5703125" style="8" customWidth="1"/>
    <col min="12218" max="12218" width="9.85546875" style="8" customWidth="1"/>
    <col min="12219" max="12219" width="7.28515625" style="8" customWidth="1"/>
    <col min="12220" max="12220" width="6" style="8" customWidth="1"/>
    <col min="12221" max="12226" width="17.5703125" style="8" customWidth="1"/>
    <col min="12227" max="12369" width="20.140625" style="8" customWidth="1"/>
    <col min="12370" max="12409" width="12.42578125" style="8" customWidth="1"/>
    <col min="12410" max="12410" width="20.140625" style="8" customWidth="1"/>
    <col min="12411" max="12411" width="21.42578125" style="8" customWidth="1"/>
    <col min="12412" max="12412" width="22.7109375" style="8" customWidth="1"/>
    <col min="12413" max="12413" width="13.7109375" style="8" customWidth="1"/>
    <col min="12414" max="12414" width="15" style="8" customWidth="1"/>
    <col min="12415" max="12417" width="17.5703125" style="8" customWidth="1"/>
    <col min="12418" max="12418" width="16.28515625" style="8" customWidth="1"/>
    <col min="12419" max="12419" width="15" style="8" customWidth="1"/>
    <col min="12420" max="12421" width="12.42578125" style="8" customWidth="1"/>
    <col min="12422" max="12423" width="17.5703125" style="8" customWidth="1"/>
    <col min="12424" max="12424" width="7.28515625" style="8" customWidth="1"/>
    <col min="12425" max="12425" width="21.42578125" style="8" customWidth="1"/>
    <col min="12426" max="12426" width="17.5703125" style="8" customWidth="1"/>
    <col min="12427" max="12427" width="20.140625" style="8" customWidth="1"/>
    <col min="12428" max="12428" width="16.28515625" style="8" customWidth="1"/>
    <col min="12429" max="12429" width="17.5703125" style="8" customWidth="1"/>
    <col min="12430" max="12430" width="6" style="8" customWidth="1"/>
    <col min="12431" max="12432" width="18.85546875" style="8" customWidth="1"/>
    <col min="12433" max="12434" width="20.140625" style="8" customWidth="1"/>
    <col min="12435" max="12435" width="6" style="8" customWidth="1"/>
    <col min="12436" max="12436" width="12.42578125" style="8" customWidth="1"/>
    <col min="12437" max="12437" width="18.85546875" style="8" customWidth="1"/>
    <col min="12438" max="12439" width="15" style="8" customWidth="1"/>
    <col min="12440" max="12440" width="7.28515625" style="8" customWidth="1"/>
    <col min="12441" max="12441" width="11.140625" style="8" customWidth="1"/>
    <col min="12442" max="12442" width="13.7109375" style="8" customWidth="1"/>
    <col min="12443" max="12443" width="18.85546875" style="8" customWidth="1"/>
    <col min="12444" max="12444" width="17.5703125" style="8" customWidth="1"/>
    <col min="12445" max="12445" width="25.28515625" style="8" customWidth="1"/>
    <col min="12446" max="12446" width="20.140625" style="8" customWidth="1"/>
    <col min="12447" max="12447" width="15" style="8" customWidth="1"/>
    <col min="12448" max="12448" width="17.5703125" style="8" customWidth="1"/>
    <col min="12449" max="12449" width="16.28515625" style="8" customWidth="1"/>
    <col min="12450" max="12451" width="15" style="8" customWidth="1"/>
    <col min="12452" max="12452" width="17.5703125" style="8" customWidth="1"/>
    <col min="12453" max="12453" width="20.140625" style="8" customWidth="1"/>
    <col min="12454" max="12454" width="16.28515625" style="8" customWidth="1"/>
    <col min="12455" max="12456" width="25.28515625" style="8" customWidth="1"/>
    <col min="12457" max="12457" width="18.85546875" style="8" customWidth="1"/>
    <col min="12458" max="12459" width="20.140625" style="8" customWidth="1"/>
    <col min="12460" max="12460" width="11.140625" style="8" customWidth="1"/>
    <col min="12461" max="12461" width="29.140625" style="8" customWidth="1"/>
    <col min="12462" max="12462" width="34.28515625" style="8" customWidth="1"/>
    <col min="12463" max="12464" width="9.85546875" style="8" customWidth="1"/>
    <col min="12465" max="12465" width="17.5703125" style="8" customWidth="1"/>
    <col min="12466" max="12466" width="18.85546875" style="8" customWidth="1"/>
    <col min="12467" max="12467" width="9.85546875" style="8" customWidth="1"/>
    <col min="12468" max="12469" width="6" style="8" customWidth="1"/>
    <col min="12470" max="12470" width="13.7109375" style="8" customWidth="1"/>
    <col min="12471" max="12472" width="15" style="8" customWidth="1"/>
    <col min="12473" max="12473" width="17.5703125" style="8" customWidth="1"/>
    <col min="12474" max="12474" width="9.85546875" style="8" customWidth="1"/>
    <col min="12475" max="12475" width="7.28515625" style="8" customWidth="1"/>
    <col min="12476" max="12476" width="6" style="8" customWidth="1"/>
    <col min="12477" max="12482" width="17.5703125" style="8" customWidth="1"/>
    <col min="12483" max="12625" width="20.140625" style="8" customWidth="1"/>
    <col min="12626" max="12665" width="12.42578125" style="8" customWidth="1"/>
    <col min="12666" max="12666" width="20.140625" style="8" customWidth="1"/>
    <col min="12667" max="12667" width="21.42578125" style="8" customWidth="1"/>
    <col min="12668" max="12668" width="22.7109375" style="8" customWidth="1"/>
    <col min="12669" max="12669" width="13.7109375" style="8" customWidth="1"/>
    <col min="12670" max="12670" width="15" style="8" customWidth="1"/>
    <col min="12671" max="12673" width="17.5703125" style="8" customWidth="1"/>
    <col min="12674" max="12674" width="16.28515625" style="8" customWidth="1"/>
    <col min="12675" max="12675" width="15" style="8" customWidth="1"/>
    <col min="12676" max="12677" width="12.42578125" style="8" customWidth="1"/>
    <col min="12678" max="12679" width="17.5703125" style="8" customWidth="1"/>
    <col min="12680" max="12680" width="7.28515625" style="8" customWidth="1"/>
    <col min="12681" max="12681" width="21.42578125" style="8" customWidth="1"/>
    <col min="12682" max="12682" width="17.5703125" style="8" customWidth="1"/>
    <col min="12683" max="12683" width="20.140625" style="8" customWidth="1"/>
    <col min="12684" max="12684" width="16.28515625" style="8" customWidth="1"/>
    <col min="12685" max="12685" width="17.5703125" style="8" customWidth="1"/>
    <col min="12686" max="12686" width="6" style="8" customWidth="1"/>
    <col min="12687" max="12688" width="18.85546875" style="8" customWidth="1"/>
    <col min="12689" max="12690" width="20.140625" style="8" customWidth="1"/>
    <col min="12691" max="12691" width="6" style="8" customWidth="1"/>
    <col min="12692" max="12692" width="12.42578125" style="8" customWidth="1"/>
    <col min="12693" max="12693" width="18.85546875" style="8" customWidth="1"/>
    <col min="12694" max="12695" width="15" style="8" customWidth="1"/>
    <col min="12696" max="12696" width="7.28515625" style="8" customWidth="1"/>
    <col min="12697" max="12697" width="11.140625" style="8" customWidth="1"/>
    <col min="12698" max="12698" width="13.7109375" style="8" customWidth="1"/>
    <col min="12699" max="12699" width="18.85546875" style="8" customWidth="1"/>
    <col min="12700" max="12700" width="17.5703125" style="8" customWidth="1"/>
    <col min="12701" max="12701" width="25.28515625" style="8" customWidth="1"/>
    <col min="12702" max="12702" width="20.140625" style="8" customWidth="1"/>
    <col min="12703" max="12703" width="15" style="8" customWidth="1"/>
    <col min="12704" max="12704" width="17.5703125" style="8" customWidth="1"/>
    <col min="12705" max="12705" width="16.28515625" style="8" customWidth="1"/>
    <col min="12706" max="12707" width="15" style="8" customWidth="1"/>
    <col min="12708" max="12708" width="17.5703125" style="8" customWidth="1"/>
    <col min="12709" max="12709" width="20.140625" style="8" customWidth="1"/>
    <col min="12710" max="12710" width="16.28515625" style="8" customWidth="1"/>
    <col min="12711" max="12712" width="25.28515625" style="8" customWidth="1"/>
    <col min="12713" max="12713" width="18.85546875" style="8" customWidth="1"/>
    <col min="12714" max="12715" width="20.140625" style="8" customWidth="1"/>
    <col min="12716" max="12716" width="11.140625" style="8" customWidth="1"/>
    <col min="12717" max="12717" width="29.140625" style="8" customWidth="1"/>
    <col min="12718" max="12718" width="34.28515625" style="8" customWidth="1"/>
    <col min="12719" max="12720" width="9.85546875" style="8" customWidth="1"/>
    <col min="12721" max="12721" width="17.5703125" style="8" customWidth="1"/>
    <col min="12722" max="12722" width="18.85546875" style="8" customWidth="1"/>
    <col min="12723" max="12723" width="9.85546875" style="8" customWidth="1"/>
    <col min="12724" max="12725" width="6" style="8" customWidth="1"/>
    <col min="12726" max="12726" width="13.7109375" style="8" customWidth="1"/>
    <col min="12727" max="12728" width="15" style="8" customWidth="1"/>
    <col min="12729" max="12729" width="17.5703125" style="8" customWidth="1"/>
    <col min="12730" max="12730" width="9.85546875" style="8" customWidth="1"/>
    <col min="12731" max="12731" width="7.28515625" style="8" customWidth="1"/>
    <col min="12732" max="12732" width="6" style="8" customWidth="1"/>
    <col min="12733" max="12738" width="17.5703125" style="8" customWidth="1"/>
    <col min="12739" max="12881" width="20.140625" style="8" customWidth="1"/>
    <col min="12882" max="12921" width="12.42578125" style="8" customWidth="1"/>
    <col min="12922" max="12922" width="20.140625" style="8" customWidth="1"/>
    <col min="12923" max="12923" width="21.42578125" style="8" customWidth="1"/>
    <col min="12924" max="12924" width="22.7109375" style="8" customWidth="1"/>
    <col min="12925" max="12925" width="13.7109375" style="8" customWidth="1"/>
    <col min="12926" max="12926" width="15" style="8" customWidth="1"/>
    <col min="12927" max="12929" width="17.5703125" style="8" customWidth="1"/>
    <col min="12930" max="12930" width="16.28515625" style="8" customWidth="1"/>
    <col min="12931" max="12931" width="15" style="8" customWidth="1"/>
    <col min="12932" max="12933" width="12.42578125" style="8" customWidth="1"/>
    <col min="12934" max="12935" width="17.5703125" style="8" customWidth="1"/>
    <col min="12936" max="12936" width="7.28515625" style="8" customWidth="1"/>
    <col min="12937" max="12937" width="21.42578125" style="8" customWidth="1"/>
    <col min="12938" max="12938" width="17.5703125" style="8" customWidth="1"/>
    <col min="12939" max="12939" width="20.140625" style="8" customWidth="1"/>
    <col min="12940" max="12940" width="16.28515625" style="8" customWidth="1"/>
    <col min="12941" max="12941" width="17.5703125" style="8" customWidth="1"/>
    <col min="12942" max="12942" width="6" style="8" customWidth="1"/>
    <col min="12943" max="12944" width="18.85546875" style="8" customWidth="1"/>
    <col min="12945" max="12946" width="20.140625" style="8" customWidth="1"/>
    <col min="12947" max="12947" width="6" style="8" customWidth="1"/>
    <col min="12948" max="12948" width="12.42578125" style="8" customWidth="1"/>
    <col min="12949" max="12949" width="18.85546875" style="8" customWidth="1"/>
    <col min="12950" max="12951" width="15" style="8" customWidth="1"/>
    <col min="12952" max="12952" width="7.28515625" style="8" customWidth="1"/>
    <col min="12953" max="12953" width="11.140625" style="8" customWidth="1"/>
    <col min="12954" max="12954" width="13.7109375" style="8" customWidth="1"/>
    <col min="12955" max="12955" width="18.85546875" style="8" customWidth="1"/>
    <col min="12956" max="12956" width="17.5703125" style="8" customWidth="1"/>
    <col min="12957" max="12957" width="25.28515625" style="8" customWidth="1"/>
    <col min="12958" max="12958" width="20.140625" style="8" customWidth="1"/>
    <col min="12959" max="12959" width="15" style="8" customWidth="1"/>
    <col min="12960" max="12960" width="17.5703125" style="8" customWidth="1"/>
    <col min="12961" max="12961" width="16.28515625" style="8" customWidth="1"/>
    <col min="12962" max="12963" width="15" style="8" customWidth="1"/>
    <col min="12964" max="12964" width="17.5703125" style="8" customWidth="1"/>
    <col min="12965" max="12965" width="20.140625" style="8" customWidth="1"/>
    <col min="12966" max="12966" width="16.28515625" style="8" customWidth="1"/>
    <col min="12967" max="12968" width="25.28515625" style="8" customWidth="1"/>
    <col min="12969" max="12969" width="18.85546875" style="8" customWidth="1"/>
    <col min="12970" max="12971" width="20.140625" style="8" customWidth="1"/>
    <col min="12972" max="12972" width="11.140625" style="8" customWidth="1"/>
    <col min="12973" max="12973" width="29.140625" style="8" customWidth="1"/>
    <col min="12974" max="12974" width="34.28515625" style="8" customWidth="1"/>
    <col min="12975" max="12976" width="9.85546875" style="8" customWidth="1"/>
    <col min="12977" max="12977" width="17.5703125" style="8" customWidth="1"/>
    <col min="12978" max="12978" width="18.85546875" style="8" customWidth="1"/>
    <col min="12979" max="12979" width="9.85546875" style="8" customWidth="1"/>
    <col min="12980" max="12981" width="6" style="8" customWidth="1"/>
    <col min="12982" max="12982" width="13.7109375" style="8" customWidth="1"/>
    <col min="12983" max="12984" width="15" style="8" customWidth="1"/>
    <col min="12985" max="12985" width="17.5703125" style="8" customWidth="1"/>
    <col min="12986" max="12986" width="9.85546875" style="8" customWidth="1"/>
    <col min="12987" max="12987" width="7.28515625" style="8" customWidth="1"/>
    <col min="12988" max="12988" width="6" style="8" customWidth="1"/>
    <col min="12989" max="12994" width="17.5703125" style="8" customWidth="1"/>
    <col min="12995" max="13137" width="20.140625" style="8" customWidth="1"/>
    <col min="13138" max="13177" width="12.42578125" style="8" customWidth="1"/>
    <col min="13178" max="13178" width="20.140625" style="8" customWidth="1"/>
    <col min="13179" max="13179" width="21.42578125" style="8" customWidth="1"/>
    <col min="13180" max="13180" width="22.7109375" style="8" customWidth="1"/>
    <col min="13181" max="13181" width="13.7109375" style="8" customWidth="1"/>
    <col min="13182" max="13182" width="15" style="8" customWidth="1"/>
    <col min="13183" max="13185" width="17.5703125" style="8" customWidth="1"/>
    <col min="13186" max="13186" width="16.28515625" style="8" customWidth="1"/>
    <col min="13187" max="13187" width="15" style="8" customWidth="1"/>
    <col min="13188" max="13189" width="12.42578125" style="8" customWidth="1"/>
    <col min="13190" max="13191" width="17.5703125" style="8" customWidth="1"/>
    <col min="13192" max="13192" width="7.28515625" style="8" customWidth="1"/>
    <col min="13193" max="13193" width="21.42578125" style="8" customWidth="1"/>
    <col min="13194" max="13194" width="17.5703125" style="8" customWidth="1"/>
    <col min="13195" max="13195" width="20.140625" style="8" customWidth="1"/>
    <col min="13196" max="13196" width="16.28515625" style="8" customWidth="1"/>
    <col min="13197" max="13197" width="17.5703125" style="8" customWidth="1"/>
    <col min="13198" max="13198" width="6" style="8" customWidth="1"/>
    <col min="13199" max="13200" width="18.85546875" style="8" customWidth="1"/>
    <col min="13201" max="13202" width="20.140625" style="8" customWidth="1"/>
    <col min="13203" max="13203" width="6" style="8" customWidth="1"/>
    <col min="13204" max="13204" width="12.42578125" style="8" customWidth="1"/>
    <col min="13205" max="13205" width="18.85546875" style="8" customWidth="1"/>
    <col min="13206" max="13207" width="15" style="8" customWidth="1"/>
    <col min="13208" max="13208" width="7.28515625" style="8" customWidth="1"/>
    <col min="13209" max="13209" width="11.140625" style="8" customWidth="1"/>
    <col min="13210" max="13210" width="13.7109375" style="8" customWidth="1"/>
    <col min="13211" max="13211" width="18.85546875" style="8" customWidth="1"/>
    <col min="13212" max="13212" width="17.5703125" style="8" customWidth="1"/>
    <col min="13213" max="13213" width="25.28515625" style="8" customWidth="1"/>
    <col min="13214" max="13214" width="20.140625" style="8" customWidth="1"/>
    <col min="13215" max="13215" width="15" style="8" customWidth="1"/>
    <col min="13216" max="13216" width="17.5703125" style="8" customWidth="1"/>
    <col min="13217" max="13217" width="16.28515625" style="8" customWidth="1"/>
    <col min="13218" max="13219" width="15" style="8" customWidth="1"/>
    <col min="13220" max="13220" width="17.5703125" style="8" customWidth="1"/>
    <col min="13221" max="13221" width="20.140625" style="8" customWidth="1"/>
    <col min="13222" max="13222" width="16.28515625" style="8" customWidth="1"/>
    <col min="13223" max="13224" width="25.28515625" style="8" customWidth="1"/>
    <col min="13225" max="13225" width="18.85546875" style="8" customWidth="1"/>
    <col min="13226" max="13227" width="20.140625" style="8" customWidth="1"/>
    <col min="13228" max="13228" width="11.140625" style="8" customWidth="1"/>
    <col min="13229" max="13229" width="29.140625" style="8" customWidth="1"/>
    <col min="13230" max="13230" width="34.28515625" style="8" customWidth="1"/>
    <col min="13231" max="13232" width="9.85546875" style="8" customWidth="1"/>
    <col min="13233" max="13233" width="17.5703125" style="8" customWidth="1"/>
    <col min="13234" max="13234" width="18.85546875" style="8" customWidth="1"/>
    <col min="13235" max="13235" width="9.85546875" style="8" customWidth="1"/>
    <col min="13236" max="13237" width="6" style="8" customWidth="1"/>
    <col min="13238" max="13238" width="13.7109375" style="8" customWidth="1"/>
    <col min="13239" max="13240" width="15" style="8" customWidth="1"/>
    <col min="13241" max="13241" width="17.5703125" style="8" customWidth="1"/>
    <col min="13242" max="13242" width="9.85546875" style="8" customWidth="1"/>
    <col min="13243" max="13243" width="7.28515625" style="8" customWidth="1"/>
    <col min="13244" max="13244" width="6" style="8" customWidth="1"/>
    <col min="13245" max="13250" width="17.5703125" style="8" customWidth="1"/>
    <col min="13251" max="13393" width="20.140625" style="8" customWidth="1"/>
    <col min="13394" max="13433" width="12.42578125" style="8" customWidth="1"/>
    <col min="13434" max="13434" width="20.140625" style="8" customWidth="1"/>
    <col min="13435" max="13435" width="21.42578125" style="8" customWidth="1"/>
    <col min="13436" max="13436" width="22.7109375" style="8" customWidth="1"/>
    <col min="13437" max="13437" width="13.7109375" style="8" customWidth="1"/>
    <col min="13438" max="13438" width="15" style="8" customWidth="1"/>
    <col min="13439" max="13441" width="17.5703125" style="8" customWidth="1"/>
    <col min="13442" max="13442" width="16.28515625" style="8" customWidth="1"/>
    <col min="13443" max="13443" width="15" style="8" customWidth="1"/>
    <col min="13444" max="13445" width="12.42578125" style="8" customWidth="1"/>
    <col min="13446" max="13447" width="17.5703125" style="8" customWidth="1"/>
    <col min="13448" max="13448" width="7.28515625" style="8" customWidth="1"/>
    <col min="13449" max="13449" width="21.42578125" style="8" customWidth="1"/>
    <col min="13450" max="13450" width="17.5703125" style="8" customWidth="1"/>
    <col min="13451" max="13451" width="20.140625" style="8" customWidth="1"/>
    <col min="13452" max="13452" width="16.28515625" style="8" customWidth="1"/>
    <col min="13453" max="13453" width="17.5703125" style="8" customWidth="1"/>
    <col min="13454" max="13454" width="6" style="8" customWidth="1"/>
    <col min="13455" max="13456" width="18.85546875" style="8" customWidth="1"/>
    <col min="13457" max="13458" width="20.140625" style="8" customWidth="1"/>
    <col min="13459" max="13459" width="6" style="8" customWidth="1"/>
    <col min="13460" max="13460" width="12.42578125" style="8" customWidth="1"/>
    <col min="13461" max="13461" width="18.85546875" style="8" customWidth="1"/>
    <col min="13462" max="13463" width="15" style="8" customWidth="1"/>
    <col min="13464" max="13464" width="7.28515625" style="8" customWidth="1"/>
    <col min="13465" max="13465" width="11.140625" style="8" customWidth="1"/>
    <col min="13466" max="13466" width="13.7109375" style="8" customWidth="1"/>
    <col min="13467" max="13467" width="18.85546875" style="8" customWidth="1"/>
    <col min="13468" max="13468" width="17.5703125" style="8" customWidth="1"/>
    <col min="13469" max="13469" width="25.28515625" style="8" customWidth="1"/>
    <col min="13470" max="13470" width="20.140625" style="8" customWidth="1"/>
    <col min="13471" max="13471" width="15" style="8" customWidth="1"/>
    <col min="13472" max="13472" width="17.5703125" style="8" customWidth="1"/>
    <col min="13473" max="13473" width="16.28515625" style="8" customWidth="1"/>
    <col min="13474" max="13475" width="15" style="8" customWidth="1"/>
    <col min="13476" max="13476" width="17.5703125" style="8" customWidth="1"/>
    <col min="13477" max="13477" width="20.140625" style="8" customWidth="1"/>
    <col min="13478" max="13478" width="16.28515625" style="8" customWidth="1"/>
    <col min="13479" max="13480" width="25.28515625" style="8" customWidth="1"/>
    <col min="13481" max="13481" width="18.85546875" style="8" customWidth="1"/>
    <col min="13482" max="13483" width="20.140625" style="8" customWidth="1"/>
    <col min="13484" max="13484" width="11.140625" style="8" customWidth="1"/>
    <col min="13485" max="13485" width="29.140625" style="8" customWidth="1"/>
    <col min="13486" max="13486" width="34.28515625" style="8" customWidth="1"/>
    <col min="13487" max="13488" width="9.85546875" style="8" customWidth="1"/>
    <col min="13489" max="13489" width="17.5703125" style="8" customWidth="1"/>
    <col min="13490" max="13490" width="18.85546875" style="8" customWidth="1"/>
    <col min="13491" max="13491" width="9.85546875" style="8" customWidth="1"/>
    <col min="13492" max="13493" width="6" style="8" customWidth="1"/>
    <col min="13494" max="13494" width="13.7109375" style="8" customWidth="1"/>
    <col min="13495" max="13496" width="15" style="8" customWidth="1"/>
    <col min="13497" max="13497" width="17.5703125" style="8" customWidth="1"/>
    <col min="13498" max="13498" width="9.85546875" style="8" customWidth="1"/>
    <col min="13499" max="13499" width="7.28515625" style="8" customWidth="1"/>
    <col min="13500" max="13500" width="6" style="8" customWidth="1"/>
    <col min="13501" max="13506" width="17.5703125" style="8" customWidth="1"/>
    <col min="13507" max="13649" width="20.140625" style="8" customWidth="1"/>
    <col min="13650" max="13689" width="12.42578125" style="8" customWidth="1"/>
    <col min="13690" max="13690" width="20.140625" style="8" customWidth="1"/>
    <col min="13691" max="13691" width="21.42578125" style="8" customWidth="1"/>
    <col min="13692" max="13692" width="22.7109375" style="8" customWidth="1"/>
    <col min="13693" max="13693" width="13.7109375" style="8" customWidth="1"/>
    <col min="13694" max="13694" width="15" style="8" customWidth="1"/>
    <col min="13695" max="13697" width="17.5703125" style="8" customWidth="1"/>
    <col min="13698" max="13698" width="16.28515625" style="8" customWidth="1"/>
    <col min="13699" max="13699" width="15" style="8" customWidth="1"/>
    <col min="13700" max="13701" width="12.42578125" style="8" customWidth="1"/>
    <col min="13702" max="13703" width="17.5703125" style="8" customWidth="1"/>
    <col min="13704" max="13704" width="7.28515625" style="8" customWidth="1"/>
    <col min="13705" max="13705" width="21.42578125" style="8" customWidth="1"/>
    <col min="13706" max="13706" width="17.5703125" style="8" customWidth="1"/>
    <col min="13707" max="13707" width="20.140625" style="8" customWidth="1"/>
    <col min="13708" max="13708" width="16.28515625" style="8" customWidth="1"/>
    <col min="13709" max="13709" width="17.5703125" style="8" customWidth="1"/>
    <col min="13710" max="13710" width="6" style="8" customWidth="1"/>
    <col min="13711" max="13712" width="18.85546875" style="8" customWidth="1"/>
    <col min="13713" max="13714" width="20.140625" style="8" customWidth="1"/>
    <col min="13715" max="13715" width="6" style="8" customWidth="1"/>
    <col min="13716" max="13716" width="12.42578125" style="8" customWidth="1"/>
    <col min="13717" max="13717" width="18.85546875" style="8" customWidth="1"/>
    <col min="13718" max="13719" width="15" style="8" customWidth="1"/>
    <col min="13720" max="13720" width="7.28515625" style="8" customWidth="1"/>
    <col min="13721" max="13721" width="11.140625" style="8" customWidth="1"/>
    <col min="13722" max="13722" width="13.7109375" style="8" customWidth="1"/>
    <col min="13723" max="13723" width="18.85546875" style="8" customWidth="1"/>
    <col min="13724" max="13724" width="17.5703125" style="8" customWidth="1"/>
    <col min="13725" max="13725" width="25.28515625" style="8" customWidth="1"/>
    <col min="13726" max="13726" width="20.140625" style="8" customWidth="1"/>
    <col min="13727" max="13727" width="15" style="8" customWidth="1"/>
    <col min="13728" max="13728" width="17.5703125" style="8" customWidth="1"/>
    <col min="13729" max="13729" width="16.28515625" style="8" customWidth="1"/>
    <col min="13730" max="13731" width="15" style="8" customWidth="1"/>
    <col min="13732" max="13732" width="17.5703125" style="8" customWidth="1"/>
    <col min="13733" max="13733" width="20.140625" style="8" customWidth="1"/>
    <col min="13734" max="13734" width="16.28515625" style="8" customWidth="1"/>
    <col min="13735" max="13736" width="25.28515625" style="8" customWidth="1"/>
    <col min="13737" max="13737" width="18.85546875" style="8" customWidth="1"/>
    <col min="13738" max="13739" width="20.140625" style="8" customWidth="1"/>
    <col min="13740" max="13740" width="11.140625" style="8" customWidth="1"/>
    <col min="13741" max="13741" width="29.140625" style="8" customWidth="1"/>
    <col min="13742" max="13742" width="34.28515625" style="8" customWidth="1"/>
    <col min="13743" max="13744" width="9.85546875" style="8" customWidth="1"/>
    <col min="13745" max="13745" width="17.5703125" style="8" customWidth="1"/>
    <col min="13746" max="13746" width="18.85546875" style="8" customWidth="1"/>
    <col min="13747" max="13747" width="9.85546875" style="8" customWidth="1"/>
    <col min="13748" max="13749" width="6" style="8" customWidth="1"/>
    <col min="13750" max="13750" width="13.7109375" style="8" customWidth="1"/>
    <col min="13751" max="13752" width="15" style="8" customWidth="1"/>
    <col min="13753" max="13753" width="17.5703125" style="8" customWidth="1"/>
    <col min="13754" max="13754" width="9.85546875" style="8" customWidth="1"/>
    <col min="13755" max="13755" width="7.28515625" style="8" customWidth="1"/>
    <col min="13756" max="13756" width="6" style="8" customWidth="1"/>
    <col min="13757" max="13762" width="17.5703125" style="8" customWidth="1"/>
    <col min="13763" max="13905" width="20.140625" style="8" customWidth="1"/>
    <col min="13906" max="13945" width="12.42578125" style="8" customWidth="1"/>
    <col min="13946" max="13946" width="20.140625" style="8" customWidth="1"/>
    <col min="13947" max="13947" width="21.42578125" style="8" customWidth="1"/>
    <col min="13948" max="13948" width="22.7109375" style="8" customWidth="1"/>
    <col min="13949" max="13949" width="13.7109375" style="8" customWidth="1"/>
    <col min="13950" max="13950" width="15" style="8" customWidth="1"/>
    <col min="13951" max="13953" width="17.5703125" style="8" customWidth="1"/>
    <col min="13954" max="13954" width="16.28515625" style="8" customWidth="1"/>
    <col min="13955" max="13955" width="15" style="8" customWidth="1"/>
    <col min="13956" max="13957" width="12.42578125" style="8" customWidth="1"/>
    <col min="13958" max="13959" width="17.5703125" style="8" customWidth="1"/>
    <col min="13960" max="13960" width="7.28515625" style="8" customWidth="1"/>
    <col min="13961" max="13961" width="21.42578125" style="8" customWidth="1"/>
    <col min="13962" max="13962" width="17.5703125" style="8" customWidth="1"/>
    <col min="13963" max="13963" width="20.140625" style="8" customWidth="1"/>
    <col min="13964" max="13964" width="16.28515625" style="8" customWidth="1"/>
    <col min="13965" max="13965" width="17.5703125" style="8" customWidth="1"/>
    <col min="13966" max="13966" width="6" style="8" customWidth="1"/>
    <col min="13967" max="13968" width="18.85546875" style="8" customWidth="1"/>
    <col min="13969" max="13970" width="20.140625" style="8" customWidth="1"/>
    <col min="13971" max="13971" width="6" style="8" customWidth="1"/>
    <col min="13972" max="13972" width="12.42578125" style="8" customWidth="1"/>
    <col min="13973" max="13973" width="18.85546875" style="8" customWidth="1"/>
    <col min="13974" max="13975" width="15" style="8" customWidth="1"/>
    <col min="13976" max="13976" width="7.28515625" style="8" customWidth="1"/>
    <col min="13977" max="13977" width="11.140625" style="8" customWidth="1"/>
    <col min="13978" max="13978" width="13.7109375" style="8" customWidth="1"/>
    <col min="13979" max="13979" width="18.85546875" style="8" customWidth="1"/>
    <col min="13980" max="13980" width="17.5703125" style="8" customWidth="1"/>
    <col min="13981" max="13981" width="25.28515625" style="8" customWidth="1"/>
    <col min="13982" max="13982" width="20.140625" style="8" customWidth="1"/>
    <col min="13983" max="13983" width="15" style="8" customWidth="1"/>
    <col min="13984" max="13984" width="17.5703125" style="8" customWidth="1"/>
    <col min="13985" max="13985" width="16.28515625" style="8" customWidth="1"/>
    <col min="13986" max="13987" width="15" style="8" customWidth="1"/>
    <col min="13988" max="13988" width="17.5703125" style="8" customWidth="1"/>
    <col min="13989" max="13989" width="20.140625" style="8" customWidth="1"/>
    <col min="13990" max="13990" width="16.28515625" style="8" customWidth="1"/>
    <col min="13991" max="13992" width="25.28515625" style="8" customWidth="1"/>
    <col min="13993" max="13993" width="18.85546875" style="8" customWidth="1"/>
    <col min="13994" max="13995" width="20.140625" style="8" customWidth="1"/>
    <col min="13996" max="13996" width="11.140625" style="8" customWidth="1"/>
    <col min="13997" max="13997" width="29.140625" style="8" customWidth="1"/>
    <col min="13998" max="13998" width="34.28515625" style="8" customWidth="1"/>
    <col min="13999" max="14000" width="9.85546875" style="8" customWidth="1"/>
    <col min="14001" max="14001" width="17.5703125" style="8" customWidth="1"/>
    <col min="14002" max="14002" width="18.85546875" style="8" customWidth="1"/>
    <col min="14003" max="14003" width="9.85546875" style="8" customWidth="1"/>
    <col min="14004" max="14005" width="6" style="8" customWidth="1"/>
    <col min="14006" max="14006" width="13.7109375" style="8" customWidth="1"/>
    <col min="14007" max="14008" width="15" style="8" customWidth="1"/>
    <col min="14009" max="14009" width="17.5703125" style="8" customWidth="1"/>
    <col min="14010" max="14010" width="9.85546875" style="8" customWidth="1"/>
    <col min="14011" max="14011" width="7.28515625" style="8" customWidth="1"/>
    <col min="14012" max="14012" width="6" style="8" customWidth="1"/>
    <col min="14013" max="14018" width="17.5703125" style="8" customWidth="1"/>
    <col min="14019" max="14161" width="20.140625" style="8" customWidth="1"/>
    <col min="14162" max="14201" width="12.42578125" style="8" customWidth="1"/>
    <col min="14202" max="14202" width="20.140625" style="8" customWidth="1"/>
    <col min="14203" max="14203" width="21.42578125" style="8" customWidth="1"/>
    <col min="14204" max="14204" width="22.7109375" style="8" customWidth="1"/>
    <col min="14205" max="14205" width="13.7109375" style="8" customWidth="1"/>
    <col min="14206" max="14206" width="15" style="8" customWidth="1"/>
    <col min="14207" max="14209" width="17.5703125" style="8" customWidth="1"/>
    <col min="14210" max="14210" width="16.28515625" style="8" customWidth="1"/>
    <col min="14211" max="14211" width="15" style="8" customWidth="1"/>
    <col min="14212" max="14213" width="12.42578125" style="8" customWidth="1"/>
    <col min="14214" max="14215" width="17.5703125" style="8" customWidth="1"/>
    <col min="14216" max="14216" width="7.28515625" style="8" customWidth="1"/>
    <col min="14217" max="14217" width="21.42578125" style="8" customWidth="1"/>
    <col min="14218" max="14218" width="17.5703125" style="8" customWidth="1"/>
    <col min="14219" max="14219" width="20.140625" style="8" customWidth="1"/>
    <col min="14220" max="14220" width="16.28515625" style="8" customWidth="1"/>
    <col min="14221" max="14221" width="17.5703125" style="8" customWidth="1"/>
    <col min="14222" max="14222" width="6" style="8" customWidth="1"/>
    <col min="14223" max="14224" width="18.85546875" style="8" customWidth="1"/>
    <col min="14225" max="14226" width="20.140625" style="8" customWidth="1"/>
    <col min="14227" max="14227" width="6" style="8" customWidth="1"/>
    <col min="14228" max="14228" width="12.42578125" style="8" customWidth="1"/>
    <col min="14229" max="14229" width="18.85546875" style="8" customWidth="1"/>
    <col min="14230" max="14231" width="15" style="8" customWidth="1"/>
    <col min="14232" max="14232" width="7.28515625" style="8" customWidth="1"/>
    <col min="14233" max="14233" width="11.140625" style="8" customWidth="1"/>
    <col min="14234" max="14234" width="13.7109375" style="8" customWidth="1"/>
    <col min="14235" max="14235" width="18.85546875" style="8" customWidth="1"/>
    <col min="14236" max="14236" width="17.5703125" style="8" customWidth="1"/>
    <col min="14237" max="14237" width="25.28515625" style="8" customWidth="1"/>
    <col min="14238" max="14238" width="20.140625" style="8" customWidth="1"/>
    <col min="14239" max="14239" width="15" style="8" customWidth="1"/>
    <col min="14240" max="14240" width="17.5703125" style="8" customWidth="1"/>
    <col min="14241" max="14241" width="16.28515625" style="8" customWidth="1"/>
    <col min="14242" max="14243" width="15" style="8" customWidth="1"/>
    <col min="14244" max="14244" width="17.5703125" style="8" customWidth="1"/>
    <col min="14245" max="14245" width="20.140625" style="8" customWidth="1"/>
    <col min="14246" max="14246" width="16.28515625" style="8" customWidth="1"/>
    <col min="14247" max="14248" width="25.28515625" style="8" customWidth="1"/>
    <col min="14249" max="14249" width="18.85546875" style="8" customWidth="1"/>
    <col min="14250" max="14251" width="20.140625" style="8" customWidth="1"/>
    <col min="14252" max="14252" width="11.140625" style="8" customWidth="1"/>
    <col min="14253" max="14253" width="29.140625" style="8" customWidth="1"/>
    <col min="14254" max="14254" width="34.28515625" style="8" customWidth="1"/>
    <col min="14255" max="14256" width="9.85546875" style="8" customWidth="1"/>
    <col min="14257" max="14257" width="17.5703125" style="8" customWidth="1"/>
    <col min="14258" max="14258" width="18.85546875" style="8" customWidth="1"/>
    <col min="14259" max="14259" width="9.85546875" style="8" customWidth="1"/>
    <col min="14260" max="14261" width="6" style="8" customWidth="1"/>
    <col min="14262" max="14262" width="13.7109375" style="8" customWidth="1"/>
    <col min="14263" max="14264" width="15" style="8" customWidth="1"/>
    <col min="14265" max="14265" width="17.5703125" style="8" customWidth="1"/>
    <col min="14266" max="14266" width="9.85546875" style="8" customWidth="1"/>
    <col min="14267" max="14267" width="7.28515625" style="8" customWidth="1"/>
    <col min="14268" max="14268" width="6" style="8" customWidth="1"/>
    <col min="14269" max="14274" width="17.5703125" style="8" customWidth="1"/>
    <col min="14275" max="14417" width="20.140625" style="8" customWidth="1"/>
    <col min="14418" max="14457" width="12.42578125" style="8" customWidth="1"/>
    <col min="14458" max="14458" width="20.140625" style="8" customWidth="1"/>
    <col min="14459" max="14459" width="21.42578125" style="8" customWidth="1"/>
    <col min="14460" max="14460" width="22.7109375" style="8" customWidth="1"/>
    <col min="14461" max="14461" width="13.7109375" style="8" customWidth="1"/>
    <col min="14462" max="14462" width="15" style="8" customWidth="1"/>
    <col min="14463" max="14465" width="17.5703125" style="8" customWidth="1"/>
    <col min="14466" max="14466" width="16.28515625" style="8" customWidth="1"/>
    <col min="14467" max="14467" width="15" style="8" customWidth="1"/>
    <col min="14468" max="14469" width="12.42578125" style="8" customWidth="1"/>
    <col min="14470" max="14471" width="17.5703125" style="8" customWidth="1"/>
    <col min="14472" max="14472" width="7.28515625" style="8" customWidth="1"/>
    <col min="14473" max="14473" width="21.42578125" style="8" customWidth="1"/>
    <col min="14474" max="14474" width="17.5703125" style="8" customWidth="1"/>
    <col min="14475" max="14475" width="20.140625" style="8" customWidth="1"/>
    <col min="14476" max="14476" width="16.28515625" style="8" customWidth="1"/>
    <col min="14477" max="14477" width="17.5703125" style="8" customWidth="1"/>
    <col min="14478" max="14478" width="6" style="8" customWidth="1"/>
    <col min="14479" max="14480" width="18.85546875" style="8" customWidth="1"/>
    <col min="14481" max="14482" width="20.140625" style="8" customWidth="1"/>
    <col min="14483" max="14483" width="6" style="8" customWidth="1"/>
    <col min="14484" max="14484" width="12.42578125" style="8" customWidth="1"/>
    <col min="14485" max="14485" width="18.85546875" style="8" customWidth="1"/>
    <col min="14486" max="14487" width="15" style="8" customWidth="1"/>
    <col min="14488" max="14488" width="7.28515625" style="8" customWidth="1"/>
    <col min="14489" max="14489" width="11.140625" style="8" customWidth="1"/>
    <col min="14490" max="14490" width="13.7109375" style="8" customWidth="1"/>
    <col min="14491" max="14491" width="18.85546875" style="8" customWidth="1"/>
    <col min="14492" max="14492" width="17.5703125" style="8" customWidth="1"/>
    <col min="14493" max="14493" width="25.28515625" style="8" customWidth="1"/>
    <col min="14494" max="14494" width="20.140625" style="8" customWidth="1"/>
    <col min="14495" max="14495" width="15" style="8" customWidth="1"/>
    <col min="14496" max="14496" width="17.5703125" style="8" customWidth="1"/>
    <col min="14497" max="14497" width="16.28515625" style="8" customWidth="1"/>
    <col min="14498" max="14499" width="15" style="8" customWidth="1"/>
    <col min="14500" max="14500" width="17.5703125" style="8" customWidth="1"/>
    <col min="14501" max="14501" width="20.140625" style="8" customWidth="1"/>
    <col min="14502" max="14502" width="16.28515625" style="8" customWidth="1"/>
    <col min="14503" max="14504" width="25.28515625" style="8" customWidth="1"/>
    <col min="14505" max="14505" width="18.85546875" style="8" customWidth="1"/>
    <col min="14506" max="14507" width="20.140625" style="8" customWidth="1"/>
    <col min="14508" max="14508" width="11.140625" style="8" customWidth="1"/>
    <col min="14509" max="14509" width="29.140625" style="8" customWidth="1"/>
    <col min="14510" max="14510" width="34.28515625" style="8" customWidth="1"/>
    <col min="14511" max="14512" width="9.85546875" style="8" customWidth="1"/>
    <col min="14513" max="14513" width="17.5703125" style="8" customWidth="1"/>
    <col min="14514" max="14514" width="18.85546875" style="8" customWidth="1"/>
    <col min="14515" max="14515" width="9.85546875" style="8" customWidth="1"/>
    <col min="14516" max="14517" width="6" style="8" customWidth="1"/>
    <col min="14518" max="14518" width="13.7109375" style="8" customWidth="1"/>
    <col min="14519" max="14520" width="15" style="8" customWidth="1"/>
    <col min="14521" max="14521" width="17.5703125" style="8" customWidth="1"/>
    <col min="14522" max="14522" width="9.85546875" style="8" customWidth="1"/>
    <col min="14523" max="14523" width="7.28515625" style="8" customWidth="1"/>
    <col min="14524" max="14524" width="6" style="8" customWidth="1"/>
    <col min="14525" max="14530" width="17.5703125" style="8" customWidth="1"/>
    <col min="14531" max="14673" width="20.140625" style="8" customWidth="1"/>
    <col min="14674" max="14713" width="12.42578125" style="8" customWidth="1"/>
    <col min="14714" max="14714" width="20.140625" style="8" customWidth="1"/>
    <col min="14715" max="14715" width="21.42578125" style="8" customWidth="1"/>
    <col min="14716" max="14716" width="22.7109375" style="8" customWidth="1"/>
    <col min="14717" max="14717" width="13.7109375" style="8" customWidth="1"/>
    <col min="14718" max="14718" width="15" style="8" customWidth="1"/>
    <col min="14719" max="14721" width="17.5703125" style="8" customWidth="1"/>
    <col min="14722" max="14722" width="16.28515625" style="8" customWidth="1"/>
    <col min="14723" max="14723" width="15" style="8" customWidth="1"/>
    <col min="14724" max="14725" width="12.42578125" style="8" customWidth="1"/>
    <col min="14726" max="14727" width="17.5703125" style="8" customWidth="1"/>
    <col min="14728" max="14728" width="7.28515625" style="8" customWidth="1"/>
    <col min="14729" max="14729" width="21.42578125" style="8" customWidth="1"/>
    <col min="14730" max="14730" width="17.5703125" style="8" customWidth="1"/>
    <col min="14731" max="14731" width="20.140625" style="8" customWidth="1"/>
    <col min="14732" max="14732" width="16.28515625" style="8" customWidth="1"/>
    <col min="14733" max="14733" width="17.5703125" style="8" customWidth="1"/>
    <col min="14734" max="14734" width="6" style="8" customWidth="1"/>
    <col min="14735" max="14736" width="18.85546875" style="8" customWidth="1"/>
    <col min="14737" max="14738" width="20.140625" style="8" customWidth="1"/>
    <col min="14739" max="14739" width="6" style="8" customWidth="1"/>
    <col min="14740" max="14740" width="12.42578125" style="8" customWidth="1"/>
    <col min="14741" max="14741" width="18.85546875" style="8" customWidth="1"/>
    <col min="14742" max="14743" width="15" style="8" customWidth="1"/>
    <col min="14744" max="14744" width="7.28515625" style="8" customWidth="1"/>
    <col min="14745" max="14745" width="11.140625" style="8" customWidth="1"/>
    <col min="14746" max="14746" width="13.7109375" style="8" customWidth="1"/>
    <col min="14747" max="14747" width="18.85546875" style="8" customWidth="1"/>
    <col min="14748" max="14748" width="17.5703125" style="8" customWidth="1"/>
    <col min="14749" max="14749" width="25.28515625" style="8" customWidth="1"/>
    <col min="14750" max="14750" width="20.140625" style="8" customWidth="1"/>
    <col min="14751" max="14751" width="15" style="8" customWidth="1"/>
    <col min="14752" max="14752" width="17.5703125" style="8" customWidth="1"/>
    <col min="14753" max="14753" width="16.28515625" style="8" customWidth="1"/>
    <col min="14754" max="14755" width="15" style="8" customWidth="1"/>
    <col min="14756" max="14756" width="17.5703125" style="8" customWidth="1"/>
    <col min="14757" max="14757" width="20.140625" style="8" customWidth="1"/>
    <col min="14758" max="14758" width="16.28515625" style="8" customWidth="1"/>
    <col min="14759" max="14760" width="25.28515625" style="8" customWidth="1"/>
    <col min="14761" max="14761" width="18.85546875" style="8" customWidth="1"/>
    <col min="14762" max="14763" width="20.140625" style="8" customWidth="1"/>
    <col min="14764" max="14764" width="11.140625" style="8" customWidth="1"/>
    <col min="14765" max="14765" width="29.140625" style="8" customWidth="1"/>
    <col min="14766" max="14766" width="34.28515625" style="8" customWidth="1"/>
    <col min="14767" max="14768" width="9.85546875" style="8" customWidth="1"/>
    <col min="14769" max="14769" width="17.5703125" style="8" customWidth="1"/>
    <col min="14770" max="14770" width="18.85546875" style="8" customWidth="1"/>
    <col min="14771" max="14771" width="9.85546875" style="8" customWidth="1"/>
    <col min="14772" max="14773" width="6" style="8" customWidth="1"/>
    <col min="14774" max="14774" width="13.7109375" style="8" customWidth="1"/>
    <col min="14775" max="14776" width="15" style="8" customWidth="1"/>
    <col min="14777" max="14777" width="17.5703125" style="8" customWidth="1"/>
    <col min="14778" max="14778" width="9.85546875" style="8" customWidth="1"/>
    <col min="14779" max="14779" width="7.28515625" style="8" customWidth="1"/>
    <col min="14780" max="14780" width="6" style="8" customWidth="1"/>
    <col min="14781" max="14786" width="17.5703125" style="8" customWidth="1"/>
    <col min="14787" max="14929" width="20.140625" style="8" customWidth="1"/>
    <col min="14930" max="14969" width="12.42578125" style="8" customWidth="1"/>
    <col min="14970" max="14970" width="20.140625" style="8" customWidth="1"/>
    <col min="14971" max="14971" width="21.42578125" style="8" customWidth="1"/>
    <col min="14972" max="14972" width="22.7109375" style="8" customWidth="1"/>
    <col min="14973" max="14973" width="13.7109375" style="8" customWidth="1"/>
    <col min="14974" max="14974" width="15" style="8" customWidth="1"/>
    <col min="14975" max="14977" width="17.5703125" style="8" customWidth="1"/>
    <col min="14978" max="14978" width="16.28515625" style="8" customWidth="1"/>
    <col min="14979" max="14979" width="15" style="8" customWidth="1"/>
    <col min="14980" max="14981" width="12.42578125" style="8" customWidth="1"/>
    <col min="14982" max="14983" width="17.5703125" style="8" customWidth="1"/>
    <col min="14984" max="14984" width="7.28515625" style="8" customWidth="1"/>
    <col min="14985" max="14985" width="21.42578125" style="8" customWidth="1"/>
    <col min="14986" max="14986" width="17.5703125" style="8" customWidth="1"/>
    <col min="14987" max="14987" width="20.140625" style="8" customWidth="1"/>
    <col min="14988" max="14988" width="16.28515625" style="8" customWidth="1"/>
    <col min="14989" max="14989" width="17.5703125" style="8" customWidth="1"/>
    <col min="14990" max="14990" width="6" style="8" customWidth="1"/>
    <col min="14991" max="14992" width="18.85546875" style="8" customWidth="1"/>
    <col min="14993" max="14994" width="20.140625" style="8" customWidth="1"/>
    <col min="14995" max="14995" width="6" style="8" customWidth="1"/>
    <col min="14996" max="14996" width="12.42578125" style="8" customWidth="1"/>
    <col min="14997" max="14997" width="18.85546875" style="8" customWidth="1"/>
    <col min="14998" max="14999" width="15" style="8" customWidth="1"/>
    <col min="15000" max="15000" width="7.28515625" style="8" customWidth="1"/>
    <col min="15001" max="15001" width="11.140625" style="8" customWidth="1"/>
    <col min="15002" max="15002" width="13.7109375" style="8" customWidth="1"/>
    <col min="15003" max="15003" width="18.85546875" style="8" customWidth="1"/>
    <col min="15004" max="15004" width="17.5703125" style="8" customWidth="1"/>
    <col min="15005" max="15005" width="25.28515625" style="8" customWidth="1"/>
    <col min="15006" max="15006" width="20.140625" style="8" customWidth="1"/>
    <col min="15007" max="15007" width="15" style="8" customWidth="1"/>
    <col min="15008" max="15008" width="17.5703125" style="8" customWidth="1"/>
    <col min="15009" max="15009" width="16.28515625" style="8" customWidth="1"/>
    <col min="15010" max="15011" width="15" style="8" customWidth="1"/>
    <col min="15012" max="15012" width="17.5703125" style="8" customWidth="1"/>
    <col min="15013" max="15013" width="20.140625" style="8" customWidth="1"/>
    <col min="15014" max="15014" width="16.28515625" style="8" customWidth="1"/>
    <col min="15015" max="15016" width="25.28515625" style="8" customWidth="1"/>
    <col min="15017" max="15017" width="18.85546875" style="8" customWidth="1"/>
    <col min="15018" max="15019" width="20.140625" style="8" customWidth="1"/>
    <col min="15020" max="15020" width="11.140625" style="8" customWidth="1"/>
    <col min="15021" max="15021" width="29.140625" style="8" customWidth="1"/>
    <col min="15022" max="15022" width="34.28515625" style="8" customWidth="1"/>
    <col min="15023" max="15024" width="9.85546875" style="8" customWidth="1"/>
    <col min="15025" max="15025" width="17.5703125" style="8" customWidth="1"/>
    <col min="15026" max="15026" width="18.85546875" style="8" customWidth="1"/>
    <col min="15027" max="15027" width="9.85546875" style="8" customWidth="1"/>
    <col min="15028" max="15029" width="6" style="8" customWidth="1"/>
    <col min="15030" max="15030" width="13.7109375" style="8" customWidth="1"/>
    <col min="15031" max="15032" width="15" style="8" customWidth="1"/>
    <col min="15033" max="15033" width="17.5703125" style="8" customWidth="1"/>
    <col min="15034" max="15034" width="9.85546875" style="8" customWidth="1"/>
    <col min="15035" max="15035" width="7.28515625" style="8" customWidth="1"/>
    <col min="15036" max="15036" width="6" style="8" customWidth="1"/>
    <col min="15037" max="15042" width="17.5703125" style="8" customWidth="1"/>
    <col min="15043" max="15185" width="20.140625" style="8" customWidth="1"/>
    <col min="15186" max="15225" width="12.42578125" style="8" customWidth="1"/>
    <col min="15226" max="15226" width="20.140625" style="8" customWidth="1"/>
    <col min="15227" max="15227" width="21.42578125" style="8" customWidth="1"/>
    <col min="15228" max="15228" width="22.7109375" style="8" customWidth="1"/>
    <col min="15229" max="15229" width="13.7109375" style="8" customWidth="1"/>
    <col min="15230" max="15230" width="15" style="8" customWidth="1"/>
    <col min="15231" max="15233" width="17.5703125" style="8" customWidth="1"/>
    <col min="15234" max="15234" width="16.28515625" style="8" customWidth="1"/>
    <col min="15235" max="15235" width="15" style="8" customWidth="1"/>
    <col min="15236" max="15237" width="12.42578125" style="8" customWidth="1"/>
    <col min="15238" max="15239" width="17.5703125" style="8" customWidth="1"/>
    <col min="15240" max="15240" width="7.28515625" style="8" customWidth="1"/>
    <col min="15241" max="15241" width="21.42578125" style="8" customWidth="1"/>
    <col min="15242" max="15242" width="17.5703125" style="8" customWidth="1"/>
    <col min="15243" max="15243" width="20.140625" style="8" customWidth="1"/>
    <col min="15244" max="15244" width="16.28515625" style="8" customWidth="1"/>
    <col min="15245" max="15245" width="17.5703125" style="8" customWidth="1"/>
    <col min="15246" max="15246" width="6" style="8" customWidth="1"/>
    <col min="15247" max="15248" width="18.85546875" style="8" customWidth="1"/>
    <col min="15249" max="15250" width="20.140625" style="8" customWidth="1"/>
    <col min="15251" max="15251" width="6" style="8" customWidth="1"/>
    <col min="15252" max="15252" width="12.42578125" style="8" customWidth="1"/>
    <col min="15253" max="15253" width="18.85546875" style="8" customWidth="1"/>
    <col min="15254" max="15255" width="15" style="8" customWidth="1"/>
    <col min="15256" max="15256" width="7.28515625" style="8" customWidth="1"/>
    <col min="15257" max="15257" width="11.140625" style="8" customWidth="1"/>
    <col min="15258" max="15258" width="13.7109375" style="8" customWidth="1"/>
    <col min="15259" max="15259" width="18.85546875" style="8" customWidth="1"/>
    <col min="15260" max="15260" width="17.5703125" style="8" customWidth="1"/>
    <col min="15261" max="15261" width="25.28515625" style="8" customWidth="1"/>
    <col min="15262" max="15262" width="20.140625" style="8" customWidth="1"/>
    <col min="15263" max="15263" width="15" style="8" customWidth="1"/>
    <col min="15264" max="15264" width="17.5703125" style="8" customWidth="1"/>
    <col min="15265" max="15265" width="16.28515625" style="8" customWidth="1"/>
    <col min="15266" max="15267" width="15" style="8" customWidth="1"/>
    <col min="15268" max="15268" width="17.5703125" style="8" customWidth="1"/>
    <col min="15269" max="15269" width="20.140625" style="8" customWidth="1"/>
    <col min="15270" max="15270" width="16.28515625" style="8" customWidth="1"/>
    <col min="15271" max="15272" width="25.28515625" style="8" customWidth="1"/>
    <col min="15273" max="15273" width="18.85546875" style="8" customWidth="1"/>
    <col min="15274" max="15275" width="20.140625" style="8" customWidth="1"/>
    <col min="15276" max="15276" width="11.140625" style="8" customWidth="1"/>
    <col min="15277" max="15277" width="29.140625" style="8" customWidth="1"/>
    <col min="15278" max="15278" width="34.28515625" style="8" customWidth="1"/>
    <col min="15279" max="15280" width="9.85546875" style="8" customWidth="1"/>
    <col min="15281" max="15281" width="17.5703125" style="8" customWidth="1"/>
    <col min="15282" max="15282" width="18.85546875" style="8" customWidth="1"/>
    <col min="15283" max="15283" width="9.85546875" style="8" customWidth="1"/>
    <col min="15284" max="15285" width="6" style="8" customWidth="1"/>
    <col min="15286" max="15286" width="13.7109375" style="8" customWidth="1"/>
    <col min="15287" max="15288" width="15" style="8" customWidth="1"/>
    <col min="15289" max="15289" width="17.5703125" style="8" customWidth="1"/>
    <col min="15290" max="15290" width="9.85546875" style="8" customWidth="1"/>
    <col min="15291" max="15291" width="7.28515625" style="8" customWidth="1"/>
    <col min="15292" max="15292" width="6" style="8" customWidth="1"/>
    <col min="15293" max="15298" width="17.5703125" style="8" customWidth="1"/>
    <col min="15299" max="15441" width="20.140625" style="8" customWidth="1"/>
    <col min="15442" max="15481" width="12.42578125" style="8" customWidth="1"/>
    <col min="15482" max="15482" width="20.140625" style="8" customWidth="1"/>
    <col min="15483" max="15483" width="21.42578125" style="8" customWidth="1"/>
    <col min="15484" max="15484" width="22.7109375" style="8" customWidth="1"/>
    <col min="15485" max="15485" width="13.7109375" style="8" customWidth="1"/>
    <col min="15486" max="15486" width="15" style="8" customWidth="1"/>
    <col min="15487" max="15489" width="17.5703125" style="8" customWidth="1"/>
    <col min="15490" max="15490" width="16.28515625" style="8" customWidth="1"/>
    <col min="15491" max="15491" width="15" style="8" customWidth="1"/>
    <col min="15492" max="15493" width="12.42578125" style="8" customWidth="1"/>
    <col min="15494" max="15495" width="17.5703125" style="8" customWidth="1"/>
    <col min="15496" max="15496" width="7.28515625" style="8" customWidth="1"/>
    <col min="15497" max="15497" width="21.42578125" style="8" customWidth="1"/>
    <col min="15498" max="15498" width="17.5703125" style="8" customWidth="1"/>
    <col min="15499" max="15499" width="20.140625" style="8" customWidth="1"/>
    <col min="15500" max="15500" width="16.28515625" style="8" customWidth="1"/>
    <col min="15501" max="15501" width="17.5703125" style="8" customWidth="1"/>
    <col min="15502" max="15502" width="6" style="8" customWidth="1"/>
    <col min="15503" max="15504" width="18.85546875" style="8" customWidth="1"/>
    <col min="15505" max="15506" width="20.140625" style="8" customWidth="1"/>
    <col min="15507" max="15507" width="6" style="8" customWidth="1"/>
    <col min="15508" max="15508" width="12.42578125" style="8" customWidth="1"/>
    <col min="15509" max="15509" width="18.85546875" style="8" customWidth="1"/>
    <col min="15510" max="15511" width="15" style="8" customWidth="1"/>
    <col min="15512" max="15512" width="7.28515625" style="8" customWidth="1"/>
    <col min="15513" max="15513" width="11.140625" style="8" customWidth="1"/>
    <col min="15514" max="15514" width="13.7109375" style="8" customWidth="1"/>
    <col min="15515" max="15515" width="18.85546875" style="8" customWidth="1"/>
    <col min="15516" max="15516" width="17.5703125" style="8" customWidth="1"/>
    <col min="15517" max="15517" width="25.28515625" style="8" customWidth="1"/>
    <col min="15518" max="15518" width="20.140625" style="8" customWidth="1"/>
    <col min="15519" max="15519" width="15" style="8" customWidth="1"/>
    <col min="15520" max="15520" width="17.5703125" style="8" customWidth="1"/>
    <col min="15521" max="15521" width="16.28515625" style="8" customWidth="1"/>
    <col min="15522" max="15523" width="15" style="8" customWidth="1"/>
    <col min="15524" max="15524" width="17.5703125" style="8" customWidth="1"/>
    <col min="15525" max="15525" width="20.140625" style="8" customWidth="1"/>
    <col min="15526" max="15526" width="16.28515625" style="8" customWidth="1"/>
    <col min="15527" max="15528" width="25.28515625" style="8" customWidth="1"/>
    <col min="15529" max="15529" width="18.85546875" style="8" customWidth="1"/>
    <col min="15530" max="15531" width="20.140625" style="8" customWidth="1"/>
    <col min="15532" max="15532" width="11.140625" style="8" customWidth="1"/>
    <col min="15533" max="15533" width="29.140625" style="8" customWidth="1"/>
    <col min="15534" max="15534" width="34.28515625" style="8" customWidth="1"/>
    <col min="15535" max="15536" width="9.85546875" style="8" customWidth="1"/>
    <col min="15537" max="15537" width="17.5703125" style="8" customWidth="1"/>
    <col min="15538" max="15538" width="18.85546875" style="8" customWidth="1"/>
    <col min="15539" max="15539" width="9.85546875" style="8" customWidth="1"/>
    <col min="15540" max="15541" width="6" style="8" customWidth="1"/>
    <col min="15542" max="15542" width="13.7109375" style="8" customWidth="1"/>
    <col min="15543" max="15544" width="15" style="8" customWidth="1"/>
    <col min="15545" max="15545" width="17.5703125" style="8" customWidth="1"/>
    <col min="15546" max="15546" width="9.85546875" style="8" customWidth="1"/>
    <col min="15547" max="15547" width="7.28515625" style="8" customWidth="1"/>
    <col min="15548" max="15548" width="6" style="8" customWidth="1"/>
    <col min="15549" max="15554" width="17.5703125" style="8" customWidth="1"/>
    <col min="15555" max="15697" width="20.140625" style="8" customWidth="1"/>
    <col min="15698" max="15737" width="12.42578125" style="8" customWidth="1"/>
    <col min="15738" max="15738" width="20.140625" style="8" customWidth="1"/>
    <col min="15739" max="15739" width="21.42578125" style="8" customWidth="1"/>
    <col min="15740" max="15740" width="22.7109375" style="8" customWidth="1"/>
    <col min="15741" max="15741" width="13.7109375" style="8" customWidth="1"/>
    <col min="15742" max="15742" width="15" style="8" customWidth="1"/>
    <col min="15743" max="15745" width="17.5703125" style="8" customWidth="1"/>
    <col min="15746" max="15746" width="16.28515625" style="8" customWidth="1"/>
    <col min="15747" max="15747" width="15" style="8" customWidth="1"/>
    <col min="15748" max="15749" width="12.42578125" style="8" customWidth="1"/>
    <col min="15750" max="15751" width="17.5703125" style="8" customWidth="1"/>
    <col min="15752" max="15752" width="7.28515625" style="8" customWidth="1"/>
    <col min="15753" max="15753" width="21.42578125" style="8" customWidth="1"/>
    <col min="15754" max="15754" width="17.5703125" style="8" customWidth="1"/>
    <col min="15755" max="15755" width="20.140625" style="8" customWidth="1"/>
    <col min="15756" max="15756" width="16.28515625" style="8" customWidth="1"/>
    <col min="15757" max="15757" width="17.5703125" style="8" customWidth="1"/>
    <col min="15758" max="15758" width="6" style="8" customWidth="1"/>
    <col min="15759" max="15760" width="18.85546875" style="8" customWidth="1"/>
    <col min="15761" max="15762" width="20.140625" style="8" customWidth="1"/>
    <col min="15763" max="15763" width="6" style="8" customWidth="1"/>
    <col min="15764" max="15764" width="12.42578125" style="8" customWidth="1"/>
    <col min="15765" max="15765" width="18.85546875" style="8" customWidth="1"/>
    <col min="15766" max="15767" width="15" style="8" customWidth="1"/>
    <col min="15768" max="15768" width="7.28515625" style="8" customWidth="1"/>
    <col min="15769" max="15769" width="11.140625" style="8" customWidth="1"/>
    <col min="15770" max="15770" width="13.7109375" style="8" customWidth="1"/>
    <col min="15771" max="15771" width="18.85546875" style="8" customWidth="1"/>
    <col min="15772" max="15772" width="17.5703125" style="8" customWidth="1"/>
    <col min="15773" max="15773" width="25.28515625" style="8" customWidth="1"/>
    <col min="15774" max="15774" width="20.140625" style="8" customWidth="1"/>
    <col min="15775" max="15775" width="15" style="8" customWidth="1"/>
    <col min="15776" max="15776" width="17.5703125" style="8" customWidth="1"/>
    <col min="15777" max="15777" width="16.28515625" style="8" customWidth="1"/>
    <col min="15778" max="15779" width="15" style="8" customWidth="1"/>
    <col min="15780" max="15780" width="17.5703125" style="8" customWidth="1"/>
    <col min="15781" max="15781" width="20.140625" style="8" customWidth="1"/>
    <col min="15782" max="15782" width="16.28515625" style="8" customWidth="1"/>
    <col min="15783" max="15784" width="25.28515625" style="8" customWidth="1"/>
    <col min="15785" max="15785" width="18.85546875" style="8" customWidth="1"/>
    <col min="15786" max="15787" width="20.140625" style="8" customWidth="1"/>
    <col min="15788" max="15788" width="11.140625" style="8" customWidth="1"/>
    <col min="15789" max="15789" width="29.140625" style="8" customWidth="1"/>
    <col min="15790" max="15790" width="34.28515625" style="8" customWidth="1"/>
    <col min="15791" max="15792" width="9.85546875" style="8" customWidth="1"/>
    <col min="15793" max="15793" width="17.5703125" style="8" customWidth="1"/>
    <col min="15794" max="15794" width="18.85546875" style="8" customWidth="1"/>
    <col min="15795" max="15795" width="9.85546875" style="8" customWidth="1"/>
    <col min="15796" max="15797" width="6" style="8" customWidth="1"/>
    <col min="15798" max="15798" width="13.7109375" style="8" customWidth="1"/>
    <col min="15799" max="15800" width="15" style="8" customWidth="1"/>
    <col min="15801" max="15801" width="17.5703125" style="8" customWidth="1"/>
    <col min="15802" max="15802" width="9.85546875" style="8" customWidth="1"/>
    <col min="15803" max="15803" width="7.28515625" style="8" customWidth="1"/>
    <col min="15804" max="15804" width="6" style="8" customWidth="1"/>
    <col min="15805" max="15810" width="17.5703125" style="8" customWidth="1"/>
    <col min="15811" max="15953" width="20.140625" style="8" customWidth="1"/>
    <col min="15954" max="15993" width="12.42578125" style="8" customWidth="1"/>
    <col min="15994" max="15994" width="20.140625" style="8" customWidth="1"/>
    <col min="15995" max="15995" width="21.42578125" style="8" customWidth="1"/>
    <col min="15996" max="15996" width="22.7109375" style="8" customWidth="1"/>
    <col min="15997" max="15997" width="13.7109375" style="8" customWidth="1"/>
    <col min="15998" max="15998" width="15" style="8" customWidth="1"/>
    <col min="15999" max="16001" width="17.5703125" style="8" customWidth="1"/>
    <col min="16002" max="16002" width="16.28515625" style="8" customWidth="1"/>
    <col min="16003" max="16003" width="15" style="8" customWidth="1"/>
    <col min="16004" max="16005" width="12.42578125" style="8" customWidth="1"/>
    <col min="16006" max="16007" width="17.5703125" style="8" customWidth="1"/>
    <col min="16008" max="16008" width="7.28515625" style="8" customWidth="1"/>
    <col min="16009" max="16009" width="21.42578125" style="8" customWidth="1"/>
    <col min="16010" max="16010" width="17.5703125" style="8" customWidth="1"/>
    <col min="16011" max="16011" width="20.140625" style="8" customWidth="1"/>
    <col min="16012" max="16012" width="16.28515625" style="8" customWidth="1"/>
    <col min="16013" max="16013" width="17.5703125" style="8" customWidth="1"/>
    <col min="16014" max="16014" width="6" style="8" customWidth="1"/>
    <col min="16015" max="16016" width="18.85546875" style="8" customWidth="1"/>
    <col min="16017" max="16018" width="20.140625" style="8" customWidth="1"/>
    <col min="16019" max="16019" width="6" style="8" customWidth="1"/>
    <col min="16020" max="16020" width="12.42578125" style="8" customWidth="1"/>
    <col min="16021" max="16021" width="18.85546875" style="8" customWidth="1"/>
    <col min="16022" max="16023" width="15" style="8" customWidth="1"/>
    <col min="16024" max="16024" width="7.28515625" style="8" customWidth="1"/>
    <col min="16025" max="16025" width="11.140625" style="8" customWidth="1"/>
    <col min="16026" max="16026" width="13.7109375" style="8" customWidth="1"/>
    <col min="16027" max="16027" width="18.85546875" style="8" customWidth="1"/>
    <col min="16028" max="16028" width="17.5703125" style="8" customWidth="1"/>
    <col min="16029" max="16029" width="25.28515625" style="8" customWidth="1"/>
    <col min="16030" max="16030" width="20.140625" style="8" customWidth="1"/>
    <col min="16031" max="16031" width="15" style="8" customWidth="1"/>
    <col min="16032" max="16032" width="17.5703125" style="8" customWidth="1"/>
    <col min="16033" max="16033" width="16.28515625" style="8" customWidth="1"/>
    <col min="16034" max="16035" width="15" style="8" customWidth="1"/>
    <col min="16036" max="16036" width="17.5703125" style="8" customWidth="1"/>
    <col min="16037" max="16037" width="20.140625" style="8" customWidth="1"/>
    <col min="16038" max="16038" width="16.28515625" style="8" customWidth="1"/>
    <col min="16039" max="16040" width="25.28515625" style="8" customWidth="1"/>
    <col min="16041" max="16041" width="18.85546875" style="8" customWidth="1"/>
    <col min="16042" max="16043" width="20.140625" style="8" customWidth="1"/>
    <col min="16044" max="16044" width="11.140625" style="8" customWidth="1"/>
    <col min="16045" max="16045" width="29.140625" style="8" customWidth="1"/>
    <col min="16046" max="16046" width="34.28515625" style="8" customWidth="1"/>
    <col min="16047" max="16048" width="9.85546875" style="8" customWidth="1"/>
    <col min="16049" max="16049" width="17.5703125" style="8" customWidth="1"/>
    <col min="16050" max="16050" width="18.85546875" style="8" customWidth="1"/>
    <col min="16051" max="16051" width="9.85546875" style="8" customWidth="1"/>
    <col min="16052" max="16053" width="6" style="8" customWidth="1"/>
    <col min="16054" max="16054" width="13.7109375" style="8" customWidth="1"/>
    <col min="16055" max="16056" width="15" style="8" customWidth="1"/>
    <col min="16057" max="16057" width="17.5703125" style="8" customWidth="1"/>
    <col min="16058" max="16058" width="9.85546875" style="8" customWidth="1"/>
    <col min="16059" max="16059" width="7.28515625" style="8" customWidth="1"/>
    <col min="16060" max="16060" width="6" style="8" customWidth="1"/>
    <col min="16061" max="16066" width="17.5703125" style="8" customWidth="1"/>
    <col min="16067" max="16209" width="20.140625" style="8" customWidth="1"/>
    <col min="16210" max="16384" width="12.42578125" style="8" customWidth="1"/>
  </cols>
  <sheetData>
    <row r="1" spans="1:121" s="38" customFormat="1" ht="15" x14ac:dyDescent="0.2">
      <c r="A1" s="48"/>
      <c r="B1" s="102">
        <v>45866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84"/>
      <c r="S1" s="73"/>
      <c r="T1" s="73"/>
      <c r="U1" s="73"/>
      <c r="V1" s="65"/>
      <c r="W1" s="85"/>
      <c r="X1" s="83"/>
      <c r="Y1" s="33"/>
      <c r="Z1" s="51" t="s">
        <v>0</v>
      </c>
      <c r="AA1" s="36"/>
      <c r="AB1" s="33"/>
      <c r="AC1" s="33"/>
      <c r="AD1" s="33"/>
      <c r="AE1" s="51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</row>
    <row r="2" spans="1:121" s="38" customFormat="1" ht="18" x14ac:dyDescent="0.25">
      <c r="A2" s="149" t="s">
        <v>87</v>
      </c>
      <c r="B2" s="103" t="s">
        <v>61</v>
      </c>
      <c r="C2" s="86"/>
      <c r="D2" s="86"/>
      <c r="E2" s="87"/>
      <c r="F2" s="88"/>
      <c r="G2" s="88"/>
      <c r="H2" s="88"/>
      <c r="I2" s="89"/>
      <c r="J2" s="89"/>
      <c r="K2" s="89"/>
      <c r="L2" s="86"/>
      <c r="M2" s="86"/>
      <c r="N2" s="86"/>
      <c r="O2" s="86"/>
      <c r="P2" s="86"/>
      <c r="Q2" s="86"/>
      <c r="R2" s="90"/>
      <c r="S2" s="86"/>
      <c r="T2" s="86"/>
      <c r="U2" s="86"/>
      <c r="V2" s="91"/>
      <c r="W2" s="85"/>
      <c r="X2" s="83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40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</row>
    <row r="3" spans="1:121" s="38" customFormat="1" ht="15" x14ac:dyDescent="0.2">
      <c r="A3" s="44"/>
      <c r="B3" s="104" t="s">
        <v>62</v>
      </c>
      <c r="C3" s="86"/>
      <c r="D3" s="86"/>
      <c r="E3" s="87"/>
      <c r="F3" s="88"/>
      <c r="G3" s="88"/>
      <c r="H3" s="88"/>
      <c r="I3" s="89"/>
      <c r="J3" s="89"/>
      <c r="K3" s="89"/>
      <c r="L3" s="86"/>
      <c r="M3" s="86"/>
      <c r="N3" s="86"/>
      <c r="O3" s="86"/>
      <c r="P3" s="86"/>
      <c r="Q3" s="86"/>
      <c r="R3" s="90"/>
      <c r="S3" s="86"/>
      <c r="T3" s="86"/>
      <c r="U3" s="86"/>
      <c r="V3" s="91"/>
      <c r="W3" s="85"/>
      <c r="X3" s="83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40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</row>
    <row r="4" spans="1:121" s="38" customFormat="1" ht="12.75" customHeight="1" x14ac:dyDescent="0.2">
      <c r="A4" s="44"/>
      <c r="B4" s="126" t="s">
        <v>78</v>
      </c>
      <c r="C4" s="127">
        <v>45502</v>
      </c>
      <c r="D4" s="86"/>
      <c r="E4" s="87"/>
      <c r="F4" s="88"/>
      <c r="G4" s="88"/>
      <c r="H4" s="88"/>
      <c r="I4" s="89"/>
      <c r="J4" s="89"/>
      <c r="K4" s="89"/>
      <c r="L4" s="86"/>
      <c r="M4" s="86"/>
      <c r="N4" s="86"/>
      <c r="O4" s="86"/>
      <c r="P4" s="86"/>
      <c r="Q4" s="86"/>
      <c r="R4" s="90"/>
      <c r="S4" s="86"/>
      <c r="T4" s="86"/>
      <c r="U4" s="86"/>
      <c r="V4" s="91"/>
      <c r="W4" s="85"/>
      <c r="X4" s="83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40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</row>
    <row r="5" spans="1:121" s="38" customFormat="1" ht="14.25" x14ac:dyDescent="0.2">
      <c r="A5" s="44"/>
      <c r="B5" s="126" t="s">
        <v>78</v>
      </c>
      <c r="C5" s="127">
        <v>45532</v>
      </c>
      <c r="D5" s="128"/>
      <c r="E5" s="127"/>
      <c r="F5" s="92"/>
      <c r="G5" s="92"/>
      <c r="H5" s="92"/>
      <c r="I5" s="93"/>
      <c r="J5" s="93"/>
      <c r="K5" s="94"/>
      <c r="L5" s="95"/>
      <c r="M5" s="95"/>
      <c r="N5" s="96"/>
      <c r="O5" s="96"/>
      <c r="P5" s="96"/>
      <c r="Q5" s="96"/>
      <c r="R5" s="97"/>
      <c r="S5" s="98"/>
      <c r="T5" s="98"/>
      <c r="U5" s="98"/>
      <c r="V5" s="99"/>
      <c r="W5" s="100"/>
      <c r="X5" s="101"/>
      <c r="Y5" s="45"/>
      <c r="Z5" s="45"/>
      <c r="AA5" s="46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</row>
    <row r="6" spans="1:121" s="38" customFormat="1" x14ac:dyDescent="0.15">
      <c r="A6" s="44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45"/>
      <c r="Z6" s="45"/>
      <c r="AA6" s="46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</row>
    <row r="7" spans="1:121" s="38" customFormat="1" ht="12.75" x14ac:dyDescent="0.2">
      <c r="A7" s="119" t="s">
        <v>56</v>
      </c>
      <c r="B7" s="125">
        <v>2</v>
      </c>
      <c r="C7" s="125">
        <f>B7+1</f>
        <v>3</v>
      </c>
      <c r="D7" s="125">
        <f t="shared" ref="D7:I7" si="0">C7+1</f>
        <v>4</v>
      </c>
      <c r="E7" s="125">
        <f t="shared" si="0"/>
        <v>5</v>
      </c>
      <c r="F7" s="125">
        <f t="shared" si="0"/>
        <v>6</v>
      </c>
      <c r="G7" s="125">
        <f t="shared" si="0"/>
        <v>7</v>
      </c>
      <c r="H7" s="125">
        <f t="shared" si="0"/>
        <v>8</v>
      </c>
      <c r="I7" s="125">
        <f t="shared" si="0"/>
        <v>9</v>
      </c>
      <c r="J7" s="125">
        <f t="shared" ref="J7" si="1">I7+1</f>
        <v>10</v>
      </c>
      <c r="K7" s="125">
        <f t="shared" ref="K7" si="2">J7+1</f>
        <v>11</v>
      </c>
      <c r="L7" s="125">
        <f t="shared" ref="L7" si="3">K7+1</f>
        <v>12</v>
      </c>
      <c r="M7" s="125">
        <f t="shared" ref="M7" si="4">L7+1</f>
        <v>13</v>
      </c>
      <c r="N7" s="125">
        <f t="shared" ref="N7" si="5">M7+1</f>
        <v>14</v>
      </c>
      <c r="O7" s="125">
        <f t="shared" ref="O7" si="6">N7+1</f>
        <v>15</v>
      </c>
      <c r="P7" s="125">
        <f t="shared" ref="P7" si="7">O7+1</f>
        <v>16</v>
      </c>
      <c r="Q7" s="125">
        <f t="shared" ref="Q7" si="8">P7+1</f>
        <v>17</v>
      </c>
      <c r="R7" s="125">
        <f t="shared" ref="R7" si="9">Q7+1</f>
        <v>18</v>
      </c>
      <c r="S7" s="125">
        <f t="shared" ref="S7" si="10">R7+1</f>
        <v>19</v>
      </c>
      <c r="T7" s="125">
        <f t="shared" ref="T7" si="11">S7+1</f>
        <v>20</v>
      </c>
      <c r="U7" s="125">
        <f t="shared" ref="U7" si="12">T7+1</f>
        <v>21</v>
      </c>
      <c r="V7" s="125">
        <f t="shared" ref="V7" si="13">U7+1</f>
        <v>22</v>
      </c>
      <c r="W7" s="125">
        <f t="shared" ref="W7" si="14">V7+1</f>
        <v>23</v>
      </c>
      <c r="X7" s="125">
        <f t="shared" ref="X7" si="15">W7+1</f>
        <v>24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</row>
    <row r="8" spans="1:121" s="38" customFormat="1" ht="12.75" x14ac:dyDescent="0.15">
      <c r="A8" s="123">
        <v>44405</v>
      </c>
      <c r="B8" s="70" t="s">
        <v>59</v>
      </c>
      <c r="C8" s="70" t="s">
        <v>4</v>
      </c>
      <c r="D8" s="105" t="s">
        <v>5</v>
      </c>
      <c r="E8" s="106" t="s">
        <v>5</v>
      </c>
      <c r="F8" s="105" t="s">
        <v>5</v>
      </c>
      <c r="G8" s="105" t="s">
        <v>5</v>
      </c>
      <c r="H8" s="105" t="s">
        <v>5</v>
      </c>
      <c r="I8" s="107" t="s">
        <v>6</v>
      </c>
      <c r="J8" s="107" t="s">
        <v>6</v>
      </c>
      <c r="K8" s="107" t="s">
        <v>6</v>
      </c>
      <c r="L8" s="107" t="s">
        <v>6</v>
      </c>
      <c r="M8" s="107" t="s">
        <v>6</v>
      </c>
      <c r="N8" s="108" t="s">
        <v>6</v>
      </c>
      <c r="O8" s="108" t="s">
        <v>6</v>
      </c>
      <c r="P8" s="109" t="s">
        <v>7</v>
      </c>
      <c r="Q8" s="109" t="s">
        <v>7</v>
      </c>
      <c r="R8" s="110" t="s">
        <v>8</v>
      </c>
      <c r="S8" s="70" t="s">
        <v>9</v>
      </c>
      <c r="T8" s="70" t="s">
        <v>9</v>
      </c>
      <c r="U8" s="71" t="s">
        <v>10</v>
      </c>
      <c r="V8" s="71" t="s">
        <v>10</v>
      </c>
      <c r="W8" s="111" t="s">
        <v>11</v>
      </c>
      <c r="X8" s="112" t="s">
        <v>11</v>
      </c>
      <c r="Y8" s="33"/>
      <c r="Z8" s="191"/>
      <c r="AA8" s="192"/>
      <c r="AB8" s="191"/>
      <c r="AC8" s="191"/>
      <c r="AD8" s="191"/>
      <c r="AE8" s="191"/>
      <c r="AF8" s="191"/>
      <c r="AG8" s="191"/>
      <c r="AH8" s="191"/>
      <c r="AI8" s="193"/>
      <c r="AJ8" s="191"/>
      <c r="AK8" s="33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</row>
    <row r="9" spans="1:121" s="38" customFormat="1" ht="12.75" x14ac:dyDescent="0.15">
      <c r="A9" s="120" t="s">
        <v>57</v>
      </c>
      <c r="B9" s="70" t="s">
        <v>63</v>
      </c>
      <c r="C9" s="70" t="s">
        <v>12</v>
      </c>
      <c r="D9" s="113" t="s">
        <v>13</v>
      </c>
      <c r="E9" s="114" t="s">
        <v>14</v>
      </c>
      <c r="F9" s="70" t="s">
        <v>14</v>
      </c>
      <c r="G9" s="70" t="s">
        <v>14</v>
      </c>
      <c r="H9" s="70" t="s">
        <v>14</v>
      </c>
      <c r="I9" s="115"/>
      <c r="J9" s="115" t="s">
        <v>101</v>
      </c>
      <c r="K9" s="115" t="s">
        <v>3</v>
      </c>
      <c r="L9" s="116" t="s">
        <v>15</v>
      </c>
      <c r="M9" s="116" t="s">
        <v>15</v>
      </c>
      <c r="N9" s="109" t="s">
        <v>14</v>
      </c>
      <c r="O9" s="109" t="s">
        <v>14</v>
      </c>
      <c r="P9" s="109" t="s">
        <v>16</v>
      </c>
      <c r="Q9" s="109" t="s">
        <v>16</v>
      </c>
      <c r="R9" s="110"/>
      <c r="S9" s="70" t="s">
        <v>102</v>
      </c>
      <c r="T9" s="70" t="s">
        <v>103</v>
      </c>
      <c r="U9" s="70"/>
      <c r="V9" s="71"/>
      <c r="W9" s="111" t="s">
        <v>17</v>
      </c>
      <c r="X9" s="112" t="s">
        <v>3</v>
      </c>
      <c r="Y9" s="33"/>
      <c r="Z9" s="191"/>
      <c r="AA9" s="192"/>
      <c r="AB9" s="191"/>
      <c r="AC9" s="191"/>
      <c r="AD9" s="191"/>
      <c r="AE9" s="191"/>
      <c r="AF9" s="191"/>
      <c r="AG9" s="191"/>
      <c r="AH9" s="191"/>
      <c r="AI9" s="193"/>
      <c r="AJ9" s="191"/>
      <c r="AK9" s="33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</row>
    <row r="10" spans="1:121" s="38" customFormat="1" ht="14.25" x14ac:dyDescent="0.2">
      <c r="A10" s="123">
        <v>44407</v>
      </c>
      <c r="B10" s="117" t="s">
        <v>65</v>
      </c>
      <c r="C10" s="70"/>
      <c r="D10" s="70"/>
      <c r="E10" s="114" t="s">
        <v>18</v>
      </c>
      <c r="F10" s="70" t="s">
        <v>19</v>
      </c>
      <c r="G10" s="70" t="s">
        <v>19</v>
      </c>
      <c r="H10" s="70" t="s">
        <v>19</v>
      </c>
      <c r="I10" s="115" t="s">
        <v>20</v>
      </c>
      <c r="J10" s="115" t="s">
        <v>20</v>
      </c>
      <c r="K10" s="115" t="s">
        <v>21</v>
      </c>
      <c r="L10" s="116" t="s">
        <v>22</v>
      </c>
      <c r="M10" s="116" t="s">
        <v>22</v>
      </c>
      <c r="N10" s="109" t="s">
        <v>23</v>
      </c>
      <c r="O10" s="109" t="s">
        <v>23</v>
      </c>
      <c r="P10" s="70" t="s">
        <v>19</v>
      </c>
      <c r="Q10" s="70" t="s">
        <v>19</v>
      </c>
      <c r="R10" s="110"/>
      <c r="S10" s="70"/>
      <c r="T10" s="70"/>
      <c r="U10" s="70"/>
      <c r="V10" s="71"/>
      <c r="W10" s="111" t="s">
        <v>24</v>
      </c>
      <c r="X10" s="112"/>
      <c r="Y10" s="33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33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</row>
    <row r="11" spans="1:121" s="38" customFormat="1" ht="12.75" x14ac:dyDescent="0.15">
      <c r="A11" s="120" t="s">
        <v>58</v>
      </c>
      <c r="B11" s="70" t="s">
        <v>64</v>
      </c>
      <c r="C11" s="70" t="s">
        <v>25</v>
      </c>
      <c r="D11" s="113" t="s">
        <v>26</v>
      </c>
      <c r="E11" s="114" t="s">
        <v>27</v>
      </c>
      <c r="F11" s="70" t="s">
        <v>28</v>
      </c>
      <c r="G11" s="70" t="s">
        <v>29</v>
      </c>
      <c r="H11" s="70" t="s">
        <v>30</v>
      </c>
      <c r="I11" s="115" t="s">
        <v>31</v>
      </c>
      <c r="J11" s="115" t="s">
        <v>31</v>
      </c>
      <c r="K11" s="115" t="s">
        <v>15</v>
      </c>
      <c r="L11" s="70" t="s">
        <v>32</v>
      </c>
      <c r="M11" s="70" t="s">
        <v>33</v>
      </c>
      <c r="N11" s="70" t="s">
        <v>34</v>
      </c>
      <c r="O11" s="70" t="s">
        <v>34</v>
      </c>
      <c r="P11" s="109" t="s">
        <v>35</v>
      </c>
      <c r="Q11" s="109" t="s">
        <v>35</v>
      </c>
      <c r="R11" s="110"/>
      <c r="S11" s="70" t="s">
        <v>36</v>
      </c>
      <c r="T11" s="70" t="s">
        <v>36</v>
      </c>
      <c r="U11" s="70" t="s">
        <v>48</v>
      </c>
      <c r="V11" s="71"/>
      <c r="W11" s="111"/>
      <c r="X11" s="112"/>
      <c r="Y11" s="35"/>
      <c r="Z11" s="74" t="s">
        <v>37</v>
      </c>
      <c r="AA11" s="75" t="s">
        <v>2</v>
      </c>
      <c r="AB11" s="74" t="s">
        <v>38</v>
      </c>
      <c r="AC11" s="74" t="s">
        <v>39</v>
      </c>
      <c r="AD11" s="74" t="s">
        <v>40</v>
      </c>
      <c r="AE11" s="74" t="s">
        <v>41</v>
      </c>
      <c r="AF11" s="76" t="s">
        <v>41</v>
      </c>
      <c r="AG11" s="74" t="s">
        <v>42</v>
      </c>
      <c r="AH11" s="74" t="s">
        <v>43</v>
      </c>
      <c r="AI11" s="77" t="s">
        <v>44</v>
      </c>
      <c r="AJ11" s="74" t="s">
        <v>44</v>
      </c>
      <c r="AK11" s="33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</row>
    <row r="12" spans="1:121" s="38" customFormat="1" ht="15" x14ac:dyDescent="0.2">
      <c r="A12" s="122">
        <v>45135</v>
      </c>
      <c r="B12" s="70" t="s">
        <v>45</v>
      </c>
      <c r="C12" s="70" t="s">
        <v>45</v>
      </c>
      <c r="D12" s="115"/>
      <c r="E12" s="114"/>
      <c r="F12" s="118"/>
      <c r="G12" s="118" t="s">
        <v>46</v>
      </c>
      <c r="H12" s="118"/>
      <c r="I12" s="115"/>
      <c r="J12" s="115"/>
      <c r="K12" s="115" t="s">
        <v>22</v>
      </c>
      <c r="L12" s="114"/>
      <c r="M12" s="114"/>
      <c r="N12" s="115">
        <v>4.4999999999999998E-2</v>
      </c>
      <c r="O12" s="115">
        <v>3.5000000000000003E-2</v>
      </c>
      <c r="P12" s="115">
        <v>4.4999999999999998E-2</v>
      </c>
      <c r="Q12" s="115">
        <v>3.5000000000000003E-2</v>
      </c>
      <c r="R12" s="110"/>
      <c r="S12" s="70" t="s">
        <v>45</v>
      </c>
      <c r="T12" s="70" t="s">
        <v>45</v>
      </c>
      <c r="U12" s="112"/>
      <c r="V12" s="71" t="s">
        <v>45</v>
      </c>
      <c r="W12" s="111"/>
      <c r="X12" s="112"/>
      <c r="Y12" s="35"/>
      <c r="Z12" s="74"/>
      <c r="AA12" s="75"/>
      <c r="AB12" s="74" t="s">
        <v>45</v>
      </c>
      <c r="AC12" s="74" t="s">
        <v>47</v>
      </c>
      <c r="AD12" s="78">
        <f>I13</f>
        <v>4.4999999999999998E-2</v>
      </c>
      <c r="AE12" s="74" t="s">
        <v>45</v>
      </c>
      <c r="AF12" s="76" t="s">
        <v>48</v>
      </c>
      <c r="AG12" s="74" t="s">
        <v>45</v>
      </c>
      <c r="AH12" s="74"/>
      <c r="AI12" s="77" t="s">
        <v>49</v>
      </c>
      <c r="AJ12" s="74" t="s">
        <v>49</v>
      </c>
      <c r="AK12" s="34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</row>
    <row r="13" spans="1:121" ht="15" x14ac:dyDescent="0.2">
      <c r="A13" s="49">
        <f>A10</f>
        <v>44407</v>
      </c>
      <c r="B13" s="14">
        <f t="shared" ref="B13:B76" ca="1" si="16">IF(A13&lt;=TODAY(),C13+S13,IF(AND(A13&gt;TODAY(),A13&lt;=$B$1),IF(VLOOKUP(TODAY(),$A$11:$D$4976,4,FALSE)=0,"n.d",C13+S13),"n.d"))</f>
        <v>1000</v>
      </c>
      <c r="C13" s="130">
        <v>1000</v>
      </c>
      <c r="D13" s="12">
        <f>IF(A13&lt;$B$1,VLOOKUP(A13,[1]DI!$A$4:$B$15000,2,FALSE),0)</f>
        <v>4.1500000000000002E-2</v>
      </c>
      <c r="E13" s="13">
        <f t="shared" ref="E13:E14" si="17">ROUND(((1+D13)^(1/252)),8)</f>
        <v>1.00016137</v>
      </c>
      <c r="F13" s="13">
        <v>1</v>
      </c>
      <c r="G13" s="13">
        <f>F13</f>
        <v>1</v>
      </c>
      <c r="H13" s="13">
        <f t="shared" ref="H13:H14" si="18">ROUND(F13/G13,8)</f>
        <v>1</v>
      </c>
      <c r="I13" s="50">
        <v>4.4999999999999998E-2</v>
      </c>
      <c r="J13" s="50"/>
      <c r="K13" s="52">
        <f>AG161</f>
        <v>44407</v>
      </c>
      <c r="L13" s="15">
        <v>0</v>
      </c>
      <c r="M13" s="15">
        <f>IF(L13&gt;0,IF(L13=L12,L13+1,L13),0)</f>
        <v>0</v>
      </c>
      <c r="N13" s="11">
        <f t="shared" ref="N13:N76" si="19">ROUND((I13+1)^(M13/252),9)</f>
        <v>1</v>
      </c>
      <c r="O13" s="11"/>
      <c r="P13" s="11">
        <f t="shared" ref="P13:P76" si="20">ROUND(H13*N13,9)</f>
        <v>1</v>
      </c>
      <c r="Q13" s="11"/>
      <c r="R13" s="15">
        <v>0</v>
      </c>
      <c r="S13" s="13">
        <f t="shared" ref="S13:S76" si="21">TRUNC(((P13-1)*C13),8)</f>
        <v>0</v>
      </c>
      <c r="T13" s="13"/>
      <c r="U13" s="131">
        <f t="shared" ref="U13:U76" si="22">IF($R13&gt;0,VLOOKUP($R13,$Z$13:$AF$151,7),0)</f>
        <v>0</v>
      </c>
      <c r="V13" s="13">
        <f>IF(U13&gt;0,TRUNC(U13*C13,8),0)</f>
        <v>0</v>
      </c>
      <c r="W13" s="16" t="str">
        <f>AI13</f>
        <v>A+J=</v>
      </c>
      <c r="X13" s="30">
        <f>AJ13</f>
        <v>45866</v>
      </c>
      <c r="Y13" s="17"/>
      <c r="Z13" s="79">
        <v>0</v>
      </c>
      <c r="AA13" s="63">
        <f t="shared" ref="AA13:AA14" si="23">AG161</f>
        <v>44407</v>
      </c>
      <c r="AB13" s="124">
        <f>C13</f>
        <v>1000</v>
      </c>
      <c r="AC13" s="65"/>
      <c r="AD13" s="73"/>
      <c r="AE13" s="65"/>
      <c r="AF13" s="80"/>
      <c r="AG13" s="73"/>
      <c r="AH13" s="79">
        <v>0</v>
      </c>
      <c r="AI13" s="81" t="s">
        <v>60</v>
      </c>
      <c r="AJ13" s="63">
        <f t="shared" ref="AJ13" si="24">AA14</f>
        <v>45866</v>
      </c>
      <c r="AK13" s="3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</row>
    <row r="14" spans="1:121" x14ac:dyDescent="0.15">
      <c r="A14" s="36">
        <f t="shared" ref="A14:A77" si="25">(A13+1)</f>
        <v>44408</v>
      </c>
      <c r="B14" s="14">
        <f t="shared" ca="1" si="16"/>
        <v>1000.336083</v>
      </c>
      <c r="C14" s="13">
        <f t="shared" ref="C14:C77" si="26">(C13-V13)</f>
        <v>1000</v>
      </c>
      <c r="D14" s="12">
        <f>IF(A14&lt;$B$1,VLOOKUP(A14,[1]DI!$A$4:$B$15000,2,FALSE),0)</f>
        <v>0</v>
      </c>
      <c r="E14" s="13">
        <f t="shared" si="17"/>
        <v>1</v>
      </c>
      <c r="F14" s="13">
        <f>(TRUNC(PRODUCT($E$13:$E13),16))</f>
        <v>1.00016137</v>
      </c>
      <c r="G14" s="13">
        <f t="shared" ref="G14" si="27">IF(R13&gt;0,F13,G13)</f>
        <v>1</v>
      </c>
      <c r="H14" s="13">
        <f t="shared" si="18"/>
        <v>1.00016137</v>
      </c>
      <c r="I14" s="12">
        <f>IF(R13&gt;0,VLOOKUP(A13,AG$161:AH$223,2),I13)</f>
        <v>4.4999999999999998E-2</v>
      </c>
      <c r="J14" s="12"/>
      <c r="K14" s="30">
        <f t="shared" ref="K14:K77" si="28">IF(R13&gt;0,VLOOKUP(R13,Z$13:AJ$151,2),K13)</f>
        <v>44407</v>
      </c>
      <c r="L14" s="2">
        <f t="shared" ref="L14:L77" si="29">IF(A14&gt;K14,IF(NETWORKDAYS(K14,A14,$Z$161:$Z$545)-1=0,1,NETWORKDAYS(K14,A14,$Z$161:$Z$545)-1),0)</f>
        <v>1</v>
      </c>
      <c r="M14" s="15">
        <f t="shared" ref="M14:M77" si="30">IF(AND(L14=1,L13=1),1,IF(L14&gt;0,IF(L14=L13,L14+1,L14),0))</f>
        <v>1</v>
      </c>
      <c r="N14" s="11">
        <f t="shared" si="19"/>
        <v>1.000174685</v>
      </c>
      <c r="O14" s="11"/>
      <c r="P14" s="11">
        <f t="shared" si="20"/>
        <v>1.0003360830000001</v>
      </c>
      <c r="Q14" s="11"/>
      <c r="R14" s="15">
        <f t="shared" ref="R14:R77" si="31">IF(VLOOKUP(A14,AA$13:AH$151,8)=VLOOKUP(A13,AA$13:AH$151,8),0,VLOOKUP(A14,AA$13:AH$151,8))</f>
        <v>0</v>
      </c>
      <c r="S14" s="13">
        <f t="shared" si="21"/>
        <v>0.33608300000000002</v>
      </c>
      <c r="T14" s="13"/>
      <c r="U14" s="19">
        <f t="shared" si="22"/>
        <v>0</v>
      </c>
      <c r="V14" s="13">
        <f t="shared" ref="V14:V77" si="32">IF(U14&gt;0,TRUNC(U14*C14,8),0)</f>
        <v>0</v>
      </c>
      <c r="W14" s="4" t="str">
        <f t="shared" ref="W14:W77" si="33">IF(R13&gt;0,VLOOKUP(R13,Z$13:AJ$151,10),W13)</f>
        <v>A+J=</v>
      </c>
      <c r="X14" s="30">
        <f t="shared" ref="X14:X77" si="34">IF(R13&gt;0,VLOOKUP(R13,Z$13:AJ$151,11),X13)</f>
        <v>45866</v>
      </c>
      <c r="Y14" s="4"/>
      <c r="Z14" s="79">
        <f t="shared" ref="Z14" si="35">Z13+1</f>
        <v>1</v>
      </c>
      <c r="AA14" s="63">
        <f t="shared" si="23"/>
        <v>45866</v>
      </c>
      <c r="AB14" s="82">
        <f t="shared" ref="AB14" si="36">(AB13-AE14)</f>
        <v>0</v>
      </c>
      <c r="AC14" s="73">
        <f t="shared" ref="AC14" si="37">NETWORKDAYS(AA13,AA14,Z$161:Z$445)-1</f>
        <v>1001</v>
      </c>
      <c r="AD14" s="82">
        <f>TRUNC((ROUND(((1+AD$12)^(AC14/252)),9)-1)*AB13,8)</f>
        <v>191.06141</v>
      </c>
      <c r="AE14" s="82">
        <f>TRUNC(AB$13*AF14,8)</f>
        <v>1000</v>
      </c>
      <c r="AF14" s="80">
        <v>1</v>
      </c>
      <c r="AG14" s="82">
        <f t="shared" ref="AG14" si="38">(AD14+AE14)</f>
        <v>1191.06141</v>
      </c>
      <c r="AH14" s="79">
        <f t="shared" ref="AH14" si="39">AH13+1</f>
        <v>1</v>
      </c>
      <c r="AI14" s="81"/>
      <c r="AJ14" s="63"/>
      <c r="AK14" s="3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</row>
    <row r="15" spans="1:121" x14ac:dyDescent="0.15">
      <c r="A15" s="36">
        <f t="shared" si="25"/>
        <v>44409</v>
      </c>
      <c r="B15" s="14">
        <f t="shared" ca="1" si="16"/>
        <v>1000.336083</v>
      </c>
      <c r="C15" s="13">
        <f t="shared" si="26"/>
        <v>1000</v>
      </c>
      <c r="D15" s="12">
        <f>IF(A15&lt;$B$1,VLOOKUP(A15,[1]DI!$A$4:$B$15000,2,FALSE),0)</f>
        <v>0</v>
      </c>
      <c r="E15" s="13">
        <f t="shared" ref="E15:E78" si="40">ROUND(((1+D15)^(1/252)),8)</f>
        <v>1</v>
      </c>
      <c r="F15" s="13">
        <f>(TRUNC(PRODUCT($E$13:$E14),16))</f>
        <v>1.00016137</v>
      </c>
      <c r="G15" s="13">
        <f t="shared" ref="G15:G78" si="41">IF(R14&gt;0,F14,G14)</f>
        <v>1</v>
      </c>
      <c r="H15" s="13">
        <f t="shared" ref="H15:H78" si="42">ROUND(F15/G15,8)</f>
        <v>1.00016137</v>
      </c>
      <c r="I15" s="12">
        <f t="shared" ref="I15:I78" si="43">IF(R14&gt;0,VLOOKUP(A14,AG$161:AH$223,2),I14)</f>
        <v>4.4999999999999998E-2</v>
      </c>
      <c r="J15" s="12"/>
      <c r="K15" s="30">
        <f t="shared" si="28"/>
        <v>44407</v>
      </c>
      <c r="L15" s="2">
        <f t="shared" si="29"/>
        <v>1</v>
      </c>
      <c r="M15" s="15">
        <f t="shared" si="30"/>
        <v>1</v>
      </c>
      <c r="N15" s="11">
        <f t="shared" si="19"/>
        <v>1.000174685</v>
      </c>
      <c r="O15" s="11"/>
      <c r="P15" s="11">
        <f t="shared" si="20"/>
        <v>1.0003360830000001</v>
      </c>
      <c r="Q15" s="11"/>
      <c r="R15" s="15">
        <f t="shared" si="31"/>
        <v>0</v>
      </c>
      <c r="S15" s="13">
        <f t="shared" si="21"/>
        <v>0.33608300000000002</v>
      </c>
      <c r="T15" s="13"/>
      <c r="U15" s="19">
        <f t="shared" si="22"/>
        <v>0</v>
      </c>
      <c r="V15" s="13">
        <f t="shared" si="32"/>
        <v>0</v>
      </c>
      <c r="W15" s="4" t="str">
        <f t="shared" si="33"/>
        <v>A+J=</v>
      </c>
      <c r="X15" s="30">
        <f t="shared" si="34"/>
        <v>45866</v>
      </c>
      <c r="Y15" s="4"/>
      <c r="Z15" s="79"/>
      <c r="AA15" s="63"/>
      <c r="AB15" s="82"/>
      <c r="AC15" s="73"/>
      <c r="AD15" s="82"/>
      <c r="AE15" s="82"/>
      <c r="AF15" s="80"/>
      <c r="AG15" s="82"/>
      <c r="AH15" s="79"/>
      <c r="AI15" s="81"/>
      <c r="AJ15" s="63"/>
      <c r="AK15" s="3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</row>
    <row r="16" spans="1:121" x14ac:dyDescent="0.15">
      <c r="A16" s="36">
        <f t="shared" si="25"/>
        <v>44410</v>
      </c>
      <c r="B16" s="14">
        <f t="shared" ca="1" si="16"/>
        <v>1000.336083</v>
      </c>
      <c r="C16" s="13">
        <f t="shared" si="26"/>
        <v>1000</v>
      </c>
      <c r="D16" s="12">
        <f>IF(A16&lt;$B$1,VLOOKUP(A16,[1]DI!$A$4:$B$15000,2,FALSE),0)</f>
        <v>4.1500000000000002E-2</v>
      </c>
      <c r="E16" s="13">
        <f t="shared" si="40"/>
        <v>1.00016137</v>
      </c>
      <c r="F16" s="13">
        <f>(TRUNC(PRODUCT($E$13:$E15),16))</f>
        <v>1.00016137</v>
      </c>
      <c r="G16" s="13">
        <f t="shared" si="41"/>
        <v>1</v>
      </c>
      <c r="H16" s="13">
        <f t="shared" si="42"/>
        <v>1.00016137</v>
      </c>
      <c r="I16" s="12">
        <f t="shared" si="43"/>
        <v>4.4999999999999998E-2</v>
      </c>
      <c r="J16" s="12"/>
      <c r="K16" s="30">
        <f t="shared" si="28"/>
        <v>44407</v>
      </c>
      <c r="L16" s="2">
        <f t="shared" si="29"/>
        <v>1</v>
      </c>
      <c r="M16" s="15">
        <f t="shared" si="30"/>
        <v>1</v>
      </c>
      <c r="N16" s="11">
        <f t="shared" si="19"/>
        <v>1.000174685</v>
      </c>
      <c r="O16" s="11"/>
      <c r="P16" s="11">
        <f t="shared" si="20"/>
        <v>1.0003360830000001</v>
      </c>
      <c r="Q16" s="11"/>
      <c r="R16" s="15">
        <f t="shared" si="31"/>
        <v>0</v>
      </c>
      <c r="S16" s="13">
        <f t="shared" si="21"/>
        <v>0.33608300000000002</v>
      </c>
      <c r="T16" s="13"/>
      <c r="U16" s="19">
        <f t="shared" si="22"/>
        <v>0</v>
      </c>
      <c r="V16" s="13">
        <f t="shared" si="32"/>
        <v>0</v>
      </c>
      <c r="W16" s="4" t="str">
        <f t="shared" si="33"/>
        <v>A+J=</v>
      </c>
      <c r="X16" s="30">
        <f t="shared" si="34"/>
        <v>45866</v>
      </c>
      <c r="Y16" s="4"/>
      <c r="Z16" s="79"/>
      <c r="AA16" s="63"/>
      <c r="AB16" s="82"/>
      <c r="AC16" s="73"/>
      <c r="AD16" s="82"/>
      <c r="AE16" s="82"/>
      <c r="AF16" s="80"/>
      <c r="AG16" s="82"/>
      <c r="AH16" s="79"/>
      <c r="AI16" s="81"/>
      <c r="AJ16" s="63"/>
      <c r="AK16" s="3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</row>
    <row r="17" spans="1:80" x14ac:dyDescent="0.15">
      <c r="A17" s="36">
        <f t="shared" si="25"/>
        <v>44411</v>
      </c>
      <c r="B17" s="14">
        <f t="shared" ca="1" si="16"/>
        <v>1000.67228399</v>
      </c>
      <c r="C17" s="13">
        <f t="shared" si="26"/>
        <v>1000</v>
      </c>
      <c r="D17" s="12">
        <f>IF(A17&lt;$B$1,VLOOKUP(A17,[1]DI!$A$4:$B$15000,2,FALSE),0)</f>
        <v>4.1500000000000002E-2</v>
      </c>
      <c r="E17" s="13">
        <f t="shared" si="40"/>
        <v>1.00016137</v>
      </c>
      <c r="F17" s="13">
        <f>(TRUNC(PRODUCT($E$13:$E16),16))</f>
        <v>1.00032276604028</v>
      </c>
      <c r="G17" s="13">
        <f t="shared" si="41"/>
        <v>1</v>
      </c>
      <c r="H17" s="13">
        <f t="shared" si="42"/>
        <v>1.0003227699999999</v>
      </c>
      <c r="I17" s="12">
        <f t="shared" si="43"/>
        <v>4.4999999999999998E-2</v>
      </c>
      <c r="J17" s="12"/>
      <c r="K17" s="30">
        <f t="shared" si="28"/>
        <v>44407</v>
      </c>
      <c r="L17" s="2">
        <f t="shared" si="29"/>
        <v>2</v>
      </c>
      <c r="M17" s="15">
        <f t="shared" si="30"/>
        <v>2</v>
      </c>
      <c r="N17" s="11">
        <f t="shared" si="19"/>
        <v>1.000349401</v>
      </c>
      <c r="O17" s="11"/>
      <c r="P17" s="11">
        <f t="shared" si="20"/>
        <v>1.000672284</v>
      </c>
      <c r="Q17" s="11"/>
      <c r="R17" s="15">
        <f t="shared" si="31"/>
        <v>0</v>
      </c>
      <c r="S17" s="13">
        <f t="shared" si="21"/>
        <v>0.67228399000000005</v>
      </c>
      <c r="T17" s="13"/>
      <c r="U17" s="19">
        <f t="shared" si="22"/>
        <v>0</v>
      </c>
      <c r="V17" s="13">
        <f t="shared" si="32"/>
        <v>0</v>
      </c>
      <c r="W17" s="4" t="str">
        <f t="shared" si="33"/>
        <v>A+J=</v>
      </c>
      <c r="X17" s="30">
        <f t="shared" si="34"/>
        <v>45866</v>
      </c>
      <c r="Y17" s="4"/>
      <c r="Z17" s="79"/>
      <c r="AA17" s="63"/>
      <c r="AB17" s="82"/>
      <c r="AC17" s="73"/>
      <c r="AD17" s="82"/>
      <c r="AE17" s="82"/>
      <c r="AF17" s="80"/>
      <c r="AG17" s="82"/>
      <c r="AH17" s="79"/>
      <c r="AI17" s="81"/>
      <c r="AJ17" s="63"/>
      <c r="AK17" s="3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</row>
    <row r="18" spans="1:80" x14ac:dyDescent="0.15">
      <c r="A18" s="36">
        <f t="shared" si="25"/>
        <v>44412</v>
      </c>
      <c r="B18" s="14">
        <f t="shared" ca="1" si="16"/>
        <v>1001.008592</v>
      </c>
      <c r="C18" s="13">
        <f t="shared" si="26"/>
        <v>1000</v>
      </c>
      <c r="D18" s="12">
        <f>IF(A18&lt;$B$1,VLOOKUP(A18,[1]DI!$A$4:$B$15000,2,FALSE),0)</f>
        <v>4.1500000000000002E-2</v>
      </c>
      <c r="E18" s="13">
        <f t="shared" si="40"/>
        <v>1.00016137</v>
      </c>
      <c r="F18" s="13">
        <f>(TRUNC(PRODUCT($E$13:$E17),16))</f>
        <v>1.0004841881250299</v>
      </c>
      <c r="G18" s="13">
        <f t="shared" si="41"/>
        <v>1</v>
      </c>
      <c r="H18" s="13">
        <f t="shared" si="42"/>
        <v>1.0004841900000001</v>
      </c>
      <c r="I18" s="12">
        <f t="shared" si="43"/>
        <v>4.4999999999999998E-2</v>
      </c>
      <c r="J18" s="12"/>
      <c r="K18" s="30">
        <f t="shared" si="28"/>
        <v>44407</v>
      </c>
      <c r="L18" s="2">
        <f t="shared" si="29"/>
        <v>3</v>
      </c>
      <c r="M18" s="15">
        <f t="shared" si="30"/>
        <v>3</v>
      </c>
      <c r="N18" s="11">
        <f t="shared" si="19"/>
        <v>1.000524148</v>
      </c>
      <c r="O18" s="11"/>
      <c r="P18" s="11">
        <f t="shared" si="20"/>
        <v>1.001008592</v>
      </c>
      <c r="Q18" s="11"/>
      <c r="R18" s="15">
        <f t="shared" si="31"/>
        <v>0</v>
      </c>
      <c r="S18" s="13">
        <f t="shared" si="21"/>
        <v>1.0085919999999999</v>
      </c>
      <c r="T18" s="13"/>
      <c r="U18" s="19">
        <f t="shared" si="22"/>
        <v>0</v>
      </c>
      <c r="V18" s="13">
        <f t="shared" si="32"/>
        <v>0</v>
      </c>
      <c r="W18" s="4" t="str">
        <f t="shared" si="33"/>
        <v>A+J=</v>
      </c>
      <c r="X18" s="30">
        <f t="shared" si="34"/>
        <v>45866</v>
      </c>
      <c r="Y18" s="4"/>
      <c r="Z18" s="79"/>
      <c r="AA18" s="63"/>
      <c r="AB18" s="82"/>
      <c r="AC18" s="73"/>
      <c r="AD18" s="82"/>
      <c r="AE18" s="82"/>
      <c r="AF18" s="80"/>
      <c r="AG18" s="82"/>
      <c r="AH18" s="79"/>
      <c r="AI18" s="81"/>
      <c r="AJ18" s="63"/>
      <c r="AK18" s="3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</row>
    <row r="19" spans="1:80" x14ac:dyDescent="0.15">
      <c r="A19" s="36">
        <f t="shared" si="25"/>
        <v>44413</v>
      </c>
      <c r="B19" s="14">
        <f t="shared" ca="1" si="16"/>
        <v>1001.34501599</v>
      </c>
      <c r="C19" s="13">
        <f t="shared" si="26"/>
        <v>1000</v>
      </c>
      <c r="D19" s="12">
        <f>IF(A19&lt;$B$1,VLOOKUP(A19,[1]DI!$A$4:$B$15000,2,FALSE),0)</f>
        <v>5.1499999999999997E-2</v>
      </c>
      <c r="E19" s="13">
        <f t="shared" si="40"/>
        <v>1.0001993</v>
      </c>
      <c r="F19" s="13">
        <f>(TRUNC(PRODUCT($E$13:$E18),16))</f>
        <v>1.0006456362584699</v>
      </c>
      <c r="G19" s="13">
        <f t="shared" si="41"/>
        <v>1</v>
      </c>
      <c r="H19" s="13">
        <f t="shared" si="42"/>
        <v>1.0006456399999999</v>
      </c>
      <c r="I19" s="12">
        <f t="shared" si="43"/>
        <v>4.4999999999999998E-2</v>
      </c>
      <c r="J19" s="12"/>
      <c r="K19" s="30">
        <f t="shared" si="28"/>
        <v>44407</v>
      </c>
      <c r="L19" s="2">
        <f t="shared" si="29"/>
        <v>4</v>
      </c>
      <c r="M19" s="15">
        <f t="shared" si="30"/>
        <v>4</v>
      </c>
      <c r="N19" s="11">
        <f t="shared" si="19"/>
        <v>1.000698925</v>
      </c>
      <c r="O19" s="11"/>
      <c r="P19" s="11">
        <f t="shared" si="20"/>
        <v>1.0013450159999999</v>
      </c>
      <c r="Q19" s="11"/>
      <c r="R19" s="15">
        <f t="shared" si="31"/>
        <v>0</v>
      </c>
      <c r="S19" s="13">
        <f t="shared" si="21"/>
        <v>1.3450159900000001</v>
      </c>
      <c r="T19" s="13"/>
      <c r="U19" s="19">
        <f t="shared" si="22"/>
        <v>0</v>
      </c>
      <c r="V19" s="13">
        <f t="shared" si="32"/>
        <v>0</v>
      </c>
      <c r="W19" s="4" t="str">
        <f t="shared" si="33"/>
        <v>A+J=</v>
      </c>
      <c r="X19" s="30">
        <f t="shared" si="34"/>
        <v>45866</v>
      </c>
      <c r="Y19" s="4"/>
      <c r="Z19" s="79"/>
      <c r="AA19" s="63"/>
      <c r="AB19" s="82"/>
      <c r="AC19" s="73"/>
      <c r="AD19" s="82"/>
      <c r="AE19" s="82"/>
      <c r="AF19" s="80"/>
      <c r="AG19" s="82"/>
      <c r="AH19" s="79"/>
      <c r="AI19" s="81"/>
      <c r="AJ19" s="63"/>
      <c r="AK19" s="3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</row>
    <row r="20" spans="1:80" x14ac:dyDescent="0.15">
      <c r="A20" s="36">
        <f t="shared" si="25"/>
        <v>44414</v>
      </c>
      <c r="B20" s="14">
        <f t="shared" ca="1" si="16"/>
        <v>1001.71952999</v>
      </c>
      <c r="C20" s="13">
        <f t="shared" si="26"/>
        <v>1000</v>
      </c>
      <c r="D20" s="12">
        <f>IF(A20&lt;$B$1,VLOOKUP(A20,[1]DI!$A$4:$B$15000,2,FALSE),0)</f>
        <v>5.1499999999999997E-2</v>
      </c>
      <c r="E20" s="13">
        <f t="shared" si="40"/>
        <v>1.0001993</v>
      </c>
      <c r="F20" s="13">
        <f>(TRUNC(PRODUCT($E$13:$E19),16))</f>
        <v>1.0008450649337799</v>
      </c>
      <c r="G20" s="13">
        <f t="shared" si="41"/>
        <v>1</v>
      </c>
      <c r="H20" s="13">
        <f t="shared" si="42"/>
        <v>1.0008450600000001</v>
      </c>
      <c r="I20" s="12">
        <f t="shared" si="43"/>
        <v>4.4999999999999998E-2</v>
      </c>
      <c r="J20" s="12"/>
      <c r="K20" s="30">
        <f t="shared" si="28"/>
        <v>44407</v>
      </c>
      <c r="L20" s="2">
        <f t="shared" si="29"/>
        <v>5</v>
      </c>
      <c r="M20" s="15">
        <f t="shared" si="30"/>
        <v>5</v>
      </c>
      <c r="N20" s="11">
        <f t="shared" si="19"/>
        <v>1.0008737320000001</v>
      </c>
      <c r="O20" s="11"/>
      <c r="P20" s="11">
        <f t="shared" si="20"/>
        <v>1.0017195299999999</v>
      </c>
      <c r="Q20" s="11"/>
      <c r="R20" s="15">
        <f t="shared" si="31"/>
        <v>0</v>
      </c>
      <c r="S20" s="13">
        <f t="shared" si="21"/>
        <v>1.7195299900000001</v>
      </c>
      <c r="T20" s="13"/>
      <c r="U20" s="19">
        <f t="shared" si="22"/>
        <v>0</v>
      </c>
      <c r="V20" s="13">
        <f t="shared" si="32"/>
        <v>0</v>
      </c>
      <c r="W20" s="4" t="str">
        <f t="shared" si="33"/>
        <v>A+J=</v>
      </c>
      <c r="X20" s="30">
        <f t="shared" si="34"/>
        <v>45866</v>
      </c>
      <c r="Y20" s="4"/>
      <c r="Z20" s="79"/>
      <c r="AA20" s="63"/>
      <c r="AB20" s="82"/>
      <c r="AC20" s="73"/>
      <c r="AD20" s="82"/>
      <c r="AE20" s="82"/>
      <c r="AF20" s="80"/>
      <c r="AG20" s="82"/>
      <c r="AH20" s="79"/>
      <c r="AI20" s="81"/>
      <c r="AJ20" s="63"/>
      <c r="AK20" s="3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</row>
    <row r="21" spans="1:80" x14ac:dyDescent="0.15">
      <c r="A21" s="36">
        <f t="shared" si="25"/>
        <v>44415</v>
      </c>
      <c r="B21" s="14">
        <f t="shared" ca="1" si="16"/>
        <v>1002.09419499</v>
      </c>
      <c r="C21" s="13">
        <f t="shared" si="26"/>
        <v>1000</v>
      </c>
      <c r="D21" s="12">
        <f>IF(A21&lt;$B$1,VLOOKUP(A21,[1]DI!$A$4:$B$15000,2,FALSE),0)</f>
        <v>0</v>
      </c>
      <c r="E21" s="13">
        <f t="shared" si="40"/>
        <v>1</v>
      </c>
      <c r="F21" s="13">
        <f>(TRUNC(PRODUCT($E$13:$E20),16))</f>
        <v>1.00104453335522</v>
      </c>
      <c r="G21" s="13">
        <f t="shared" si="41"/>
        <v>1</v>
      </c>
      <c r="H21" s="13">
        <f t="shared" si="42"/>
        <v>1.0010445299999999</v>
      </c>
      <c r="I21" s="12">
        <f t="shared" si="43"/>
        <v>4.4999999999999998E-2</v>
      </c>
      <c r="J21" s="12"/>
      <c r="K21" s="30">
        <f t="shared" si="28"/>
        <v>44407</v>
      </c>
      <c r="L21" s="2">
        <f t="shared" si="29"/>
        <v>5</v>
      </c>
      <c r="M21" s="15">
        <f t="shared" si="30"/>
        <v>6</v>
      </c>
      <c r="N21" s="11">
        <f t="shared" si="19"/>
        <v>1.00104857</v>
      </c>
      <c r="O21" s="11"/>
      <c r="P21" s="11">
        <f t="shared" si="20"/>
        <v>1.002094195</v>
      </c>
      <c r="Q21" s="11"/>
      <c r="R21" s="15">
        <f t="shared" si="31"/>
        <v>0</v>
      </c>
      <c r="S21" s="13">
        <f t="shared" si="21"/>
        <v>2.0941949900000001</v>
      </c>
      <c r="T21" s="13"/>
      <c r="U21" s="19">
        <f t="shared" si="22"/>
        <v>0</v>
      </c>
      <c r="V21" s="13">
        <f t="shared" si="32"/>
        <v>0</v>
      </c>
      <c r="W21" s="4" t="str">
        <f t="shared" si="33"/>
        <v>A+J=</v>
      </c>
      <c r="X21" s="30">
        <f t="shared" si="34"/>
        <v>45866</v>
      </c>
      <c r="Y21" s="4"/>
      <c r="Z21" s="79"/>
      <c r="AA21" s="63"/>
      <c r="AB21" s="82"/>
      <c r="AC21" s="73"/>
      <c r="AD21" s="82"/>
      <c r="AE21" s="82"/>
      <c r="AF21" s="80"/>
      <c r="AG21" s="82"/>
      <c r="AH21" s="79"/>
      <c r="AI21" s="81"/>
      <c r="AJ21" s="63"/>
      <c r="AK21" s="3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</row>
    <row r="22" spans="1:80" x14ac:dyDescent="0.15">
      <c r="A22" s="36">
        <f t="shared" si="25"/>
        <v>44416</v>
      </c>
      <c r="B22" s="14">
        <f t="shared" ca="1" si="16"/>
        <v>1002.09419499</v>
      </c>
      <c r="C22" s="13">
        <f t="shared" si="26"/>
        <v>1000</v>
      </c>
      <c r="D22" s="12">
        <f>IF(A22&lt;$B$1,VLOOKUP(A22,[1]DI!$A$4:$B$15000,2,FALSE),0)</f>
        <v>0</v>
      </c>
      <c r="E22" s="13">
        <f t="shared" si="40"/>
        <v>1</v>
      </c>
      <c r="F22" s="13">
        <f>(TRUNC(PRODUCT($E$13:$E21),16))</f>
        <v>1.00104453335522</v>
      </c>
      <c r="G22" s="13">
        <f t="shared" si="41"/>
        <v>1</v>
      </c>
      <c r="H22" s="13">
        <f t="shared" si="42"/>
        <v>1.0010445299999999</v>
      </c>
      <c r="I22" s="12">
        <f t="shared" si="43"/>
        <v>4.4999999999999998E-2</v>
      </c>
      <c r="J22" s="12"/>
      <c r="K22" s="30">
        <f t="shared" si="28"/>
        <v>44407</v>
      </c>
      <c r="L22" s="2">
        <f t="shared" si="29"/>
        <v>5</v>
      </c>
      <c r="M22" s="15">
        <f t="shared" si="30"/>
        <v>6</v>
      </c>
      <c r="N22" s="11">
        <f t="shared" si="19"/>
        <v>1.00104857</v>
      </c>
      <c r="O22" s="11"/>
      <c r="P22" s="11">
        <f t="shared" si="20"/>
        <v>1.002094195</v>
      </c>
      <c r="Q22" s="11"/>
      <c r="R22" s="15">
        <f t="shared" si="31"/>
        <v>0</v>
      </c>
      <c r="S22" s="13">
        <f t="shared" si="21"/>
        <v>2.0941949900000001</v>
      </c>
      <c r="T22" s="13"/>
      <c r="U22" s="19">
        <f t="shared" si="22"/>
        <v>0</v>
      </c>
      <c r="V22" s="13">
        <f t="shared" si="32"/>
        <v>0</v>
      </c>
      <c r="W22" s="4" t="str">
        <f t="shared" si="33"/>
        <v>A+J=</v>
      </c>
      <c r="X22" s="30">
        <f t="shared" si="34"/>
        <v>45866</v>
      </c>
      <c r="Y22" s="4"/>
      <c r="Z22" s="79"/>
      <c r="AA22" s="63"/>
      <c r="AB22" s="82"/>
      <c r="AC22" s="73"/>
      <c r="AD22" s="82"/>
      <c r="AE22" s="82"/>
      <c r="AF22" s="80"/>
      <c r="AG22" s="82"/>
      <c r="AH22" s="79"/>
      <c r="AI22" s="81"/>
      <c r="AJ22" s="63"/>
      <c r="AK22" s="3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</row>
    <row r="23" spans="1:80" x14ac:dyDescent="0.15">
      <c r="A23" s="36">
        <f t="shared" si="25"/>
        <v>44417</v>
      </c>
      <c r="B23" s="14">
        <f t="shared" ca="1" si="16"/>
        <v>1002.09419499</v>
      </c>
      <c r="C23" s="13">
        <f t="shared" si="26"/>
        <v>1000</v>
      </c>
      <c r="D23" s="12">
        <f>IF(A23&lt;$B$1,VLOOKUP(A23,[1]DI!$A$4:$B$15000,2,FALSE),0)</f>
        <v>5.1499999999999997E-2</v>
      </c>
      <c r="E23" s="13">
        <f t="shared" si="40"/>
        <v>1.0001993</v>
      </c>
      <c r="F23" s="13">
        <f>(TRUNC(PRODUCT($E$13:$E22),16))</f>
        <v>1.00104453335522</v>
      </c>
      <c r="G23" s="13">
        <f t="shared" si="41"/>
        <v>1</v>
      </c>
      <c r="H23" s="13">
        <f t="shared" si="42"/>
        <v>1.0010445299999999</v>
      </c>
      <c r="I23" s="12">
        <f t="shared" si="43"/>
        <v>4.4999999999999998E-2</v>
      </c>
      <c r="J23" s="12"/>
      <c r="K23" s="30">
        <f t="shared" si="28"/>
        <v>44407</v>
      </c>
      <c r="L23" s="2">
        <f t="shared" si="29"/>
        <v>6</v>
      </c>
      <c r="M23" s="15">
        <f t="shared" si="30"/>
        <v>6</v>
      </c>
      <c r="N23" s="11">
        <f t="shared" si="19"/>
        <v>1.00104857</v>
      </c>
      <c r="O23" s="11"/>
      <c r="P23" s="11">
        <f t="shared" si="20"/>
        <v>1.002094195</v>
      </c>
      <c r="Q23" s="11"/>
      <c r="R23" s="15">
        <f t="shared" si="31"/>
        <v>0</v>
      </c>
      <c r="S23" s="13">
        <f t="shared" si="21"/>
        <v>2.0941949900000001</v>
      </c>
      <c r="T23" s="13"/>
      <c r="U23" s="19">
        <f t="shared" si="22"/>
        <v>0</v>
      </c>
      <c r="V23" s="13">
        <f t="shared" si="32"/>
        <v>0</v>
      </c>
      <c r="W23" s="4" t="str">
        <f t="shared" si="33"/>
        <v>A+J=</v>
      </c>
      <c r="X23" s="30">
        <f t="shared" si="34"/>
        <v>45866</v>
      </c>
      <c r="Y23" s="4"/>
      <c r="Z23" s="79"/>
      <c r="AA23" s="63"/>
      <c r="AB23" s="82"/>
      <c r="AC23" s="73"/>
      <c r="AD23" s="82"/>
      <c r="AE23" s="82"/>
      <c r="AF23" s="80"/>
      <c r="AG23" s="82"/>
      <c r="AH23" s="79"/>
      <c r="AI23" s="81"/>
      <c r="AJ23" s="63"/>
      <c r="AK23" s="3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</row>
    <row r="24" spans="1:80" x14ac:dyDescent="0.15">
      <c r="A24" s="36">
        <f t="shared" si="25"/>
        <v>44418</v>
      </c>
      <c r="B24" s="14">
        <f t="shared" ca="1" si="16"/>
        <v>1002.46900099</v>
      </c>
      <c r="C24" s="13">
        <f t="shared" si="26"/>
        <v>1000</v>
      </c>
      <c r="D24" s="12">
        <f>IF(A24&lt;$B$1,VLOOKUP(A24,[1]DI!$A$4:$B$15000,2,FALSE),0)</f>
        <v>5.1499999999999997E-2</v>
      </c>
      <c r="E24" s="13">
        <f t="shared" si="40"/>
        <v>1.0001993</v>
      </c>
      <c r="F24" s="13">
        <f>(TRUNC(PRODUCT($E$13:$E23),16))</f>
        <v>1.00124404153072</v>
      </c>
      <c r="G24" s="13">
        <f t="shared" si="41"/>
        <v>1</v>
      </c>
      <c r="H24" s="13">
        <f t="shared" si="42"/>
        <v>1.00124404</v>
      </c>
      <c r="I24" s="12">
        <f t="shared" si="43"/>
        <v>4.4999999999999998E-2</v>
      </c>
      <c r="J24" s="12"/>
      <c r="K24" s="30">
        <f t="shared" si="28"/>
        <v>44407</v>
      </c>
      <c r="L24" s="2">
        <f t="shared" si="29"/>
        <v>7</v>
      </c>
      <c r="M24" s="15">
        <f t="shared" si="30"/>
        <v>7</v>
      </c>
      <c r="N24" s="11">
        <f t="shared" si="19"/>
        <v>1.0012234390000001</v>
      </c>
      <c r="O24" s="11"/>
      <c r="P24" s="11">
        <f t="shared" si="20"/>
        <v>1.0024690009999999</v>
      </c>
      <c r="Q24" s="11"/>
      <c r="R24" s="15">
        <f t="shared" si="31"/>
        <v>0</v>
      </c>
      <c r="S24" s="13">
        <f t="shared" si="21"/>
        <v>2.4690009900000001</v>
      </c>
      <c r="T24" s="13"/>
      <c r="U24" s="19">
        <f t="shared" si="22"/>
        <v>0</v>
      </c>
      <c r="V24" s="13">
        <f t="shared" si="32"/>
        <v>0</v>
      </c>
      <c r="W24" s="4" t="str">
        <f t="shared" si="33"/>
        <v>A+J=</v>
      </c>
      <c r="X24" s="30">
        <f t="shared" si="34"/>
        <v>45866</v>
      </c>
      <c r="Y24" s="4"/>
      <c r="Z24" s="79"/>
      <c r="AA24" s="63"/>
      <c r="AB24" s="82"/>
      <c r="AC24" s="73"/>
      <c r="AD24" s="82"/>
      <c r="AE24" s="82"/>
      <c r="AF24" s="80"/>
      <c r="AG24" s="82"/>
      <c r="AH24" s="79"/>
      <c r="AI24" s="81"/>
      <c r="AJ24" s="63"/>
      <c r="AK24" s="3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</row>
    <row r="25" spans="1:80" x14ac:dyDescent="0.15">
      <c r="A25" s="36">
        <f t="shared" si="25"/>
        <v>44419</v>
      </c>
      <c r="B25" s="14">
        <f t="shared" ca="1" si="16"/>
        <v>1002.8439469899999</v>
      </c>
      <c r="C25" s="13">
        <f t="shared" si="26"/>
        <v>1000</v>
      </c>
      <c r="D25" s="12">
        <f>IF(A25&lt;$B$1,VLOOKUP(A25,[1]DI!$A$4:$B$15000,2,FALSE),0)</f>
        <v>5.1499999999999997E-2</v>
      </c>
      <c r="E25" s="13">
        <f t="shared" si="40"/>
        <v>1.0001993</v>
      </c>
      <c r="F25" s="13">
        <f>(TRUNC(PRODUCT($E$13:$E24),16))</f>
        <v>1.0014435894681899</v>
      </c>
      <c r="G25" s="13">
        <f t="shared" si="41"/>
        <v>1</v>
      </c>
      <c r="H25" s="13">
        <f t="shared" si="42"/>
        <v>1.0014435900000001</v>
      </c>
      <c r="I25" s="12">
        <f t="shared" si="43"/>
        <v>4.4999999999999998E-2</v>
      </c>
      <c r="J25" s="12"/>
      <c r="K25" s="30">
        <f t="shared" si="28"/>
        <v>44407</v>
      </c>
      <c r="L25" s="2">
        <f t="shared" si="29"/>
        <v>8</v>
      </c>
      <c r="M25" s="15">
        <f t="shared" si="30"/>
        <v>8</v>
      </c>
      <c r="N25" s="11">
        <f t="shared" si="19"/>
        <v>1.001398338</v>
      </c>
      <c r="O25" s="11"/>
      <c r="P25" s="11">
        <f t="shared" si="20"/>
        <v>1.0028439469999999</v>
      </c>
      <c r="Q25" s="11"/>
      <c r="R25" s="15">
        <f t="shared" si="31"/>
        <v>0</v>
      </c>
      <c r="S25" s="13">
        <f t="shared" si="21"/>
        <v>2.8439469900000001</v>
      </c>
      <c r="T25" s="13"/>
      <c r="U25" s="19">
        <f t="shared" si="22"/>
        <v>0</v>
      </c>
      <c r="V25" s="13">
        <f t="shared" si="32"/>
        <v>0</v>
      </c>
      <c r="W25" s="4" t="str">
        <f t="shared" si="33"/>
        <v>A+J=</v>
      </c>
      <c r="X25" s="30">
        <f t="shared" si="34"/>
        <v>45866</v>
      </c>
      <c r="Y25" s="4"/>
      <c r="Z25" s="79"/>
      <c r="AA25" s="63"/>
      <c r="AB25" s="82"/>
      <c r="AC25" s="73"/>
      <c r="AD25" s="82"/>
      <c r="AE25" s="82"/>
      <c r="AF25" s="80"/>
      <c r="AG25" s="82"/>
      <c r="AH25" s="79"/>
      <c r="AI25" s="81"/>
      <c r="AJ25" s="63"/>
      <c r="AK25" s="3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x14ac:dyDescent="0.15">
      <c r="A26" s="36">
        <f t="shared" si="25"/>
        <v>44420</v>
      </c>
      <c r="B26" s="14">
        <f t="shared" ca="1" si="16"/>
        <v>1003.21903299</v>
      </c>
      <c r="C26" s="13">
        <f t="shared" si="26"/>
        <v>1000</v>
      </c>
      <c r="D26" s="12">
        <f>IF(A26&lt;$B$1,VLOOKUP(A26,[1]DI!$A$4:$B$15000,2,FALSE),0)</f>
        <v>5.1499999999999997E-2</v>
      </c>
      <c r="E26" s="13">
        <f t="shared" si="40"/>
        <v>1.0001993</v>
      </c>
      <c r="F26" s="13">
        <f>(TRUNC(PRODUCT($E$13:$E25),16))</f>
        <v>1.0016431771755701</v>
      </c>
      <c r="G26" s="13">
        <f t="shared" si="41"/>
        <v>1</v>
      </c>
      <c r="H26" s="13">
        <f t="shared" si="42"/>
        <v>1.0016431800000001</v>
      </c>
      <c r="I26" s="12">
        <f t="shared" si="43"/>
        <v>4.4999999999999998E-2</v>
      </c>
      <c r="J26" s="12"/>
      <c r="K26" s="30">
        <f t="shared" si="28"/>
        <v>44407</v>
      </c>
      <c r="L26" s="2">
        <f t="shared" si="29"/>
        <v>9</v>
      </c>
      <c r="M26" s="15">
        <f t="shared" si="30"/>
        <v>9</v>
      </c>
      <c r="N26" s="11">
        <f t="shared" si="19"/>
        <v>1.001573268</v>
      </c>
      <c r="O26" s="11"/>
      <c r="P26" s="11">
        <f t="shared" si="20"/>
        <v>1.0032190329999999</v>
      </c>
      <c r="Q26" s="11"/>
      <c r="R26" s="15">
        <f t="shared" si="31"/>
        <v>0</v>
      </c>
      <c r="S26" s="13">
        <f t="shared" si="21"/>
        <v>3.2190329900000001</v>
      </c>
      <c r="T26" s="13"/>
      <c r="U26" s="19">
        <f t="shared" si="22"/>
        <v>0</v>
      </c>
      <c r="V26" s="13">
        <f t="shared" si="32"/>
        <v>0</v>
      </c>
      <c r="W26" s="4" t="str">
        <f t="shared" si="33"/>
        <v>A+J=</v>
      </c>
      <c r="X26" s="30">
        <f t="shared" si="34"/>
        <v>45866</v>
      </c>
      <c r="Y26" s="4"/>
      <c r="Z26" s="79"/>
      <c r="AA26" s="63"/>
      <c r="AB26" s="82"/>
      <c r="AC26" s="73"/>
      <c r="AD26" s="82"/>
      <c r="AE26" s="82"/>
      <c r="AF26" s="80"/>
      <c r="AG26" s="82"/>
      <c r="AH26" s="79"/>
      <c r="AI26" s="81"/>
      <c r="AJ26" s="63"/>
      <c r="AK26" s="3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x14ac:dyDescent="0.15">
      <c r="A27" s="36">
        <f t="shared" si="25"/>
        <v>44421</v>
      </c>
      <c r="B27" s="14">
        <f t="shared" ca="1" si="16"/>
        <v>1003.59424999</v>
      </c>
      <c r="C27" s="13">
        <f t="shared" si="26"/>
        <v>1000</v>
      </c>
      <c r="D27" s="12">
        <f>IF(A27&lt;$B$1,VLOOKUP(A27,[1]DI!$A$4:$B$15000,2,FALSE),0)</f>
        <v>5.1499999999999997E-2</v>
      </c>
      <c r="E27" s="13">
        <f t="shared" si="40"/>
        <v>1.0001993</v>
      </c>
      <c r="F27" s="13">
        <f>(TRUNC(PRODUCT($E$13:$E26),16))</f>
        <v>1.0018428046607899</v>
      </c>
      <c r="G27" s="13">
        <f t="shared" si="41"/>
        <v>1</v>
      </c>
      <c r="H27" s="13">
        <f t="shared" si="42"/>
        <v>1.0018427999999999</v>
      </c>
      <c r="I27" s="12">
        <f t="shared" si="43"/>
        <v>4.4999999999999998E-2</v>
      </c>
      <c r="J27" s="12"/>
      <c r="K27" s="30">
        <f t="shared" si="28"/>
        <v>44407</v>
      </c>
      <c r="L27" s="2">
        <f t="shared" si="29"/>
        <v>10</v>
      </c>
      <c r="M27" s="15">
        <f t="shared" si="30"/>
        <v>10</v>
      </c>
      <c r="N27" s="11">
        <f t="shared" si="19"/>
        <v>1.0017482280000001</v>
      </c>
      <c r="O27" s="11"/>
      <c r="P27" s="11">
        <f t="shared" si="20"/>
        <v>1.0035942499999999</v>
      </c>
      <c r="Q27" s="11"/>
      <c r="R27" s="15">
        <f t="shared" si="31"/>
        <v>0</v>
      </c>
      <c r="S27" s="13">
        <f t="shared" si="21"/>
        <v>3.5942499899999998</v>
      </c>
      <c r="T27" s="13"/>
      <c r="U27" s="19">
        <f t="shared" si="22"/>
        <v>0</v>
      </c>
      <c r="V27" s="13">
        <f t="shared" si="32"/>
        <v>0</v>
      </c>
      <c r="W27" s="4" t="str">
        <f t="shared" si="33"/>
        <v>A+J=</v>
      </c>
      <c r="X27" s="30">
        <f t="shared" si="34"/>
        <v>45866</v>
      </c>
      <c r="Y27" s="4"/>
      <c r="Z27" s="79"/>
      <c r="AA27" s="63"/>
      <c r="AB27" s="82"/>
      <c r="AC27" s="73"/>
      <c r="AD27" s="82"/>
      <c r="AE27" s="82"/>
      <c r="AF27" s="80"/>
      <c r="AG27" s="82"/>
      <c r="AH27" s="79"/>
      <c r="AI27" s="81"/>
      <c r="AJ27" s="63"/>
      <c r="AK27" s="3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x14ac:dyDescent="0.15">
      <c r="A28" s="36">
        <f t="shared" si="25"/>
        <v>44422</v>
      </c>
      <c r="B28" s="14">
        <f t="shared" ca="1" si="16"/>
        <v>1003.969617</v>
      </c>
      <c r="C28" s="13">
        <f t="shared" si="26"/>
        <v>1000</v>
      </c>
      <c r="D28" s="12">
        <f>IF(A28&lt;$B$1,VLOOKUP(A28,[1]DI!$A$4:$B$15000,2,FALSE),0)</f>
        <v>0</v>
      </c>
      <c r="E28" s="13">
        <f t="shared" si="40"/>
        <v>1</v>
      </c>
      <c r="F28" s="13">
        <f>(TRUNC(PRODUCT($E$13:$E27),16))</f>
        <v>1.00204247193175</v>
      </c>
      <c r="G28" s="13">
        <f t="shared" si="41"/>
        <v>1</v>
      </c>
      <c r="H28" s="13">
        <f t="shared" si="42"/>
        <v>1.0020424699999999</v>
      </c>
      <c r="I28" s="12">
        <f t="shared" si="43"/>
        <v>4.4999999999999998E-2</v>
      </c>
      <c r="J28" s="12"/>
      <c r="K28" s="30">
        <f t="shared" si="28"/>
        <v>44407</v>
      </c>
      <c r="L28" s="2">
        <f t="shared" si="29"/>
        <v>10</v>
      </c>
      <c r="M28" s="15">
        <f t="shared" si="30"/>
        <v>11</v>
      </c>
      <c r="N28" s="11">
        <f t="shared" si="19"/>
        <v>1.001923219</v>
      </c>
      <c r="O28" s="11"/>
      <c r="P28" s="11">
        <f t="shared" si="20"/>
        <v>1.0039696170000001</v>
      </c>
      <c r="Q28" s="11"/>
      <c r="R28" s="15">
        <f t="shared" si="31"/>
        <v>0</v>
      </c>
      <c r="S28" s="13">
        <f t="shared" si="21"/>
        <v>3.969617</v>
      </c>
      <c r="T28" s="13"/>
      <c r="U28" s="19">
        <f t="shared" si="22"/>
        <v>0</v>
      </c>
      <c r="V28" s="13">
        <f t="shared" si="32"/>
        <v>0</v>
      </c>
      <c r="W28" s="4" t="str">
        <f t="shared" si="33"/>
        <v>A+J=</v>
      </c>
      <c r="X28" s="30">
        <f t="shared" si="34"/>
        <v>45866</v>
      </c>
      <c r="Y28" s="4"/>
      <c r="Z28" s="79"/>
      <c r="AA28" s="63"/>
      <c r="AB28" s="82"/>
      <c r="AC28" s="73"/>
      <c r="AD28" s="82"/>
      <c r="AE28" s="82"/>
      <c r="AF28" s="80"/>
      <c r="AG28" s="82"/>
      <c r="AH28" s="79"/>
      <c r="AI28" s="81"/>
      <c r="AJ28" s="63"/>
      <c r="AK28" s="3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</row>
    <row r="29" spans="1:80" x14ac:dyDescent="0.15">
      <c r="A29" s="36">
        <f t="shared" si="25"/>
        <v>44423</v>
      </c>
      <c r="B29" s="14">
        <f t="shared" ca="1" si="16"/>
        <v>1003.969617</v>
      </c>
      <c r="C29" s="13">
        <f t="shared" si="26"/>
        <v>1000</v>
      </c>
      <c r="D29" s="12">
        <f>IF(A29&lt;$B$1,VLOOKUP(A29,[1]DI!$A$4:$B$15000,2,FALSE),0)</f>
        <v>0</v>
      </c>
      <c r="E29" s="13">
        <f t="shared" si="40"/>
        <v>1</v>
      </c>
      <c r="F29" s="13">
        <f>(TRUNC(PRODUCT($E$13:$E28),16))</f>
        <v>1.00204247193175</v>
      </c>
      <c r="G29" s="13">
        <f t="shared" si="41"/>
        <v>1</v>
      </c>
      <c r="H29" s="13">
        <f t="shared" si="42"/>
        <v>1.0020424699999999</v>
      </c>
      <c r="I29" s="12">
        <f t="shared" si="43"/>
        <v>4.4999999999999998E-2</v>
      </c>
      <c r="J29" s="12"/>
      <c r="K29" s="30">
        <f t="shared" si="28"/>
        <v>44407</v>
      </c>
      <c r="L29" s="2">
        <f t="shared" si="29"/>
        <v>10</v>
      </c>
      <c r="M29" s="15">
        <f t="shared" si="30"/>
        <v>11</v>
      </c>
      <c r="N29" s="11">
        <f t="shared" si="19"/>
        <v>1.001923219</v>
      </c>
      <c r="O29" s="11"/>
      <c r="P29" s="11">
        <f t="shared" si="20"/>
        <v>1.0039696170000001</v>
      </c>
      <c r="Q29" s="11"/>
      <c r="R29" s="15">
        <f t="shared" si="31"/>
        <v>0</v>
      </c>
      <c r="S29" s="13">
        <f t="shared" si="21"/>
        <v>3.969617</v>
      </c>
      <c r="T29" s="13"/>
      <c r="U29" s="19">
        <f t="shared" si="22"/>
        <v>0</v>
      </c>
      <c r="V29" s="13">
        <f t="shared" si="32"/>
        <v>0</v>
      </c>
      <c r="W29" s="4" t="str">
        <f t="shared" si="33"/>
        <v>A+J=</v>
      </c>
      <c r="X29" s="30">
        <f t="shared" si="34"/>
        <v>45866</v>
      </c>
      <c r="Y29" s="4"/>
      <c r="Z29" s="79"/>
      <c r="AA29" s="63"/>
      <c r="AB29" s="82"/>
      <c r="AC29" s="73"/>
      <c r="AD29" s="82"/>
      <c r="AE29" s="82"/>
      <c r="AF29" s="80"/>
      <c r="AG29" s="82"/>
      <c r="AH29" s="79"/>
      <c r="AI29" s="81"/>
      <c r="AJ29" s="63"/>
      <c r="AK29" s="3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</row>
    <row r="30" spans="1:80" x14ac:dyDescent="0.15">
      <c r="A30" s="36">
        <f t="shared" si="25"/>
        <v>44424</v>
      </c>
      <c r="B30" s="14">
        <f t="shared" ca="1" si="16"/>
        <v>1003.969617</v>
      </c>
      <c r="C30" s="13">
        <f t="shared" si="26"/>
        <v>1000</v>
      </c>
      <c r="D30" s="12">
        <f>IF(A30&lt;$B$1,VLOOKUP(A30,[1]DI!$A$4:$B$15000,2,FALSE),0)</f>
        <v>5.1499999999999997E-2</v>
      </c>
      <c r="E30" s="13">
        <f t="shared" si="40"/>
        <v>1.0001993</v>
      </c>
      <c r="F30" s="13">
        <f>(TRUNC(PRODUCT($E$13:$E29),16))</f>
        <v>1.00204247193175</v>
      </c>
      <c r="G30" s="13">
        <f t="shared" si="41"/>
        <v>1</v>
      </c>
      <c r="H30" s="13">
        <f t="shared" si="42"/>
        <v>1.0020424699999999</v>
      </c>
      <c r="I30" s="12">
        <f t="shared" si="43"/>
        <v>4.4999999999999998E-2</v>
      </c>
      <c r="J30" s="12"/>
      <c r="K30" s="30">
        <f t="shared" si="28"/>
        <v>44407</v>
      </c>
      <c r="L30" s="2">
        <f t="shared" si="29"/>
        <v>11</v>
      </c>
      <c r="M30" s="15">
        <f t="shared" si="30"/>
        <v>11</v>
      </c>
      <c r="N30" s="11">
        <f t="shared" si="19"/>
        <v>1.001923219</v>
      </c>
      <c r="O30" s="11"/>
      <c r="P30" s="11">
        <f t="shared" si="20"/>
        <v>1.0039696170000001</v>
      </c>
      <c r="Q30" s="11"/>
      <c r="R30" s="15">
        <f t="shared" si="31"/>
        <v>0</v>
      </c>
      <c r="S30" s="13">
        <f t="shared" si="21"/>
        <v>3.969617</v>
      </c>
      <c r="T30" s="13"/>
      <c r="U30" s="19">
        <f t="shared" si="22"/>
        <v>0</v>
      </c>
      <c r="V30" s="13">
        <f t="shared" si="32"/>
        <v>0</v>
      </c>
      <c r="W30" s="4" t="str">
        <f t="shared" si="33"/>
        <v>A+J=</v>
      </c>
      <c r="X30" s="30">
        <f t="shared" si="34"/>
        <v>45866</v>
      </c>
      <c r="Y30" s="4"/>
      <c r="Z30" s="79"/>
      <c r="AA30" s="63"/>
      <c r="AB30" s="82"/>
      <c r="AC30" s="73"/>
      <c r="AD30" s="82"/>
      <c r="AE30" s="82"/>
      <c r="AF30" s="80"/>
      <c r="AG30" s="82"/>
      <c r="AH30" s="79"/>
      <c r="AI30" s="81"/>
      <c r="AJ30" s="63"/>
      <c r="AK30" s="3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</row>
    <row r="31" spans="1:80" x14ac:dyDescent="0.15">
      <c r="A31" s="36">
        <f t="shared" si="25"/>
        <v>44425</v>
      </c>
      <c r="B31" s="14">
        <f t="shared" ca="1" si="16"/>
        <v>1004.34512499</v>
      </c>
      <c r="C31" s="13">
        <f t="shared" si="26"/>
        <v>1000</v>
      </c>
      <c r="D31" s="12">
        <f>IF(A31&lt;$B$1,VLOOKUP(A31,[1]DI!$A$4:$B$15000,2,FALSE),0)</f>
        <v>5.1499999999999997E-2</v>
      </c>
      <c r="E31" s="13">
        <f t="shared" si="40"/>
        <v>1.0001993</v>
      </c>
      <c r="F31" s="13">
        <f>(TRUNC(PRODUCT($E$13:$E30),16))</f>
        <v>1.00224217899641</v>
      </c>
      <c r="G31" s="13">
        <f t="shared" si="41"/>
        <v>1</v>
      </c>
      <c r="H31" s="13">
        <f t="shared" si="42"/>
        <v>1.0022421800000001</v>
      </c>
      <c r="I31" s="12">
        <f t="shared" si="43"/>
        <v>4.4999999999999998E-2</v>
      </c>
      <c r="J31" s="12"/>
      <c r="K31" s="30">
        <f t="shared" si="28"/>
        <v>44407</v>
      </c>
      <c r="L31" s="2">
        <f t="shared" si="29"/>
        <v>12</v>
      </c>
      <c r="M31" s="15">
        <f t="shared" si="30"/>
        <v>12</v>
      </c>
      <c r="N31" s="11">
        <f t="shared" si="19"/>
        <v>1.00209824</v>
      </c>
      <c r="O31" s="11"/>
      <c r="P31" s="11">
        <f t="shared" si="20"/>
        <v>1.0043451249999999</v>
      </c>
      <c r="Q31" s="11"/>
      <c r="R31" s="15">
        <f t="shared" si="31"/>
        <v>0</v>
      </c>
      <c r="S31" s="13">
        <f t="shared" si="21"/>
        <v>4.3451249900000004</v>
      </c>
      <c r="T31" s="13"/>
      <c r="U31" s="19">
        <f t="shared" si="22"/>
        <v>0</v>
      </c>
      <c r="V31" s="13">
        <f t="shared" si="32"/>
        <v>0</v>
      </c>
      <c r="W31" s="4" t="str">
        <f t="shared" si="33"/>
        <v>A+J=</v>
      </c>
      <c r="X31" s="30">
        <f t="shared" si="34"/>
        <v>45866</v>
      </c>
      <c r="Y31" s="4"/>
      <c r="Z31" s="79"/>
      <c r="AA31" s="63"/>
      <c r="AB31" s="82"/>
      <c r="AC31" s="73"/>
      <c r="AD31" s="82"/>
      <c r="AE31" s="82"/>
      <c r="AF31" s="80"/>
      <c r="AG31" s="82"/>
      <c r="AH31" s="79"/>
      <c r="AI31" s="81"/>
      <c r="AJ31" s="63"/>
      <c r="AK31" s="3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</row>
    <row r="32" spans="1:80" x14ac:dyDescent="0.15">
      <c r="A32" s="36">
        <f t="shared" si="25"/>
        <v>44426</v>
      </c>
      <c r="B32" s="14">
        <f t="shared" ca="1" si="16"/>
        <v>1004.720773</v>
      </c>
      <c r="C32" s="13">
        <f t="shared" si="26"/>
        <v>1000</v>
      </c>
      <c r="D32" s="12">
        <f>IF(A32&lt;$B$1,VLOOKUP(A32,[1]DI!$A$4:$B$15000,2,FALSE),0)</f>
        <v>5.1499999999999997E-2</v>
      </c>
      <c r="E32" s="13">
        <f t="shared" si="40"/>
        <v>1.0001993</v>
      </c>
      <c r="F32" s="13">
        <f>(TRUNC(PRODUCT($E$13:$E31),16))</f>
        <v>1.00244192586268</v>
      </c>
      <c r="G32" s="13">
        <f t="shared" si="41"/>
        <v>1</v>
      </c>
      <c r="H32" s="13">
        <f t="shared" si="42"/>
        <v>1.00244193</v>
      </c>
      <c r="I32" s="12">
        <f t="shared" si="43"/>
        <v>4.4999999999999998E-2</v>
      </c>
      <c r="J32" s="12"/>
      <c r="K32" s="30">
        <f t="shared" si="28"/>
        <v>44407</v>
      </c>
      <c r="L32" s="2">
        <f t="shared" si="29"/>
        <v>13</v>
      </c>
      <c r="M32" s="15">
        <f t="shared" si="30"/>
        <v>13</v>
      </c>
      <c r="N32" s="11">
        <f t="shared" si="19"/>
        <v>1.0022732919999999</v>
      </c>
      <c r="O32" s="11"/>
      <c r="P32" s="11">
        <f t="shared" si="20"/>
        <v>1.0047207730000001</v>
      </c>
      <c r="Q32" s="11"/>
      <c r="R32" s="15">
        <f t="shared" si="31"/>
        <v>0</v>
      </c>
      <c r="S32" s="13">
        <f t="shared" si="21"/>
        <v>4.7207730000000003</v>
      </c>
      <c r="T32" s="13"/>
      <c r="U32" s="19">
        <f t="shared" si="22"/>
        <v>0</v>
      </c>
      <c r="V32" s="13">
        <f t="shared" si="32"/>
        <v>0</v>
      </c>
      <c r="W32" s="4" t="str">
        <f t="shared" si="33"/>
        <v>A+J=</v>
      </c>
      <c r="X32" s="30">
        <f t="shared" si="34"/>
        <v>45866</v>
      </c>
      <c r="Y32" s="4"/>
      <c r="Z32" s="79"/>
      <c r="AA32" s="63"/>
      <c r="AB32" s="82"/>
      <c r="AC32" s="73"/>
      <c r="AD32" s="82"/>
      <c r="AE32" s="82"/>
      <c r="AF32" s="80"/>
      <c r="AG32" s="82"/>
      <c r="AH32" s="79"/>
      <c r="AI32" s="81"/>
      <c r="AJ32" s="63"/>
      <c r="AK32" s="3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x14ac:dyDescent="0.15">
      <c r="A33" s="36">
        <f t="shared" si="25"/>
        <v>44427</v>
      </c>
      <c r="B33" s="14">
        <f t="shared" ca="1" si="16"/>
        <v>1005.096553</v>
      </c>
      <c r="C33" s="13">
        <f t="shared" si="26"/>
        <v>1000</v>
      </c>
      <c r="D33" s="12">
        <f>IF(A33&lt;$B$1,VLOOKUP(A33,[1]DI!$A$4:$B$15000,2,FALSE),0)</f>
        <v>5.1499999999999997E-2</v>
      </c>
      <c r="E33" s="13">
        <f t="shared" si="40"/>
        <v>1.0001993</v>
      </c>
      <c r="F33" s="13">
        <f>(TRUNC(PRODUCT($E$13:$E32),16))</f>
        <v>1.0026417125385101</v>
      </c>
      <c r="G33" s="13">
        <f t="shared" si="41"/>
        <v>1</v>
      </c>
      <c r="H33" s="13">
        <f t="shared" si="42"/>
        <v>1.00264171</v>
      </c>
      <c r="I33" s="12">
        <f t="shared" si="43"/>
        <v>4.4999999999999998E-2</v>
      </c>
      <c r="J33" s="12"/>
      <c r="K33" s="30">
        <f t="shared" si="28"/>
        <v>44407</v>
      </c>
      <c r="L33" s="2">
        <f t="shared" si="29"/>
        <v>14</v>
      </c>
      <c r="M33" s="15">
        <f t="shared" si="30"/>
        <v>14</v>
      </c>
      <c r="N33" s="11">
        <f t="shared" si="19"/>
        <v>1.0024483749999999</v>
      </c>
      <c r="O33" s="11"/>
      <c r="P33" s="11">
        <f t="shared" si="20"/>
        <v>1.005096553</v>
      </c>
      <c r="Q33" s="11"/>
      <c r="R33" s="15">
        <f t="shared" si="31"/>
        <v>0</v>
      </c>
      <c r="S33" s="13">
        <f t="shared" si="21"/>
        <v>5.0965530000000001</v>
      </c>
      <c r="T33" s="13"/>
      <c r="U33" s="19">
        <f t="shared" si="22"/>
        <v>0</v>
      </c>
      <c r="V33" s="13">
        <f t="shared" si="32"/>
        <v>0</v>
      </c>
      <c r="W33" s="4" t="str">
        <f t="shared" si="33"/>
        <v>A+J=</v>
      </c>
      <c r="X33" s="30">
        <f t="shared" si="34"/>
        <v>45866</v>
      </c>
      <c r="Y33" s="4"/>
      <c r="Z33" s="79"/>
      <c r="AA33" s="63"/>
      <c r="AB33" s="82"/>
      <c r="AC33" s="73"/>
      <c r="AD33" s="82"/>
      <c r="AE33" s="82"/>
      <c r="AF33" s="80"/>
      <c r="AG33" s="82"/>
      <c r="AH33" s="79"/>
      <c r="AI33" s="81"/>
      <c r="AJ33" s="63"/>
      <c r="AK33" s="3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80" x14ac:dyDescent="0.15">
      <c r="A34" s="36">
        <f t="shared" si="25"/>
        <v>44428</v>
      </c>
      <c r="B34" s="14">
        <f t="shared" ca="1" si="16"/>
        <v>1005.47248299</v>
      </c>
      <c r="C34" s="13">
        <f t="shared" si="26"/>
        <v>1000</v>
      </c>
      <c r="D34" s="12">
        <f>IF(A34&lt;$B$1,VLOOKUP(A34,[1]DI!$A$4:$B$15000,2,FALSE),0)</f>
        <v>5.1499999999999997E-2</v>
      </c>
      <c r="E34" s="13">
        <f t="shared" si="40"/>
        <v>1.0001993</v>
      </c>
      <c r="F34" s="13">
        <f>(TRUNC(PRODUCT($E$13:$E33),16))</f>
        <v>1.0028415390318199</v>
      </c>
      <c r="G34" s="13">
        <f t="shared" si="41"/>
        <v>1</v>
      </c>
      <c r="H34" s="13">
        <f t="shared" si="42"/>
        <v>1.0028415399999999</v>
      </c>
      <c r="I34" s="12">
        <f t="shared" si="43"/>
        <v>4.4999999999999998E-2</v>
      </c>
      <c r="J34" s="12"/>
      <c r="K34" s="30">
        <f t="shared" si="28"/>
        <v>44407</v>
      </c>
      <c r="L34" s="2">
        <f t="shared" si="29"/>
        <v>15</v>
      </c>
      <c r="M34" s="15">
        <f t="shared" si="30"/>
        <v>15</v>
      </c>
      <c r="N34" s="11">
        <f t="shared" si="19"/>
        <v>1.002623488</v>
      </c>
      <c r="O34" s="11"/>
      <c r="P34" s="11">
        <f t="shared" si="20"/>
        <v>1.0054724829999999</v>
      </c>
      <c r="Q34" s="11"/>
      <c r="R34" s="15">
        <f t="shared" si="31"/>
        <v>0</v>
      </c>
      <c r="S34" s="13">
        <f t="shared" si="21"/>
        <v>5.4724829899999996</v>
      </c>
      <c r="T34" s="13"/>
      <c r="U34" s="19">
        <f t="shared" si="22"/>
        <v>0</v>
      </c>
      <c r="V34" s="13">
        <f t="shared" si="32"/>
        <v>0</v>
      </c>
      <c r="W34" s="4" t="str">
        <f t="shared" si="33"/>
        <v>A+J=</v>
      </c>
      <c r="X34" s="30">
        <f t="shared" si="34"/>
        <v>45866</v>
      </c>
      <c r="Y34" s="4"/>
      <c r="Z34" s="79"/>
      <c r="AA34" s="63"/>
      <c r="AB34" s="82"/>
      <c r="AC34" s="73"/>
      <c r="AD34" s="82"/>
      <c r="AE34" s="82"/>
      <c r="AF34" s="80"/>
      <c r="AG34" s="82"/>
      <c r="AH34" s="79"/>
      <c r="AI34" s="81"/>
      <c r="AJ34" s="63"/>
      <c r="AK34" s="3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x14ac:dyDescent="0.15">
      <c r="A35" s="36">
        <f t="shared" si="25"/>
        <v>44429</v>
      </c>
      <c r="B35" s="14">
        <f t="shared" ca="1" si="16"/>
        <v>1005.84855399</v>
      </c>
      <c r="C35" s="13">
        <f t="shared" si="26"/>
        <v>1000</v>
      </c>
      <c r="D35" s="12">
        <f>IF(A35&lt;$B$1,VLOOKUP(A35,[1]DI!$A$4:$B$15000,2,FALSE),0)</f>
        <v>0</v>
      </c>
      <c r="E35" s="13">
        <f t="shared" si="40"/>
        <v>1</v>
      </c>
      <c r="F35" s="13">
        <f>(TRUNC(PRODUCT($E$13:$E34),16))</f>
        <v>1.0030414053505501</v>
      </c>
      <c r="G35" s="13">
        <f t="shared" si="41"/>
        <v>1</v>
      </c>
      <c r="H35" s="13">
        <f t="shared" si="42"/>
        <v>1.00304141</v>
      </c>
      <c r="I35" s="12">
        <f t="shared" si="43"/>
        <v>4.4999999999999998E-2</v>
      </c>
      <c r="J35" s="12"/>
      <c r="K35" s="30">
        <f t="shared" si="28"/>
        <v>44407</v>
      </c>
      <c r="L35" s="2">
        <f t="shared" si="29"/>
        <v>15</v>
      </c>
      <c r="M35" s="15">
        <f t="shared" si="30"/>
        <v>16</v>
      </c>
      <c r="N35" s="11">
        <f t="shared" si="19"/>
        <v>1.002798632</v>
      </c>
      <c r="O35" s="11"/>
      <c r="P35" s="11">
        <f t="shared" si="20"/>
        <v>1.005848554</v>
      </c>
      <c r="Q35" s="11"/>
      <c r="R35" s="15">
        <f t="shared" si="31"/>
        <v>0</v>
      </c>
      <c r="S35" s="13">
        <f t="shared" si="21"/>
        <v>5.8485539900000001</v>
      </c>
      <c r="T35" s="13"/>
      <c r="U35" s="19">
        <f t="shared" si="22"/>
        <v>0</v>
      </c>
      <c r="V35" s="13">
        <f t="shared" si="32"/>
        <v>0</v>
      </c>
      <c r="W35" s="4" t="str">
        <f t="shared" si="33"/>
        <v>A+J=</v>
      </c>
      <c r="X35" s="30">
        <f t="shared" si="34"/>
        <v>45866</v>
      </c>
      <c r="Y35" s="4"/>
      <c r="Z35" s="79"/>
      <c r="AA35" s="63"/>
      <c r="AB35" s="82"/>
      <c r="AC35" s="73"/>
      <c r="AD35" s="82"/>
      <c r="AE35" s="82"/>
      <c r="AF35" s="80"/>
      <c r="AG35" s="82"/>
      <c r="AH35" s="79"/>
      <c r="AI35" s="81"/>
      <c r="AJ35" s="63"/>
      <c r="AK35" s="3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x14ac:dyDescent="0.15">
      <c r="A36" s="36">
        <f t="shared" si="25"/>
        <v>44430</v>
      </c>
      <c r="B36" s="14">
        <f t="shared" ca="1" si="16"/>
        <v>1005.84855399</v>
      </c>
      <c r="C36" s="13">
        <f t="shared" si="26"/>
        <v>1000</v>
      </c>
      <c r="D36" s="12">
        <f>IF(A36&lt;$B$1,VLOOKUP(A36,[1]DI!$A$4:$B$15000,2,FALSE),0)</f>
        <v>0</v>
      </c>
      <c r="E36" s="13">
        <f t="shared" si="40"/>
        <v>1</v>
      </c>
      <c r="F36" s="13">
        <f>(TRUNC(PRODUCT($E$13:$E35),16))</f>
        <v>1.0030414053505501</v>
      </c>
      <c r="G36" s="13">
        <f t="shared" si="41"/>
        <v>1</v>
      </c>
      <c r="H36" s="13">
        <f t="shared" si="42"/>
        <v>1.00304141</v>
      </c>
      <c r="I36" s="12">
        <f t="shared" si="43"/>
        <v>4.4999999999999998E-2</v>
      </c>
      <c r="J36" s="12"/>
      <c r="K36" s="30">
        <f t="shared" si="28"/>
        <v>44407</v>
      </c>
      <c r="L36" s="2">
        <f t="shared" si="29"/>
        <v>15</v>
      </c>
      <c r="M36" s="15">
        <f t="shared" si="30"/>
        <v>16</v>
      </c>
      <c r="N36" s="11">
        <f t="shared" si="19"/>
        <v>1.002798632</v>
      </c>
      <c r="O36" s="11"/>
      <c r="P36" s="11">
        <f t="shared" si="20"/>
        <v>1.005848554</v>
      </c>
      <c r="Q36" s="11"/>
      <c r="R36" s="15">
        <f t="shared" si="31"/>
        <v>0</v>
      </c>
      <c r="S36" s="13">
        <f t="shared" si="21"/>
        <v>5.8485539900000001</v>
      </c>
      <c r="T36" s="13"/>
      <c r="U36" s="19">
        <f t="shared" si="22"/>
        <v>0</v>
      </c>
      <c r="V36" s="13">
        <f t="shared" si="32"/>
        <v>0</v>
      </c>
      <c r="W36" s="4" t="str">
        <f t="shared" si="33"/>
        <v>A+J=</v>
      </c>
      <c r="X36" s="30">
        <f t="shared" si="34"/>
        <v>45866</v>
      </c>
      <c r="Y36" s="4"/>
      <c r="Z36" s="79"/>
      <c r="AA36" s="63"/>
      <c r="AB36" s="82"/>
      <c r="AC36" s="73"/>
      <c r="AD36" s="82"/>
      <c r="AE36" s="82"/>
      <c r="AF36" s="80"/>
      <c r="AG36" s="82"/>
      <c r="AH36" s="79"/>
      <c r="AI36" s="81"/>
      <c r="AJ36" s="63"/>
      <c r="AK36" s="3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x14ac:dyDescent="0.15">
      <c r="A37" s="36">
        <f t="shared" si="25"/>
        <v>44431</v>
      </c>
      <c r="B37" s="14">
        <f t="shared" ca="1" si="16"/>
        <v>1005.84855399</v>
      </c>
      <c r="C37" s="13">
        <f t="shared" si="26"/>
        <v>1000</v>
      </c>
      <c r="D37" s="12">
        <f>IF(A37&lt;$B$1,VLOOKUP(A37,[1]DI!$A$4:$B$15000,2,FALSE),0)</f>
        <v>5.1499999999999997E-2</v>
      </c>
      <c r="E37" s="13">
        <f t="shared" si="40"/>
        <v>1.0001993</v>
      </c>
      <c r="F37" s="13">
        <f>(TRUNC(PRODUCT($E$13:$E36),16))</f>
        <v>1.0030414053505501</v>
      </c>
      <c r="G37" s="13">
        <f t="shared" si="41"/>
        <v>1</v>
      </c>
      <c r="H37" s="13">
        <f t="shared" si="42"/>
        <v>1.00304141</v>
      </c>
      <c r="I37" s="12">
        <f t="shared" si="43"/>
        <v>4.4999999999999998E-2</v>
      </c>
      <c r="J37" s="12"/>
      <c r="K37" s="30">
        <f t="shared" si="28"/>
        <v>44407</v>
      </c>
      <c r="L37" s="2">
        <f t="shared" si="29"/>
        <v>16</v>
      </c>
      <c r="M37" s="15">
        <f t="shared" si="30"/>
        <v>16</v>
      </c>
      <c r="N37" s="11">
        <f t="shared" si="19"/>
        <v>1.002798632</v>
      </c>
      <c r="O37" s="11"/>
      <c r="P37" s="11">
        <f t="shared" si="20"/>
        <v>1.005848554</v>
      </c>
      <c r="Q37" s="11"/>
      <c r="R37" s="15">
        <f t="shared" si="31"/>
        <v>0</v>
      </c>
      <c r="S37" s="13">
        <f t="shared" si="21"/>
        <v>5.8485539900000001</v>
      </c>
      <c r="T37" s="13"/>
      <c r="U37" s="19">
        <f t="shared" si="22"/>
        <v>0</v>
      </c>
      <c r="V37" s="13">
        <f t="shared" si="32"/>
        <v>0</v>
      </c>
      <c r="W37" s="4" t="str">
        <f t="shared" si="33"/>
        <v>A+J=</v>
      </c>
      <c r="X37" s="30">
        <f t="shared" si="34"/>
        <v>45866</v>
      </c>
      <c r="Y37" s="4"/>
      <c r="Z37" s="79"/>
      <c r="AA37" s="63"/>
      <c r="AB37" s="82"/>
      <c r="AC37" s="73"/>
      <c r="AD37" s="82"/>
      <c r="AE37" s="82"/>
      <c r="AF37" s="80"/>
      <c r="AG37" s="82"/>
      <c r="AH37" s="79"/>
      <c r="AI37" s="81"/>
      <c r="AJ37" s="63"/>
      <c r="AK37" s="3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</row>
    <row r="38" spans="1:80" x14ac:dyDescent="0.15">
      <c r="A38" s="36">
        <f t="shared" si="25"/>
        <v>44432</v>
      </c>
      <c r="B38" s="14">
        <f t="shared" ca="1" si="16"/>
        <v>1006.224755</v>
      </c>
      <c r="C38" s="13">
        <f t="shared" si="26"/>
        <v>1000</v>
      </c>
      <c r="D38" s="12">
        <f>IF(A38&lt;$B$1,VLOOKUP(A38,[1]DI!$A$4:$B$15000,2,FALSE),0)</f>
        <v>5.1499999999999997E-2</v>
      </c>
      <c r="E38" s="13">
        <f t="shared" si="40"/>
        <v>1.0001993</v>
      </c>
      <c r="F38" s="13">
        <f>(TRUNC(PRODUCT($E$13:$E37),16))</f>
        <v>1.00324131150263</v>
      </c>
      <c r="G38" s="13">
        <f t="shared" si="41"/>
        <v>1</v>
      </c>
      <c r="H38" s="13">
        <f t="shared" si="42"/>
        <v>1.0032413099999999</v>
      </c>
      <c r="I38" s="12">
        <f t="shared" si="43"/>
        <v>4.4999999999999998E-2</v>
      </c>
      <c r="J38" s="12"/>
      <c r="K38" s="30">
        <f t="shared" si="28"/>
        <v>44407</v>
      </c>
      <c r="L38" s="2">
        <f t="shared" si="29"/>
        <v>17</v>
      </c>
      <c r="M38" s="15">
        <f t="shared" si="30"/>
        <v>17</v>
      </c>
      <c r="N38" s="11">
        <f t="shared" si="19"/>
        <v>1.002973806</v>
      </c>
      <c r="O38" s="11"/>
      <c r="P38" s="11">
        <f t="shared" si="20"/>
        <v>1.0062247550000001</v>
      </c>
      <c r="Q38" s="11"/>
      <c r="R38" s="15">
        <f t="shared" si="31"/>
        <v>0</v>
      </c>
      <c r="S38" s="13">
        <f t="shared" si="21"/>
        <v>6.224755</v>
      </c>
      <c r="T38" s="13"/>
      <c r="U38" s="19">
        <f t="shared" si="22"/>
        <v>0</v>
      </c>
      <c r="V38" s="13">
        <f t="shared" si="32"/>
        <v>0</v>
      </c>
      <c r="W38" s="4" t="str">
        <f t="shared" si="33"/>
        <v>A+J=</v>
      </c>
      <c r="X38" s="30">
        <f t="shared" si="34"/>
        <v>45866</v>
      </c>
      <c r="Y38" s="4"/>
      <c r="Z38" s="79"/>
      <c r="AA38" s="63"/>
      <c r="AB38" s="82"/>
      <c r="AC38" s="73"/>
      <c r="AD38" s="82"/>
      <c r="AE38" s="82"/>
      <c r="AF38" s="80"/>
      <c r="AG38" s="82"/>
      <c r="AH38" s="79"/>
      <c r="AI38" s="81"/>
      <c r="AJ38" s="63"/>
      <c r="AK38" s="3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</row>
    <row r="39" spans="1:80" x14ac:dyDescent="0.15">
      <c r="A39" s="36">
        <f t="shared" si="25"/>
        <v>44433</v>
      </c>
      <c r="B39" s="14">
        <f t="shared" ca="1" si="16"/>
        <v>1006.6011079899999</v>
      </c>
      <c r="C39" s="13">
        <f t="shared" si="26"/>
        <v>1000</v>
      </c>
      <c r="D39" s="12">
        <f>IF(A39&lt;$B$1,VLOOKUP(A39,[1]DI!$A$4:$B$15000,2,FALSE),0)</f>
        <v>5.1499999999999997E-2</v>
      </c>
      <c r="E39" s="13">
        <f t="shared" si="40"/>
        <v>1.0001993</v>
      </c>
      <c r="F39" s="13">
        <f>(TRUNC(PRODUCT($E$13:$E38),16))</f>
        <v>1.0034412574960201</v>
      </c>
      <c r="G39" s="13">
        <f t="shared" si="41"/>
        <v>1</v>
      </c>
      <c r="H39" s="13">
        <f t="shared" si="42"/>
        <v>1.00344126</v>
      </c>
      <c r="I39" s="12">
        <f t="shared" si="43"/>
        <v>4.4999999999999998E-2</v>
      </c>
      <c r="J39" s="12"/>
      <c r="K39" s="30">
        <f t="shared" si="28"/>
        <v>44407</v>
      </c>
      <c r="L39" s="2">
        <f t="shared" si="29"/>
        <v>18</v>
      </c>
      <c r="M39" s="15">
        <f t="shared" si="30"/>
        <v>18</v>
      </c>
      <c r="N39" s="11">
        <f t="shared" si="19"/>
        <v>1.0031490110000001</v>
      </c>
      <c r="O39" s="11"/>
      <c r="P39" s="11">
        <f t="shared" si="20"/>
        <v>1.0066011079999999</v>
      </c>
      <c r="Q39" s="11"/>
      <c r="R39" s="15">
        <f t="shared" si="31"/>
        <v>0</v>
      </c>
      <c r="S39" s="13">
        <f t="shared" si="21"/>
        <v>6.60110799</v>
      </c>
      <c r="T39" s="13"/>
      <c r="U39" s="19">
        <f t="shared" si="22"/>
        <v>0</v>
      </c>
      <c r="V39" s="13">
        <f t="shared" si="32"/>
        <v>0</v>
      </c>
      <c r="W39" s="4" t="str">
        <f t="shared" si="33"/>
        <v>A+J=</v>
      </c>
      <c r="X39" s="30">
        <f t="shared" si="34"/>
        <v>45866</v>
      </c>
      <c r="Y39" s="4"/>
      <c r="Z39" s="79"/>
      <c r="AA39" s="63"/>
      <c r="AB39" s="82"/>
      <c r="AC39" s="73"/>
      <c r="AD39" s="82"/>
      <c r="AE39" s="82"/>
      <c r="AF39" s="80"/>
      <c r="AG39" s="82"/>
      <c r="AH39" s="79"/>
      <c r="AI39" s="81"/>
      <c r="AJ39" s="63"/>
      <c r="AK39" s="3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</row>
    <row r="40" spans="1:80" x14ac:dyDescent="0.15">
      <c r="A40" s="36">
        <f t="shared" si="25"/>
        <v>44434</v>
      </c>
      <c r="B40" s="14">
        <f t="shared" ca="1" si="16"/>
        <v>1006.977591</v>
      </c>
      <c r="C40" s="13">
        <f t="shared" si="26"/>
        <v>1000</v>
      </c>
      <c r="D40" s="12">
        <f>IF(A40&lt;$B$1,VLOOKUP(A40,[1]DI!$A$4:$B$15000,2,FALSE),0)</f>
        <v>5.1499999999999997E-2</v>
      </c>
      <c r="E40" s="13">
        <f t="shared" si="40"/>
        <v>1.0001993</v>
      </c>
      <c r="F40" s="13">
        <f>(TRUNC(PRODUCT($E$13:$E39),16))</f>
        <v>1.0036412433386299</v>
      </c>
      <c r="G40" s="13">
        <f t="shared" si="41"/>
        <v>1</v>
      </c>
      <c r="H40" s="13">
        <f t="shared" si="42"/>
        <v>1.0036412400000001</v>
      </c>
      <c r="I40" s="12">
        <f t="shared" si="43"/>
        <v>4.4999999999999998E-2</v>
      </c>
      <c r="J40" s="12"/>
      <c r="K40" s="30">
        <f t="shared" si="28"/>
        <v>44407</v>
      </c>
      <c r="L40" s="2">
        <f t="shared" si="29"/>
        <v>19</v>
      </c>
      <c r="M40" s="15">
        <f t="shared" si="30"/>
        <v>19</v>
      </c>
      <c r="N40" s="11">
        <f t="shared" si="19"/>
        <v>1.0033242469999999</v>
      </c>
      <c r="O40" s="11"/>
      <c r="P40" s="11">
        <f t="shared" si="20"/>
        <v>1.0069775910000001</v>
      </c>
      <c r="Q40" s="11"/>
      <c r="R40" s="15">
        <f t="shared" si="31"/>
        <v>0</v>
      </c>
      <c r="S40" s="13">
        <f t="shared" si="21"/>
        <v>6.9775910000000003</v>
      </c>
      <c r="T40" s="13"/>
      <c r="U40" s="19">
        <f t="shared" si="22"/>
        <v>0</v>
      </c>
      <c r="V40" s="13">
        <f t="shared" si="32"/>
        <v>0</v>
      </c>
      <c r="W40" s="4" t="str">
        <f t="shared" si="33"/>
        <v>A+J=</v>
      </c>
      <c r="X40" s="30">
        <f t="shared" si="34"/>
        <v>45866</v>
      </c>
      <c r="Y40" s="4"/>
      <c r="Z40" s="79"/>
      <c r="AA40" s="63"/>
      <c r="AB40" s="82"/>
      <c r="AC40" s="73"/>
      <c r="AD40" s="82"/>
      <c r="AE40" s="82"/>
      <c r="AF40" s="80"/>
      <c r="AG40" s="82"/>
      <c r="AH40" s="79"/>
      <c r="AI40" s="81"/>
      <c r="AJ40" s="63"/>
      <c r="AK40" s="3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80" x14ac:dyDescent="0.15">
      <c r="A41" s="36">
        <f t="shared" si="25"/>
        <v>44435</v>
      </c>
      <c r="B41" s="14">
        <f t="shared" ca="1" si="16"/>
        <v>1007.35422599</v>
      </c>
      <c r="C41" s="13">
        <f t="shared" si="26"/>
        <v>1000</v>
      </c>
      <c r="D41" s="12">
        <f>IF(A41&lt;$B$1,VLOOKUP(A41,[1]DI!$A$4:$B$15000,2,FALSE),0)</f>
        <v>5.1499999999999997E-2</v>
      </c>
      <c r="E41" s="13">
        <f t="shared" si="40"/>
        <v>1.0001993</v>
      </c>
      <c r="F41" s="13">
        <f>(TRUNC(PRODUCT($E$13:$E40),16))</f>
        <v>1.00384126903843</v>
      </c>
      <c r="G41" s="13">
        <f t="shared" si="41"/>
        <v>1</v>
      </c>
      <c r="H41" s="13">
        <f t="shared" si="42"/>
        <v>1.0038412699999999</v>
      </c>
      <c r="I41" s="12">
        <f t="shared" si="43"/>
        <v>4.4999999999999998E-2</v>
      </c>
      <c r="J41" s="12"/>
      <c r="K41" s="30">
        <f t="shared" si="28"/>
        <v>44407</v>
      </c>
      <c r="L41" s="2">
        <f t="shared" si="29"/>
        <v>20</v>
      </c>
      <c r="M41" s="15">
        <f t="shared" si="30"/>
        <v>20</v>
      </c>
      <c r="N41" s="11">
        <f t="shared" si="19"/>
        <v>1.003499513</v>
      </c>
      <c r="O41" s="11"/>
      <c r="P41" s="11">
        <f t="shared" si="20"/>
        <v>1.0073542259999999</v>
      </c>
      <c r="Q41" s="11"/>
      <c r="R41" s="15">
        <f t="shared" si="31"/>
        <v>0</v>
      </c>
      <c r="S41" s="13">
        <f t="shared" si="21"/>
        <v>7.3542259899999998</v>
      </c>
      <c r="T41" s="13"/>
      <c r="U41" s="19">
        <f t="shared" si="22"/>
        <v>0</v>
      </c>
      <c r="V41" s="13">
        <f t="shared" si="32"/>
        <v>0</v>
      </c>
      <c r="W41" s="4" t="str">
        <f t="shared" si="33"/>
        <v>A+J=</v>
      </c>
      <c r="X41" s="30">
        <f t="shared" si="34"/>
        <v>45866</v>
      </c>
      <c r="Y41" s="4"/>
      <c r="Z41" s="79"/>
      <c r="AA41" s="63"/>
      <c r="AB41" s="82"/>
      <c r="AC41" s="73"/>
      <c r="AD41" s="82"/>
      <c r="AE41" s="82"/>
      <c r="AF41" s="80"/>
      <c r="AG41" s="82"/>
      <c r="AH41" s="79"/>
      <c r="AI41" s="81"/>
      <c r="AJ41" s="63"/>
      <c r="AK41" s="3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80" x14ac:dyDescent="0.15">
      <c r="A42" s="36">
        <f t="shared" si="25"/>
        <v>44436</v>
      </c>
      <c r="B42" s="14">
        <f t="shared" ca="1" si="16"/>
        <v>1007.73098999</v>
      </c>
      <c r="C42" s="13">
        <f t="shared" si="26"/>
        <v>1000</v>
      </c>
      <c r="D42" s="12">
        <f>IF(A42&lt;$B$1,VLOOKUP(A42,[1]DI!$A$4:$B$15000,2,FALSE),0)</f>
        <v>0</v>
      </c>
      <c r="E42" s="13">
        <f t="shared" si="40"/>
        <v>1</v>
      </c>
      <c r="F42" s="13">
        <f>(TRUNC(PRODUCT($E$13:$E41),16))</f>
        <v>1.0040413346033501</v>
      </c>
      <c r="G42" s="13">
        <f t="shared" si="41"/>
        <v>1</v>
      </c>
      <c r="H42" s="13">
        <f t="shared" si="42"/>
        <v>1.00404133</v>
      </c>
      <c r="I42" s="12">
        <f t="shared" si="43"/>
        <v>4.4999999999999998E-2</v>
      </c>
      <c r="J42" s="12"/>
      <c r="K42" s="30">
        <f t="shared" si="28"/>
        <v>44407</v>
      </c>
      <c r="L42" s="2">
        <f t="shared" si="29"/>
        <v>20</v>
      </c>
      <c r="M42" s="15">
        <f t="shared" si="30"/>
        <v>21</v>
      </c>
      <c r="N42" s="11">
        <f t="shared" si="19"/>
        <v>1.0036748090000001</v>
      </c>
      <c r="O42" s="11"/>
      <c r="P42" s="11">
        <f t="shared" si="20"/>
        <v>1.00773099</v>
      </c>
      <c r="Q42" s="11"/>
      <c r="R42" s="15">
        <f t="shared" si="31"/>
        <v>0</v>
      </c>
      <c r="S42" s="13">
        <f t="shared" si="21"/>
        <v>7.7309899900000003</v>
      </c>
      <c r="T42" s="13"/>
      <c r="U42" s="19">
        <f t="shared" si="22"/>
        <v>0</v>
      </c>
      <c r="V42" s="13">
        <f t="shared" si="32"/>
        <v>0</v>
      </c>
      <c r="W42" s="4" t="str">
        <f t="shared" si="33"/>
        <v>A+J=</v>
      </c>
      <c r="X42" s="30">
        <f t="shared" si="34"/>
        <v>45866</v>
      </c>
      <c r="Y42" s="4"/>
      <c r="Z42" s="79"/>
      <c r="AA42" s="63"/>
      <c r="AB42" s="82"/>
      <c r="AC42" s="73"/>
      <c r="AD42" s="82"/>
      <c r="AE42" s="82"/>
      <c r="AF42" s="80"/>
      <c r="AG42" s="82"/>
      <c r="AH42" s="79"/>
      <c r="AI42" s="81"/>
      <c r="AJ42" s="63"/>
      <c r="AK42" s="3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</row>
    <row r="43" spans="1:80" x14ac:dyDescent="0.15">
      <c r="A43" s="36">
        <f t="shared" si="25"/>
        <v>44437</v>
      </c>
      <c r="B43" s="14">
        <f t="shared" ca="1" si="16"/>
        <v>1007.73098999</v>
      </c>
      <c r="C43" s="13">
        <f t="shared" si="26"/>
        <v>1000</v>
      </c>
      <c r="D43" s="12">
        <f>IF(A43&lt;$B$1,VLOOKUP(A43,[1]DI!$A$4:$B$15000,2,FALSE),0)</f>
        <v>0</v>
      </c>
      <c r="E43" s="13">
        <f t="shared" si="40"/>
        <v>1</v>
      </c>
      <c r="F43" s="13">
        <f>(TRUNC(PRODUCT($E$13:$E42),16))</f>
        <v>1.0040413346033501</v>
      </c>
      <c r="G43" s="13">
        <f t="shared" si="41"/>
        <v>1</v>
      </c>
      <c r="H43" s="13">
        <f t="shared" si="42"/>
        <v>1.00404133</v>
      </c>
      <c r="I43" s="12">
        <f t="shared" si="43"/>
        <v>4.4999999999999998E-2</v>
      </c>
      <c r="J43" s="12"/>
      <c r="K43" s="30">
        <f t="shared" si="28"/>
        <v>44407</v>
      </c>
      <c r="L43" s="2">
        <f t="shared" si="29"/>
        <v>20</v>
      </c>
      <c r="M43" s="15">
        <f t="shared" si="30"/>
        <v>21</v>
      </c>
      <c r="N43" s="11">
        <f t="shared" si="19"/>
        <v>1.0036748090000001</v>
      </c>
      <c r="O43" s="11"/>
      <c r="P43" s="11">
        <f t="shared" si="20"/>
        <v>1.00773099</v>
      </c>
      <c r="Q43" s="11"/>
      <c r="R43" s="15">
        <f t="shared" si="31"/>
        <v>0</v>
      </c>
      <c r="S43" s="13">
        <f t="shared" si="21"/>
        <v>7.7309899900000003</v>
      </c>
      <c r="T43" s="13"/>
      <c r="U43" s="19">
        <f t="shared" si="22"/>
        <v>0</v>
      </c>
      <c r="V43" s="13">
        <f t="shared" si="32"/>
        <v>0</v>
      </c>
      <c r="W43" s="4" t="str">
        <f t="shared" si="33"/>
        <v>A+J=</v>
      </c>
      <c r="X43" s="30">
        <f t="shared" si="34"/>
        <v>45866</v>
      </c>
      <c r="Y43" s="4"/>
      <c r="Z43" s="79"/>
      <c r="AA43" s="63"/>
      <c r="AB43" s="82"/>
      <c r="AC43" s="73"/>
      <c r="AD43" s="82"/>
      <c r="AE43" s="82"/>
      <c r="AF43" s="80"/>
      <c r="AG43" s="82"/>
      <c r="AH43" s="79"/>
      <c r="AI43" s="81"/>
      <c r="AJ43" s="63"/>
      <c r="AK43" s="3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</row>
    <row r="44" spans="1:80" x14ac:dyDescent="0.15">
      <c r="A44" s="36">
        <f t="shared" si="25"/>
        <v>44438</v>
      </c>
      <c r="B44" s="14">
        <f t="shared" ca="1" si="16"/>
        <v>1007.73098999</v>
      </c>
      <c r="C44" s="13">
        <f t="shared" si="26"/>
        <v>1000</v>
      </c>
      <c r="D44" s="12">
        <f>IF(A44&lt;$B$1,VLOOKUP(A44,[1]DI!$A$4:$B$15000,2,FALSE),0)</f>
        <v>5.1499999999999997E-2</v>
      </c>
      <c r="E44" s="13">
        <f t="shared" si="40"/>
        <v>1.0001993</v>
      </c>
      <c r="F44" s="13">
        <f>(TRUNC(PRODUCT($E$13:$E43),16))</f>
        <v>1.0040413346033501</v>
      </c>
      <c r="G44" s="13">
        <f t="shared" si="41"/>
        <v>1</v>
      </c>
      <c r="H44" s="13">
        <f t="shared" si="42"/>
        <v>1.00404133</v>
      </c>
      <c r="I44" s="12">
        <f t="shared" si="43"/>
        <v>4.4999999999999998E-2</v>
      </c>
      <c r="J44" s="12"/>
      <c r="K44" s="30">
        <f t="shared" si="28"/>
        <v>44407</v>
      </c>
      <c r="L44" s="2">
        <f t="shared" si="29"/>
        <v>21</v>
      </c>
      <c r="M44" s="15">
        <f t="shared" si="30"/>
        <v>21</v>
      </c>
      <c r="N44" s="11">
        <f t="shared" si="19"/>
        <v>1.0036748090000001</v>
      </c>
      <c r="O44" s="11"/>
      <c r="P44" s="11">
        <f t="shared" si="20"/>
        <v>1.00773099</v>
      </c>
      <c r="Q44" s="11"/>
      <c r="R44" s="15">
        <f t="shared" si="31"/>
        <v>0</v>
      </c>
      <c r="S44" s="13">
        <f t="shared" si="21"/>
        <v>7.7309899900000003</v>
      </c>
      <c r="T44" s="13"/>
      <c r="U44" s="19">
        <f t="shared" si="22"/>
        <v>0</v>
      </c>
      <c r="V44" s="13">
        <f t="shared" si="32"/>
        <v>0</v>
      </c>
      <c r="W44" s="4" t="str">
        <f t="shared" si="33"/>
        <v>A+J=</v>
      </c>
      <c r="X44" s="30">
        <f t="shared" si="34"/>
        <v>45866</v>
      </c>
      <c r="Y44" s="4"/>
      <c r="Z44" s="79"/>
      <c r="AA44" s="63"/>
      <c r="AB44" s="82"/>
      <c r="AC44" s="73"/>
      <c r="AD44" s="82"/>
      <c r="AE44" s="82"/>
      <c r="AF44" s="80"/>
      <c r="AG44" s="82"/>
      <c r="AH44" s="79"/>
      <c r="AI44" s="81"/>
      <c r="AJ44" s="63"/>
      <c r="AK44" s="3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</row>
    <row r="45" spans="1:80" x14ac:dyDescent="0.15">
      <c r="A45" s="36">
        <f t="shared" si="25"/>
        <v>44439</v>
      </c>
      <c r="B45" s="14">
        <f t="shared" ca="1" si="16"/>
        <v>1008.107907</v>
      </c>
      <c r="C45" s="13">
        <f t="shared" si="26"/>
        <v>1000</v>
      </c>
      <c r="D45" s="12">
        <f>IF(A45&lt;$B$1,VLOOKUP(A45,[1]DI!$A$4:$B$15000,2,FALSE),0)</f>
        <v>5.1499999999999997E-2</v>
      </c>
      <c r="E45" s="13">
        <f t="shared" si="40"/>
        <v>1.0001993</v>
      </c>
      <c r="F45" s="13">
        <f>(TRUNC(PRODUCT($E$13:$E44),16))</f>
        <v>1.00424144004134</v>
      </c>
      <c r="G45" s="13">
        <f t="shared" si="41"/>
        <v>1</v>
      </c>
      <c r="H45" s="13">
        <f t="shared" si="42"/>
        <v>1.0042414399999999</v>
      </c>
      <c r="I45" s="12">
        <f t="shared" si="43"/>
        <v>4.4999999999999998E-2</v>
      </c>
      <c r="J45" s="12"/>
      <c r="K45" s="30">
        <f t="shared" si="28"/>
        <v>44407</v>
      </c>
      <c r="L45" s="2">
        <f t="shared" si="29"/>
        <v>22</v>
      </c>
      <c r="M45" s="15">
        <f t="shared" si="30"/>
        <v>22</v>
      </c>
      <c r="N45" s="11">
        <f t="shared" si="19"/>
        <v>1.0038501369999999</v>
      </c>
      <c r="O45" s="11"/>
      <c r="P45" s="11">
        <f t="shared" si="20"/>
        <v>1.0081079070000001</v>
      </c>
      <c r="Q45" s="11"/>
      <c r="R45" s="15">
        <f t="shared" si="31"/>
        <v>0</v>
      </c>
      <c r="S45" s="13">
        <f t="shared" si="21"/>
        <v>8.1079070000000009</v>
      </c>
      <c r="T45" s="13"/>
      <c r="U45" s="19">
        <f t="shared" si="22"/>
        <v>0</v>
      </c>
      <c r="V45" s="13">
        <f t="shared" si="32"/>
        <v>0</v>
      </c>
      <c r="W45" s="4" t="str">
        <f t="shared" si="33"/>
        <v>A+J=</v>
      </c>
      <c r="X45" s="30">
        <f t="shared" si="34"/>
        <v>45866</v>
      </c>
      <c r="Y45" s="4"/>
      <c r="Z45" s="79"/>
      <c r="AA45" s="63"/>
      <c r="AB45" s="82"/>
      <c r="AC45" s="73"/>
      <c r="AD45" s="82"/>
      <c r="AE45" s="82"/>
      <c r="AF45" s="80"/>
      <c r="AG45" s="82"/>
      <c r="AH45" s="79"/>
      <c r="AI45" s="81"/>
      <c r="AJ45" s="63"/>
      <c r="AK45" s="3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</row>
    <row r="46" spans="1:80" x14ac:dyDescent="0.15">
      <c r="A46" s="36">
        <f t="shared" si="25"/>
        <v>44440</v>
      </c>
      <c r="B46" s="14">
        <f t="shared" ca="1" si="16"/>
        <v>1008.484965</v>
      </c>
      <c r="C46" s="13">
        <f t="shared" si="26"/>
        <v>1000</v>
      </c>
      <c r="D46" s="12">
        <f>IF(A46&lt;$B$1,VLOOKUP(A46,[1]DI!$A$4:$B$15000,2,FALSE),0)</f>
        <v>5.1499999999999997E-2</v>
      </c>
      <c r="E46" s="13">
        <f t="shared" si="40"/>
        <v>1.0001993</v>
      </c>
      <c r="F46" s="13">
        <f>(TRUNC(PRODUCT($E$13:$E45),16))</f>
        <v>1.0044415853603399</v>
      </c>
      <c r="G46" s="13">
        <f t="shared" si="41"/>
        <v>1</v>
      </c>
      <c r="H46" s="13">
        <f t="shared" si="42"/>
        <v>1.0044415900000001</v>
      </c>
      <c r="I46" s="12">
        <f t="shared" si="43"/>
        <v>4.4999999999999998E-2</v>
      </c>
      <c r="J46" s="12"/>
      <c r="K46" s="30">
        <f t="shared" si="28"/>
        <v>44407</v>
      </c>
      <c r="L46" s="2">
        <f t="shared" si="29"/>
        <v>23</v>
      </c>
      <c r="M46" s="15">
        <f t="shared" si="30"/>
        <v>23</v>
      </c>
      <c r="N46" s="11">
        <f t="shared" si="19"/>
        <v>1.004025495</v>
      </c>
      <c r="O46" s="11"/>
      <c r="P46" s="11">
        <f t="shared" si="20"/>
        <v>1.0084849650000001</v>
      </c>
      <c r="Q46" s="11"/>
      <c r="R46" s="15">
        <f t="shared" si="31"/>
        <v>0</v>
      </c>
      <c r="S46" s="13">
        <f t="shared" si="21"/>
        <v>8.4849650000000008</v>
      </c>
      <c r="T46" s="13"/>
      <c r="U46" s="19">
        <f t="shared" si="22"/>
        <v>0</v>
      </c>
      <c r="V46" s="13">
        <f t="shared" si="32"/>
        <v>0</v>
      </c>
      <c r="W46" s="4" t="str">
        <f t="shared" si="33"/>
        <v>A+J=</v>
      </c>
      <c r="X46" s="30">
        <f t="shared" si="34"/>
        <v>45866</v>
      </c>
      <c r="Y46" s="4"/>
      <c r="Z46" s="79"/>
      <c r="AA46" s="63"/>
      <c r="AB46" s="82"/>
      <c r="AC46" s="73"/>
      <c r="AD46" s="82"/>
      <c r="AE46" s="82"/>
      <c r="AF46" s="80"/>
      <c r="AG46" s="82"/>
      <c r="AH46" s="79"/>
      <c r="AI46" s="81"/>
      <c r="AJ46" s="63"/>
      <c r="AK46" s="3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</row>
    <row r="47" spans="1:80" x14ac:dyDescent="0.15">
      <c r="A47" s="36">
        <f t="shared" si="25"/>
        <v>44441</v>
      </c>
      <c r="B47" s="14">
        <f t="shared" ca="1" si="16"/>
        <v>1008.86215299</v>
      </c>
      <c r="C47" s="13">
        <f t="shared" si="26"/>
        <v>1000</v>
      </c>
      <c r="D47" s="12">
        <f>IF(A47&lt;$B$1,VLOOKUP(A47,[1]DI!$A$4:$B$15000,2,FALSE),0)</f>
        <v>5.1499999999999997E-2</v>
      </c>
      <c r="E47" s="13">
        <f t="shared" si="40"/>
        <v>1.0001993</v>
      </c>
      <c r="F47" s="13">
        <f>(TRUNC(PRODUCT($E$13:$E46),16))</f>
        <v>1.0046417705683</v>
      </c>
      <c r="G47" s="13">
        <f t="shared" si="41"/>
        <v>1</v>
      </c>
      <c r="H47" s="13">
        <f t="shared" si="42"/>
        <v>1.0046417700000001</v>
      </c>
      <c r="I47" s="12">
        <f t="shared" si="43"/>
        <v>4.4999999999999998E-2</v>
      </c>
      <c r="J47" s="12"/>
      <c r="K47" s="30">
        <f t="shared" si="28"/>
        <v>44407</v>
      </c>
      <c r="L47" s="2">
        <f t="shared" si="29"/>
        <v>24</v>
      </c>
      <c r="M47" s="15">
        <f t="shared" si="30"/>
        <v>24</v>
      </c>
      <c r="N47" s="11">
        <f t="shared" si="19"/>
        <v>1.004200883</v>
      </c>
      <c r="O47" s="11"/>
      <c r="P47" s="11">
        <f t="shared" si="20"/>
        <v>1.0088621529999999</v>
      </c>
      <c r="Q47" s="11"/>
      <c r="R47" s="15">
        <f t="shared" si="31"/>
        <v>0</v>
      </c>
      <c r="S47" s="13">
        <f t="shared" si="21"/>
        <v>8.8621529900000002</v>
      </c>
      <c r="T47" s="13"/>
      <c r="U47" s="19">
        <f t="shared" si="22"/>
        <v>0</v>
      </c>
      <c r="V47" s="13">
        <f t="shared" si="32"/>
        <v>0</v>
      </c>
      <c r="W47" s="4" t="str">
        <f t="shared" si="33"/>
        <v>A+J=</v>
      </c>
      <c r="X47" s="30">
        <f t="shared" si="34"/>
        <v>45866</v>
      </c>
      <c r="Y47" s="4"/>
      <c r="Z47" s="79"/>
      <c r="AA47" s="63"/>
      <c r="AB47" s="82"/>
      <c r="AC47" s="73"/>
      <c r="AD47" s="82"/>
      <c r="AE47" s="82"/>
      <c r="AF47" s="80"/>
      <c r="AG47" s="82"/>
      <c r="AH47" s="79"/>
      <c r="AI47" s="81"/>
      <c r="AJ47" s="63"/>
      <c r="AK47" s="3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</row>
    <row r="48" spans="1:80" x14ac:dyDescent="0.15">
      <c r="A48" s="36">
        <f t="shared" si="25"/>
        <v>44442</v>
      </c>
      <c r="B48" s="14">
        <f t="shared" ca="1" si="16"/>
        <v>1009.23949299</v>
      </c>
      <c r="C48" s="13">
        <f t="shared" si="26"/>
        <v>1000</v>
      </c>
      <c r="D48" s="12">
        <f>IF(A48&lt;$B$1,VLOOKUP(A48,[1]DI!$A$4:$B$15000,2,FALSE),0)</f>
        <v>5.1499999999999997E-2</v>
      </c>
      <c r="E48" s="13">
        <f t="shared" si="40"/>
        <v>1.0001993</v>
      </c>
      <c r="F48" s="13">
        <f>(TRUNC(PRODUCT($E$13:$E47),16))</f>
        <v>1.00484199567317</v>
      </c>
      <c r="G48" s="13">
        <f t="shared" si="41"/>
        <v>1</v>
      </c>
      <c r="H48" s="13">
        <f t="shared" si="42"/>
        <v>1.004842</v>
      </c>
      <c r="I48" s="12">
        <f t="shared" si="43"/>
        <v>4.4999999999999998E-2</v>
      </c>
      <c r="J48" s="12"/>
      <c r="K48" s="30">
        <f t="shared" si="28"/>
        <v>44407</v>
      </c>
      <c r="L48" s="2">
        <f t="shared" si="29"/>
        <v>25</v>
      </c>
      <c r="M48" s="15">
        <f t="shared" si="30"/>
        <v>25</v>
      </c>
      <c r="N48" s="11">
        <f t="shared" si="19"/>
        <v>1.0043763029999999</v>
      </c>
      <c r="O48" s="11"/>
      <c r="P48" s="11">
        <f t="shared" si="20"/>
        <v>1.0092394929999999</v>
      </c>
      <c r="Q48" s="11"/>
      <c r="R48" s="15">
        <f t="shared" si="31"/>
        <v>0</v>
      </c>
      <c r="S48" s="13">
        <f t="shared" si="21"/>
        <v>9.2394929900000005</v>
      </c>
      <c r="T48" s="13"/>
      <c r="U48" s="19">
        <f t="shared" si="22"/>
        <v>0</v>
      </c>
      <c r="V48" s="13">
        <f t="shared" si="32"/>
        <v>0</v>
      </c>
      <c r="W48" s="4" t="str">
        <f t="shared" si="33"/>
        <v>A+J=</v>
      </c>
      <c r="X48" s="30">
        <f t="shared" si="34"/>
        <v>45866</v>
      </c>
      <c r="Y48" s="4"/>
      <c r="Z48" s="79"/>
      <c r="AA48" s="63"/>
      <c r="AB48" s="82"/>
      <c r="AC48" s="73"/>
      <c r="AD48" s="82"/>
      <c r="AE48" s="82"/>
      <c r="AF48" s="80"/>
      <c r="AG48" s="82"/>
      <c r="AH48" s="79"/>
      <c r="AI48" s="81"/>
      <c r="AJ48" s="63"/>
      <c r="AK48" s="3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0" x14ac:dyDescent="0.15">
      <c r="A49" s="36">
        <f t="shared" si="25"/>
        <v>44443</v>
      </c>
      <c r="B49" s="14">
        <f t="shared" ca="1" si="16"/>
        <v>1009.61696399</v>
      </c>
      <c r="C49" s="13">
        <f t="shared" si="26"/>
        <v>1000</v>
      </c>
      <c r="D49" s="12">
        <f>IF(A49&lt;$B$1,VLOOKUP(A49,[1]DI!$A$4:$B$15000,2,FALSE),0)</f>
        <v>0</v>
      </c>
      <c r="E49" s="13">
        <f t="shared" si="40"/>
        <v>1</v>
      </c>
      <c r="F49" s="13">
        <f>(TRUNC(PRODUCT($E$13:$E48),16))</f>
        <v>1.0050422606829099</v>
      </c>
      <c r="G49" s="13">
        <f t="shared" si="41"/>
        <v>1</v>
      </c>
      <c r="H49" s="13">
        <f t="shared" si="42"/>
        <v>1.00504226</v>
      </c>
      <c r="I49" s="12">
        <f t="shared" si="43"/>
        <v>4.4999999999999998E-2</v>
      </c>
      <c r="J49" s="12"/>
      <c r="K49" s="30">
        <f t="shared" si="28"/>
        <v>44407</v>
      </c>
      <c r="L49" s="2">
        <f t="shared" si="29"/>
        <v>25</v>
      </c>
      <c r="M49" s="15">
        <f t="shared" si="30"/>
        <v>26</v>
      </c>
      <c r="N49" s="11">
        <f t="shared" si="19"/>
        <v>1.0045517530000001</v>
      </c>
      <c r="O49" s="11"/>
      <c r="P49" s="11">
        <f t="shared" si="20"/>
        <v>1.0096169639999999</v>
      </c>
      <c r="Q49" s="11"/>
      <c r="R49" s="15">
        <f t="shared" si="31"/>
        <v>0</v>
      </c>
      <c r="S49" s="13">
        <f t="shared" si="21"/>
        <v>9.6169639900000004</v>
      </c>
      <c r="T49" s="13"/>
      <c r="U49" s="19">
        <f t="shared" si="22"/>
        <v>0</v>
      </c>
      <c r="V49" s="13">
        <f t="shared" si="32"/>
        <v>0</v>
      </c>
      <c r="W49" s="4" t="str">
        <f t="shared" si="33"/>
        <v>A+J=</v>
      </c>
      <c r="X49" s="30">
        <f t="shared" si="34"/>
        <v>45866</v>
      </c>
      <c r="Y49" s="4"/>
      <c r="Z49" s="79"/>
      <c r="AA49" s="63"/>
      <c r="AB49" s="82"/>
      <c r="AC49" s="73"/>
      <c r="AD49" s="82"/>
      <c r="AE49" s="82"/>
      <c r="AF49" s="80"/>
      <c r="AG49" s="82"/>
      <c r="AH49" s="79"/>
      <c r="AI49" s="81"/>
      <c r="AJ49" s="63"/>
      <c r="AK49" s="3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x14ac:dyDescent="0.15">
      <c r="A50" s="36">
        <f t="shared" si="25"/>
        <v>44444</v>
      </c>
      <c r="B50" s="14">
        <f t="shared" ca="1" si="16"/>
        <v>1009.61696399</v>
      </c>
      <c r="C50" s="13">
        <f t="shared" si="26"/>
        <v>1000</v>
      </c>
      <c r="D50" s="12">
        <f>IF(A50&lt;$B$1,VLOOKUP(A50,[1]DI!$A$4:$B$15000,2,FALSE),0)</f>
        <v>0</v>
      </c>
      <c r="E50" s="13">
        <f t="shared" si="40"/>
        <v>1</v>
      </c>
      <c r="F50" s="13">
        <f>(TRUNC(PRODUCT($E$13:$E49),16))</f>
        <v>1.0050422606829099</v>
      </c>
      <c r="G50" s="13">
        <f t="shared" si="41"/>
        <v>1</v>
      </c>
      <c r="H50" s="13">
        <f t="shared" si="42"/>
        <v>1.00504226</v>
      </c>
      <c r="I50" s="12">
        <f t="shared" si="43"/>
        <v>4.4999999999999998E-2</v>
      </c>
      <c r="J50" s="12"/>
      <c r="K50" s="30">
        <f t="shared" si="28"/>
        <v>44407</v>
      </c>
      <c r="L50" s="2">
        <f t="shared" si="29"/>
        <v>25</v>
      </c>
      <c r="M50" s="15">
        <f t="shared" si="30"/>
        <v>26</v>
      </c>
      <c r="N50" s="11">
        <f t="shared" si="19"/>
        <v>1.0045517530000001</v>
      </c>
      <c r="O50" s="11"/>
      <c r="P50" s="11">
        <f t="shared" si="20"/>
        <v>1.0096169639999999</v>
      </c>
      <c r="Q50" s="11"/>
      <c r="R50" s="15">
        <f t="shared" si="31"/>
        <v>0</v>
      </c>
      <c r="S50" s="13">
        <f t="shared" si="21"/>
        <v>9.6169639900000004</v>
      </c>
      <c r="T50" s="13"/>
      <c r="U50" s="19">
        <f t="shared" si="22"/>
        <v>0</v>
      </c>
      <c r="V50" s="13">
        <f t="shared" si="32"/>
        <v>0</v>
      </c>
      <c r="W50" s="4" t="str">
        <f t="shared" si="33"/>
        <v>A+J=</v>
      </c>
      <c r="X50" s="30">
        <f t="shared" si="34"/>
        <v>45866</v>
      </c>
      <c r="Y50" s="4"/>
      <c r="Z50" s="79"/>
      <c r="AA50" s="63"/>
      <c r="AB50" s="82"/>
      <c r="AC50" s="73"/>
      <c r="AD50" s="82"/>
      <c r="AE50" s="82"/>
      <c r="AF50" s="80"/>
      <c r="AG50" s="82"/>
      <c r="AH50" s="79"/>
      <c r="AI50" s="81"/>
      <c r="AJ50" s="63"/>
      <c r="AK50" s="3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</row>
    <row r="51" spans="1:80" x14ac:dyDescent="0.15">
      <c r="A51" s="36">
        <f t="shared" si="25"/>
        <v>44445</v>
      </c>
      <c r="B51" s="14">
        <f t="shared" ca="1" si="16"/>
        <v>1009.61696399</v>
      </c>
      <c r="C51" s="13">
        <f t="shared" si="26"/>
        <v>1000</v>
      </c>
      <c r="D51" s="12">
        <f>IF(A51&lt;$B$1,VLOOKUP(A51,[1]DI!$A$4:$B$15000,2,FALSE),0)</f>
        <v>5.1499999999999997E-2</v>
      </c>
      <c r="E51" s="13">
        <f t="shared" si="40"/>
        <v>1.0001993</v>
      </c>
      <c r="F51" s="13">
        <f>(TRUNC(PRODUCT($E$13:$E50),16))</f>
        <v>1.0050422606829099</v>
      </c>
      <c r="G51" s="13">
        <f t="shared" si="41"/>
        <v>1</v>
      </c>
      <c r="H51" s="13">
        <f t="shared" si="42"/>
        <v>1.00504226</v>
      </c>
      <c r="I51" s="12">
        <f t="shared" si="43"/>
        <v>4.4999999999999998E-2</v>
      </c>
      <c r="J51" s="12"/>
      <c r="K51" s="30">
        <f t="shared" si="28"/>
        <v>44407</v>
      </c>
      <c r="L51" s="2">
        <f t="shared" si="29"/>
        <v>26</v>
      </c>
      <c r="M51" s="15">
        <f t="shared" si="30"/>
        <v>26</v>
      </c>
      <c r="N51" s="11">
        <f t="shared" si="19"/>
        <v>1.0045517530000001</v>
      </c>
      <c r="O51" s="11"/>
      <c r="P51" s="11">
        <f t="shared" si="20"/>
        <v>1.0096169639999999</v>
      </c>
      <c r="Q51" s="11"/>
      <c r="R51" s="15">
        <f t="shared" si="31"/>
        <v>0</v>
      </c>
      <c r="S51" s="13">
        <f t="shared" si="21"/>
        <v>9.6169639900000004</v>
      </c>
      <c r="T51" s="13"/>
      <c r="U51" s="19">
        <f t="shared" si="22"/>
        <v>0</v>
      </c>
      <c r="V51" s="13">
        <f t="shared" si="32"/>
        <v>0</v>
      </c>
      <c r="W51" s="4" t="str">
        <f t="shared" si="33"/>
        <v>A+J=</v>
      </c>
      <c r="X51" s="30">
        <f t="shared" si="34"/>
        <v>45866</v>
      </c>
      <c r="Y51" s="4"/>
      <c r="Z51" s="79"/>
      <c r="AA51" s="63"/>
      <c r="AB51" s="82"/>
      <c r="AC51" s="73"/>
      <c r="AD51" s="82"/>
      <c r="AE51" s="82"/>
      <c r="AF51" s="80"/>
      <c r="AG51" s="82"/>
      <c r="AH51" s="79"/>
      <c r="AI51" s="81"/>
      <c r="AJ51" s="63"/>
      <c r="AK51" s="3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</row>
    <row r="52" spans="1:80" x14ac:dyDescent="0.15">
      <c r="A52" s="36">
        <f t="shared" si="25"/>
        <v>44446</v>
      </c>
      <c r="B52" s="14">
        <f t="shared" ca="1" si="16"/>
        <v>1009.99458599</v>
      </c>
      <c r="C52" s="13">
        <f t="shared" si="26"/>
        <v>1000</v>
      </c>
      <c r="D52" s="12">
        <f>IF(A52&lt;$B$1,VLOOKUP(A52,[1]DI!$A$4:$B$15000,2,FALSE),0)</f>
        <v>0</v>
      </c>
      <c r="E52" s="13">
        <f t="shared" si="40"/>
        <v>1</v>
      </c>
      <c r="F52" s="13">
        <f>(TRUNC(PRODUCT($E$13:$E51),16))</f>
        <v>1.00524256560547</v>
      </c>
      <c r="G52" s="13">
        <f t="shared" si="41"/>
        <v>1</v>
      </c>
      <c r="H52" s="13">
        <f t="shared" si="42"/>
        <v>1.0052425700000001</v>
      </c>
      <c r="I52" s="12">
        <f t="shared" si="43"/>
        <v>4.4999999999999998E-2</v>
      </c>
      <c r="J52" s="12"/>
      <c r="K52" s="30">
        <f t="shared" si="28"/>
        <v>44407</v>
      </c>
      <c r="L52" s="2">
        <f t="shared" si="29"/>
        <v>26</v>
      </c>
      <c r="M52" s="15">
        <f t="shared" si="30"/>
        <v>27</v>
      </c>
      <c r="N52" s="11">
        <f t="shared" si="19"/>
        <v>1.0047272330000001</v>
      </c>
      <c r="O52" s="11"/>
      <c r="P52" s="11">
        <f t="shared" si="20"/>
        <v>1.0099945859999999</v>
      </c>
      <c r="Q52" s="11"/>
      <c r="R52" s="15">
        <f t="shared" si="31"/>
        <v>0</v>
      </c>
      <c r="S52" s="13">
        <f t="shared" si="21"/>
        <v>9.9945859899999991</v>
      </c>
      <c r="T52" s="13"/>
      <c r="U52" s="19">
        <f t="shared" si="22"/>
        <v>0</v>
      </c>
      <c r="V52" s="13">
        <f t="shared" si="32"/>
        <v>0</v>
      </c>
      <c r="W52" s="4" t="str">
        <f t="shared" si="33"/>
        <v>A+J=</v>
      </c>
      <c r="X52" s="30">
        <f t="shared" si="34"/>
        <v>45866</v>
      </c>
      <c r="Y52" s="4"/>
      <c r="Z52" s="79"/>
      <c r="AA52" s="63"/>
      <c r="AB52" s="82"/>
      <c r="AC52" s="73"/>
      <c r="AD52" s="82"/>
      <c r="AE52" s="82"/>
      <c r="AF52" s="80"/>
      <c r="AG52" s="82"/>
      <c r="AH52" s="79"/>
      <c r="AI52" s="81"/>
      <c r="AJ52" s="63"/>
      <c r="AK52" s="3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</row>
    <row r="53" spans="1:80" x14ac:dyDescent="0.15">
      <c r="A53" s="36">
        <f t="shared" si="25"/>
        <v>44447</v>
      </c>
      <c r="B53" s="14">
        <f t="shared" ca="1" si="16"/>
        <v>1009.99458599</v>
      </c>
      <c r="C53" s="13">
        <f t="shared" si="26"/>
        <v>1000</v>
      </c>
      <c r="D53" s="12">
        <f>IF(A53&lt;$B$1,VLOOKUP(A53,[1]DI!$A$4:$B$15000,2,FALSE),0)</f>
        <v>5.1499999999999997E-2</v>
      </c>
      <c r="E53" s="13">
        <f t="shared" si="40"/>
        <v>1.0001993</v>
      </c>
      <c r="F53" s="13">
        <f>(TRUNC(PRODUCT($E$13:$E52),16))</f>
        <v>1.00524256560547</v>
      </c>
      <c r="G53" s="13">
        <f t="shared" si="41"/>
        <v>1</v>
      </c>
      <c r="H53" s="13">
        <f t="shared" si="42"/>
        <v>1.0052425700000001</v>
      </c>
      <c r="I53" s="12">
        <f t="shared" si="43"/>
        <v>4.4999999999999998E-2</v>
      </c>
      <c r="J53" s="12"/>
      <c r="K53" s="30">
        <f t="shared" si="28"/>
        <v>44407</v>
      </c>
      <c r="L53" s="2">
        <f t="shared" si="29"/>
        <v>27</v>
      </c>
      <c r="M53" s="15">
        <f t="shared" si="30"/>
        <v>27</v>
      </c>
      <c r="N53" s="11">
        <f t="shared" si="19"/>
        <v>1.0047272330000001</v>
      </c>
      <c r="O53" s="11"/>
      <c r="P53" s="11">
        <f t="shared" si="20"/>
        <v>1.0099945859999999</v>
      </c>
      <c r="Q53" s="11"/>
      <c r="R53" s="15">
        <f t="shared" si="31"/>
        <v>0</v>
      </c>
      <c r="S53" s="13">
        <f t="shared" si="21"/>
        <v>9.9945859899999991</v>
      </c>
      <c r="T53" s="13"/>
      <c r="U53" s="19">
        <f t="shared" si="22"/>
        <v>0</v>
      </c>
      <c r="V53" s="13">
        <f t="shared" si="32"/>
        <v>0</v>
      </c>
      <c r="W53" s="4" t="str">
        <f t="shared" si="33"/>
        <v>A+J=</v>
      </c>
      <c r="X53" s="30">
        <f t="shared" si="34"/>
        <v>45866</v>
      </c>
      <c r="Y53" s="4"/>
      <c r="Z53" s="79"/>
      <c r="AA53" s="63"/>
      <c r="AB53" s="82"/>
      <c r="AC53" s="73"/>
      <c r="AD53" s="82"/>
      <c r="AE53" s="82"/>
      <c r="AF53" s="80"/>
      <c r="AG53" s="82"/>
      <c r="AH53" s="79"/>
      <c r="AI53" s="81"/>
      <c r="AJ53" s="63"/>
      <c r="AK53" s="3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</row>
    <row r="54" spans="1:80" x14ac:dyDescent="0.15">
      <c r="A54" s="36">
        <f t="shared" si="25"/>
        <v>44448</v>
      </c>
      <c r="B54" s="14">
        <f t="shared" ca="1" si="16"/>
        <v>1010.37233899</v>
      </c>
      <c r="C54" s="13">
        <f t="shared" si="26"/>
        <v>1000</v>
      </c>
      <c r="D54" s="12">
        <f>IF(A54&lt;$B$1,VLOOKUP(A54,[1]DI!$A$4:$B$15000,2,FALSE),0)</f>
        <v>5.1499999999999997E-2</v>
      </c>
      <c r="E54" s="13">
        <f t="shared" si="40"/>
        <v>1.0001993</v>
      </c>
      <c r="F54" s="13">
        <f>(TRUNC(PRODUCT($E$13:$E53),16))</f>
        <v>1.0054429104487901</v>
      </c>
      <c r="G54" s="13">
        <f t="shared" si="41"/>
        <v>1</v>
      </c>
      <c r="H54" s="13">
        <f t="shared" si="42"/>
        <v>1.00544291</v>
      </c>
      <c r="I54" s="12">
        <f t="shared" si="43"/>
        <v>4.4999999999999998E-2</v>
      </c>
      <c r="J54" s="12"/>
      <c r="K54" s="30">
        <f t="shared" si="28"/>
        <v>44407</v>
      </c>
      <c r="L54" s="2">
        <f t="shared" si="29"/>
        <v>28</v>
      </c>
      <c r="M54" s="15">
        <f t="shared" si="30"/>
        <v>28</v>
      </c>
      <c r="N54" s="11">
        <f t="shared" si="19"/>
        <v>1.004902744</v>
      </c>
      <c r="O54" s="11"/>
      <c r="P54" s="11">
        <f t="shared" si="20"/>
        <v>1.0103723389999999</v>
      </c>
      <c r="Q54" s="11"/>
      <c r="R54" s="15">
        <f t="shared" si="31"/>
        <v>0</v>
      </c>
      <c r="S54" s="13">
        <f t="shared" si="21"/>
        <v>10.372338989999999</v>
      </c>
      <c r="T54" s="13"/>
      <c r="U54" s="19">
        <f t="shared" si="22"/>
        <v>0</v>
      </c>
      <c r="V54" s="13">
        <f t="shared" si="32"/>
        <v>0</v>
      </c>
      <c r="W54" s="4" t="str">
        <f t="shared" si="33"/>
        <v>A+J=</v>
      </c>
      <c r="X54" s="30">
        <f t="shared" si="34"/>
        <v>45866</v>
      </c>
      <c r="Y54" s="4"/>
      <c r="Z54" s="79"/>
      <c r="AA54" s="63"/>
      <c r="AB54" s="82"/>
      <c r="AC54" s="73"/>
      <c r="AD54" s="82"/>
      <c r="AE54" s="82"/>
      <c r="AF54" s="80"/>
      <c r="AG54" s="82"/>
      <c r="AH54" s="79"/>
      <c r="AI54" s="81"/>
      <c r="AJ54" s="63"/>
      <c r="AK54" s="3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</row>
    <row r="55" spans="1:80" x14ac:dyDescent="0.15">
      <c r="A55" s="36">
        <f t="shared" si="25"/>
        <v>44449</v>
      </c>
      <c r="B55" s="14">
        <f t="shared" ca="1" si="16"/>
        <v>1010.750244</v>
      </c>
      <c r="C55" s="13">
        <f t="shared" si="26"/>
        <v>1000</v>
      </c>
      <c r="D55" s="12">
        <f>IF(A55&lt;$B$1,VLOOKUP(A55,[1]DI!$A$4:$B$15000,2,FALSE),0)</f>
        <v>5.1499999999999997E-2</v>
      </c>
      <c r="E55" s="13">
        <f t="shared" si="40"/>
        <v>1.0001993</v>
      </c>
      <c r="F55" s="13">
        <f>(TRUNC(PRODUCT($E$13:$E54),16))</f>
        <v>1.0056432952208401</v>
      </c>
      <c r="G55" s="13">
        <f t="shared" si="41"/>
        <v>1</v>
      </c>
      <c r="H55" s="13">
        <f t="shared" si="42"/>
        <v>1.0056433</v>
      </c>
      <c r="I55" s="12">
        <f t="shared" si="43"/>
        <v>4.4999999999999998E-2</v>
      </c>
      <c r="J55" s="12"/>
      <c r="K55" s="30">
        <f t="shared" si="28"/>
        <v>44407</v>
      </c>
      <c r="L55" s="2">
        <f t="shared" si="29"/>
        <v>29</v>
      </c>
      <c r="M55" s="15">
        <f t="shared" si="30"/>
        <v>29</v>
      </c>
      <c r="N55" s="11">
        <f t="shared" si="19"/>
        <v>1.005078286</v>
      </c>
      <c r="O55" s="11"/>
      <c r="P55" s="11">
        <f t="shared" si="20"/>
        <v>1.010750244</v>
      </c>
      <c r="Q55" s="11"/>
      <c r="R55" s="15">
        <f t="shared" si="31"/>
        <v>0</v>
      </c>
      <c r="S55" s="13">
        <f t="shared" si="21"/>
        <v>10.750244</v>
      </c>
      <c r="T55" s="13"/>
      <c r="U55" s="19">
        <f t="shared" si="22"/>
        <v>0</v>
      </c>
      <c r="V55" s="13">
        <f t="shared" si="32"/>
        <v>0</v>
      </c>
      <c r="W55" s="4" t="str">
        <f t="shared" si="33"/>
        <v>A+J=</v>
      </c>
      <c r="X55" s="30">
        <f t="shared" si="34"/>
        <v>45866</v>
      </c>
      <c r="Y55" s="4"/>
      <c r="Z55" s="79"/>
      <c r="AA55" s="63"/>
      <c r="AB55" s="82"/>
      <c r="AC55" s="73"/>
      <c r="AD55" s="82"/>
      <c r="AE55" s="82"/>
      <c r="AF55" s="80"/>
      <c r="AG55" s="82"/>
      <c r="AH55" s="79"/>
      <c r="AI55" s="81"/>
      <c r="AJ55" s="63"/>
      <c r="AK55" s="3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</row>
    <row r="56" spans="1:80" x14ac:dyDescent="0.15">
      <c r="A56" s="36">
        <f t="shared" si="25"/>
        <v>44450</v>
      </c>
      <c r="B56" s="14">
        <f t="shared" ca="1" si="16"/>
        <v>1011.128281</v>
      </c>
      <c r="C56" s="13">
        <f t="shared" si="26"/>
        <v>1000</v>
      </c>
      <c r="D56" s="12">
        <f>IF(A56&lt;$B$1,VLOOKUP(A56,[1]DI!$A$4:$B$15000,2,FALSE),0)</f>
        <v>0</v>
      </c>
      <c r="E56" s="13">
        <f t="shared" si="40"/>
        <v>1</v>
      </c>
      <c r="F56" s="13">
        <f>(TRUNC(PRODUCT($E$13:$E55),16))</f>
        <v>1.00584371992958</v>
      </c>
      <c r="G56" s="13">
        <f t="shared" si="41"/>
        <v>1</v>
      </c>
      <c r="H56" s="13">
        <f t="shared" si="42"/>
        <v>1.0058437200000001</v>
      </c>
      <c r="I56" s="12">
        <f t="shared" si="43"/>
        <v>4.4999999999999998E-2</v>
      </c>
      <c r="J56" s="12"/>
      <c r="K56" s="30">
        <f t="shared" si="28"/>
        <v>44407</v>
      </c>
      <c r="L56" s="2">
        <f t="shared" si="29"/>
        <v>29</v>
      </c>
      <c r="M56" s="15">
        <f t="shared" si="30"/>
        <v>30</v>
      </c>
      <c r="N56" s="11">
        <f t="shared" si="19"/>
        <v>1.005253859</v>
      </c>
      <c r="O56" s="11"/>
      <c r="P56" s="11">
        <f t="shared" si="20"/>
        <v>1.011128281</v>
      </c>
      <c r="Q56" s="11"/>
      <c r="R56" s="15">
        <f t="shared" si="31"/>
        <v>0</v>
      </c>
      <c r="S56" s="13">
        <f t="shared" si="21"/>
        <v>11.128280999999999</v>
      </c>
      <c r="T56" s="13"/>
      <c r="U56" s="19">
        <f t="shared" si="22"/>
        <v>0</v>
      </c>
      <c r="V56" s="13">
        <f t="shared" si="32"/>
        <v>0</v>
      </c>
      <c r="W56" s="4" t="str">
        <f t="shared" si="33"/>
        <v>A+J=</v>
      </c>
      <c r="X56" s="30">
        <f t="shared" si="34"/>
        <v>45866</v>
      </c>
      <c r="Y56" s="4"/>
      <c r="Z56" s="79"/>
      <c r="AA56" s="63"/>
      <c r="AB56" s="82"/>
      <c r="AC56" s="73"/>
      <c r="AD56" s="82"/>
      <c r="AE56" s="82"/>
      <c r="AF56" s="80"/>
      <c r="AG56" s="82"/>
      <c r="AH56" s="79"/>
      <c r="AI56" s="81"/>
      <c r="AJ56" s="63"/>
      <c r="AK56" s="3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</row>
    <row r="57" spans="1:80" x14ac:dyDescent="0.15">
      <c r="A57" s="36">
        <f t="shared" si="25"/>
        <v>44451</v>
      </c>
      <c r="B57" s="14">
        <f t="shared" ca="1" si="16"/>
        <v>1011.128281</v>
      </c>
      <c r="C57" s="13">
        <f t="shared" si="26"/>
        <v>1000</v>
      </c>
      <c r="D57" s="12">
        <f>IF(A57&lt;$B$1,VLOOKUP(A57,[1]DI!$A$4:$B$15000,2,FALSE),0)</f>
        <v>0</v>
      </c>
      <c r="E57" s="13">
        <f t="shared" si="40"/>
        <v>1</v>
      </c>
      <c r="F57" s="13">
        <f>(TRUNC(PRODUCT($E$13:$E56),16))</f>
        <v>1.00584371992958</v>
      </c>
      <c r="G57" s="13">
        <f t="shared" si="41"/>
        <v>1</v>
      </c>
      <c r="H57" s="13">
        <f t="shared" si="42"/>
        <v>1.0058437200000001</v>
      </c>
      <c r="I57" s="12">
        <f t="shared" si="43"/>
        <v>4.4999999999999998E-2</v>
      </c>
      <c r="J57" s="12"/>
      <c r="K57" s="30">
        <f t="shared" si="28"/>
        <v>44407</v>
      </c>
      <c r="L57" s="2">
        <f t="shared" si="29"/>
        <v>29</v>
      </c>
      <c r="M57" s="15">
        <f t="shared" si="30"/>
        <v>30</v>
      </c>
      <c r="N57" s="11">
        <f t="shared" si="19"/>
        <v>1.005253859</v>
      </c>
      <c r="O57" s="11"/>
      <c r="P57" s="11">
        <f t="shared" si="20"/>
        <v>1.011128281</v>
      </c>
      <c r="Q57" s="11"/>
      <c r="R57" s="15">
        <f t="shared" si="31"/>
        <v>0</v>
      </c>
      <c r="S57" s="13">
        <f t="shared" si="21"/>
        <v>11.128280999999999</v>
      </c>
      <c r="T57" s="13"/>
      <c r="U57" s="19">
        <f t="shared" si="22"/>
        <v>0</v>
      </c>
      <c r="V57" s="13">
        <f t="shared" si="32"/>
        <v>0</v>
      </c>
      <c r="W57" s="4" t="str">
        <f t="shared" si="33"/>
        <v>A+J=</v>
      </c>
      <c r="X57" s="30">
        <f t="shared" si="34"/>
        <v>45866</v>
      </c>
      <c r="Y57" s="4"/>
      <c r="Z57" s="79"/>
      <c r="AA57" s="63"/>
      <c r="AB57" s="82"/>
      <c r="AC57" s="73"/>
      <c r="AD57" s="82"/>
      <c r="AE57" s="82"/>
      <c r="AF57" s="80"/>
      <c r="AG57" s="82"/>
      <c r="AH57" s="79"/>
      <c r="AI57" s="81"/>
      <c r="AJ57" s="63"/>
      <c r="AK57" s="3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</row>
    <row r="58" spans="1:80" x14ac:dyDescent="0.15">
      <c r="A58" s="36">
        <f t="shared" si="25"/>
        <v>44452</v>
      </c>
      <c r="B58" s="14">
        <f t="shared" ca="1" si="16"/>
        <v>1011.128281</v>
      </c>
      <c r="C58" s="13">
        <f t="shared" si="26"/>
        <v>1000</v>
      </c>
      <c r="D58" s="12">
        <f>IF(A58&lt;$B$1,VLOOKUP(A58,[1]DI!$A$4:$B$15000,2,FALSE),0)</f>
        <v>5.1499999999999997E-2</v>
      </c>
      <c r="E58" s="13">
        <f t="shared" si="40"/>
        <v>1.0001993</v>
      </c>
      <c r="F58" s="13">
        <f>(TRUNC(PRODUCT($E$13:$E57),16))</f>
        <v>1.00584371992958</v>
      </c>
      <c r="G58" s="13">
        <f t="shared" si="41"/>
        <v>1</v>
      </c>
      <c r="H58" s="13">
        <f t="shared" si="42"/>
        <v>1.0058437200000001</v>
      </c>
      <c r="I58" s="12">
        <f t="shared" si="43"/>
        <v>4.4999999999999998E-2</v>
      </c>
      <c r="J58" s="12"/>
      <c r="K58" s="30">
        <f t="shared" si="28"/>
        <v>44407</v>
      </c>
      <c r="L58" s="2">
        <f t="shared" si="29"/>
        <v>30</v>
      </c>
      <c r="M58" s="15">
        <f t="shared" si="30"/>
        <v>30</v>
      </c>
      <c r="N58" s="11">
        <f t="shared" si="19"/>
        <v>1.005253859</v>
      </c>
      <c r="O58" s="11"/>
      <c r="P58" s="11">
        <f t="shared" si="20"/>
        <v>1.011128281</v>
      </c>
      <c r="Q58" s="11"/>
      <c r="R58" s="15">
        <f t="shared" si="31"/>
        <v>0</v>
      </c>
      <c r="S58" s="13">
        <f t="shared" si="21"/>
        <v>11.128280999999999</v>
      </c>
      <c r="T58" s="13"/>
      <c r="U58" s="19">
        <f t="shared" si="22"/>
        <v>0</v>
      </c>
      <c r="V58" s="13">
        <f t="shared" si="32"/>
        <v>0</v>
      </c>
      <c r="W58" s="4" t="str">
        <f t="shared" si="33"/>
        <v>A+J=</v>
      </c>
      <c r="X58" s="30">
        <f t="shared" si="34"/>
        <v>45866</v>
      </c>
      <c r="Y58" s="4"/>
      <c r="Z58" s="79"/>
      <c r="AA58" s="63"/>
      <c r="AB58" s="82"/>
      <c r="AC58" s="73"/>
      <c r="AD58" s="82"/>
      <c r="AE58" s="82"/>
      <c r="AF58" s="80"/>
      <c r="AG58" s="82"/>
      <c r="AH58" s="79"/>
      <c r="AI58" s="81"/>
      <c r="AJ58" s="63"/>
      <c r="AK58" s="3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0" x14ac:dyDescent="0.15">
      <c r="A59" s="36">
        <f t="shared" si="25"/>
        <v>44453</v>
      </c>
      <c r="B59" s="14">
        <f t="shared" ca="1" si="16"/>
        <v>1011.5064589999999</v>
      </c>
      <c r="C59" s="13">
        <f t="shared" si="26"/>
        <v>1000</v>
      </c>
      <c r="D59" s="12">
        <f>IF(A59&lt;$B$1,VLOOKUP(A59,[1]DI!$A$4:$B$15000,2,FALSE),0)</f>
        <v>5.1499999999999997E-2</v>
      </c>
      <c r="E59" s="13">
        <f t="shared" si="40"/>
        <v>1.0001993</v>
      </c>
      <c r="F59" s="13">
        <f>(TRUNC(PRODUCT($E$13:$E58),16))</f>
        <v>1.00604418458296</v>
      </c>
      <c r="G59" s="13">
        <f t="shared" si="41"/>
        <v>1</v>
      </c>
      <c r="H59" s="13">
        <f t="shared" si="42"/>
        <v>1.00604418</v>
      </c>
      <c r="I59" s="12">
        <f t="shared" si="43"/>
        <v>4.4999999999999998E-2</v>
      </c>
      <c r="J59" s="12"/>
      <c r="K59" s="30">
        <f t="shared" si="28"/>
        <v>44407</v>
      </c>
      <c r="L59" s="2">
        <f t="shared" si="29"/>
        <v>31</v>
      </c>
      <c r="M59" s="15">
        <f t="shared" si="30"/>
        <v>31</v>
      </c>
      <c r="N59" s="11">
        <f t="shared" si="19"/>
        <v>1.0054294619999999</v>
      </c>
      <c r="O59" s="11"/>
      <c r="P59" s="11">
        <f t="shared" si="20"/>
        <v>1.011506459</v>
      </c>
      <c r="Q59" s="11"/>
      <c r="R59" s="15">
        <f t="shared" si="31"/>
        <v>0</v>
      </c>
      <c r="S59" s="13">
        <f t="shared" si="21"/>
        <v>11.506459</v>
      </c>
      <c r="T59" s="13"/>
      <c r="U59" s="19">
        <f t="shared" si="22"/>
        <v>0</v>
      </c>
      <c r="V59" s="13">
        <f t="shared" si="32"/>
        <v>0</v>
      </c>
      <c r="W59" s="4" t="str">
        <f t="shared" si="33"/>
        <v>A+J=</v>
      </c>
      <c r="X59" s="30">
        <f t="shared" si="34"/>
        <v>45866</v>
      </c>
      <c r="Y59" s="4"/>
      <c r="Z59" s="79"/>
      <c r="AA59" s="63"/>
      <c r="AB59" s="82"/>
      <c r="AC59" s="73"/>
      <c r="AD59" s="82"/>
      <c r="AE59" s="82"/>
      <c r="AF59" s="80"/>
      <c r="AG59" s="82"/>
      <c r="AH59" s="79"/>
      <c r="AI59" s="81"/>
      <c r="AJ59" s="63"/>
      <c r="AK59" s="3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x14ac:dyDescent="0.15">
      <c r="A60" s="36">
        <f t="shared" si="25"/>
        <v>44454</v>
      </c>
      <c r="B60" s="14">
        <f t="shared" ca="1" si="16"/>
        <v>1011.8847879899999</v>
      </c>
      <c r="C60" s="13">
        <f t="shared" si="26"/>
        <v>1000</v>
      </c>
      <c r="D60" s="12">
        <f>IF(A60&lt;$B$1,VLOOKUP(A60,[1]DI!$A$4:$B$15000,2,FALSE),0)</f>
        <v>5.1499999999999997E-2</v>
      </c>
      <c r="E60" s="13">
        <f t="shared" si="40"/>
        <v>1.0001993</v>
      </c>
      <c r="F60" s="13">
        <f>(TRUNC(PRODUCT($E$13:$E59),16))</f>
        <v>1.00624468918895</v>
      </c>
      <c r="G60" s="13">
        <f t="shared" si="41"/>
        <v>1</v>
      </c>
      <c r="H60" s="13">
        <f t="shared" si="42"/>
        <v>1.0062446899999999</v>
      </c>
      <c r="I60" s="12">
        <f t="shared" si="43"/>
        <v>4.4999999999999998E-2</v>
      </c>
      <c r="J60" s="12"/>
      <c r="K60" s="30">
        <f t="shared" si="28"/>
        <v>44407</v>
      </c>
      <c r="L60" s="2">
        <f t="shared" si="29"/>
        <v>32</v>
      </c>
      <c r="M60" s="15">
        <f t="shared" si="30"/>
        <v>32</v>
      </c>
      <c r="N60" s="11">
        <f t="shared" si="19"/>
        <v>1.005605096</v>
      </c>
      <c r="O60" s="11"/>
      <c r="P60" s="11">
        <f t="shared" si="20"/>
        <v>1.0118847879999999</v>
      </c>
      <c r="Q60" s="11"/>
      <c r="R60" s="15">
        <f t="shared" si="31"/>
        <v>0</v>
      </c>
      <c r="S60" s="13">
        <f t="shared" si="21"/>
        <v>11.88478799</v>
      </c>
      <c r="T60" s="13"/>
      <c r="U60" s="19">
        <f t="shared" si="22"/>
        <v>0</v>
      </c>
      <c r="V60" s="13">
        <f t="shared" si="32"/>
        <v>0</v>
      </c>
      <c r="W60" s="4" t="str">
        <f t="shared" si="33"/>
        <v>A+J=</v>
      </c>
      <c r="X60" s="30">
        <f t="shared" si="34"/>
        <v>45866</v>
      </c>
      <c r="Y60" s="4"/>
      <c r="Z60" s="79"/>
      <c r="AA60" s="63"/>
      <c r="AB60" s="82"/>
      <c r="AC60" s="73"/>
      <c r="AD60" s="82"/>
      <c r="AE60" s="82"/>
      <c r="AF60" s="80"/>
      <c r="AG60" s="82"/>
      <c r="AH60" s="79"/>
      <c r="AI60" s="81"/>
      <c r="AJ60" s="63"/>
      <c r="AK60" s="3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1:80" x14ac:dyDescent="0.15">
      <c r="A61" s="36">
        <f t="shared" si="25"/>
        <v>44455</v>
      </c>
      <c r="B61" s="14">
        <f t="shared" ca="1" si="16"/>
        <v>1012.263248</v>
      </c>
      <c r="C61" s="13">
        <f t="shared" si="26"/>
        <v>1000</v>
      </c>
      <c r="D61" s="12">
        <f>IF(A61&lt;$B$1,VLOOKUP(A61,[1]DI!$A$4:$B$15000,2,FALSE),0)</f>
        <v>5.1499999999999997E-2</v>
      </c>
      <c r="E61" s="13">
        <f t="shared" si="40"/>
        <v>1.0001993</v>
      </c>
      <c r="F61" s="13">
        <f>(TRUNC(PRODUCT($E$13:$E60),16))</f>
        <v>1.0064452337555101</v>
      </c>
      <c r="G61" s="13">
        <f t="shared" si="41"/>
        <v>1</v>
      </c>
      <c r="H61" s="13">
        <f t="shared" si="42"/>
        <v>1.00644523</v>
      </c>
      <c r="I61" s="12">
        <f t="shared" si="43"/>
        <v>4.4999999999999998E-2</v>
      </c>
      <c r="J61" s="12"/>
      <c r="K61" s="30">
        <f t="shared" si="28"/>
        <v>44407</v>
      </c>
      <c r="L61" s="2">
        <f t="shared" si="29"/>
        <v>33</v>
      </c>
      <c r="M61" s="15">
        <f t="shared" si="30"/>
        <v>33</v>
      </c>
      <c r="N61" s="11">
        <f t="shared" si="19"/>
        <v>1.0057807599999999</v>
      </c>
      <c r="O61" s="11"/>
      <c r="P61" s="11">
        <f t="shared" si="20"/>
        <v>1.012263248</v>
      </c>
      <c r="Q61" s="11"/>
      <c r="R61" s="15">
        <f t="shared" si="31"/>
        <v>0</v>
      </c>
      <c r="S61" s="13">
        <f t="shared" si="21"/>
        <v>12.263248000000001</v>
      </c>
      <c r="T61" s="13"/>
      <c r="U61" s="19">
        <f t="shared" si="22"/>
        <v>0</v>
      </c>
      <c r="V61" s="13">
        <f t="shared" si="32"/>
        <v>0</v>
      </c>
      <c r="W61" s="4" t="str">
        <f t="shared" si="33"/>
        <v>A+J=</v>
      </c>
      <c r="X61" s="30">
        <f t="shared" si="34"/>
        <v>45866</v>
      </c>
      <c r="Y61" s="4"/>
      <c r="Z61" s="79"/>
      <c r="AA61" s="63"/>
      <c r="AB61" s="82"/>
      <c r="AC61" s="73"/>
      <c r="AD61" s="82"/>
      <c r="AE61" s="82"/>
      <c r="AF61" s="80"/>
      <c r="AG61" s="82"/>
      <c r="AH61" s="79"/>
      <c r="AI61" s="81"/>
      <c r="AJ61" s="63"/>
      <c r="AK61" s="3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1:80" x14ac:dyDescent="0.15">
      <c r="A62" s="36">
        <f t="shared" si="25"/>
        <v>44456</v>
      </c>
      <c r="B62" s="14">
        <f t="shared" ca="1" si="16"/>
        <v>1012.6418619900001</v>
      </c>
      <c r="C62" s="13">
        <f t="shared" si="26"/>
        <v>1000</v>
      </c>
      <c r="D62" s="12">
        <f>IF(A62&lt;$B$1,VLOOKUP(A62,[1]DI!$A$4:$B$15000,2,FALSE),0)</f>
        <v>5.1499999999999997E-2</v>
      </c>
      <c r="E62" s="13">
        <f t="shared" si="40"/>
        <v>1.0001993</v>
      </c>
      <c r="F62" s="13">
        <f>(TRUNC(PRODUCT($E$13:$E61),16))</f>
        <v>1.00664581829059</v>
      </c>
      <c r="G62" s="13">
        <f t="shared" si="41"/>
        <v>1</v>
      </c>
      <c r="H62" s="13">
        <f t="shared" si="42"/>
        <v>1.0066458199999999</v>
      </c>
      <c r="I62" s="12">
        <f t="shared" si="43"/>
        <v>4.4999999999999998E-2</v>
      </c>
      <c r="J62" s="12"/>
      <c r="K62" s="30">
        <f t="shared" si="28"/>
        <v>44407</v>
      </c>
      <c r="L62" s="2">
        <f t="shared" si="29"/>
        <v>34</v>
      </c>
      <c r="M62" s="15">
        <f t="shared" si="30"/>
        <v>34</v>
      </c>
      <c r="N62" s="11">
        <f t="shared" si="19"/>
        <v>1.0059564560000001</v>
      </c>
      <c r="O62" s="11"/>
      <c r="P62" s="11">
        <f t="shared" si="20"/>
        <v>1.0126418619999999</v>
      </c>
      <c r="Q62" s="11"/>
      <c r="R62" s="15">
        <f t="shared" si="31"/>
        <v>0</v>
      </c>
      <c r="S62" s="13">
        <f t="shared" si="21"/>
        <v>12.641861990000001</v>
      </c>
      <c r="T62" s="13"/>
      <c r="U62" s="19">
        <f t="shared" si="22"/>
        <v>0</v>
      </c>
      <c r="V62" s="13">
        <f t="shared" si="32"/>
        <v>0</v>
      </c>
      <c r="W62" s="4" t="str">
        <f t="shared" si="33"/>
        <v>A+J=</v>
      </c>
      <c r="X62" s="30">
        <f t="shared" si="34"/>
        <v>45866</v>
      </c>
      <c r="Y62" s="4"/>
      <c r="Z62" s="79"/>
      <c r="AA62" s="63"/>
      <c r="AB62" s="82"/>
      <c r="AC62" s="73"/>
      <c r="AD62" s="82"/>
      <c r="AE62" s="82"/>
      <c r="AF62" s="80"/>
      <c r="AG62" s="82"/>
      <c r="AH62" s="79"/>
      <c r="AI62" s="81"/>
      <c r="AJ62" s="63"/>
      <c r="AK62" s="3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1:80" x14ac:dyDescent="0.15">
      <c r="A63" s="36">
        <f t="shared" si="25"/>
        <v>44457</v>
      </c>
      <c r="B63" s="14">
        <f t="shared" ca="1" si="16"/>
        <v>1013.020606</v>
      </c>
      <c r="C63" s="13">
        <f t="shared" si="26"/>
        <v>1000</v>
      </c>
      <c r="D63" s="12">
        <f>IF(A63&lt;$B$1,VLOOKUP(A63,[1]DI!$A$4:$B$15000,2,FALSE),0)</f>
        <v>0</v>
      </c>
      <c r="E63" s="13">
        <f t="shared" si="40"/>
        <v>1</v>
      </c>
      <c r="F63" s="13">
        <f>(TRUNC(PRODUCT($E$13:$E62),16))</f>
        <v>1.0068464428021799</v>
      </c>
      <c r="G63" s="13">
        <f t="shared" si="41"/>
        <v>1</v>
      </c>
      <c r="H63" s="13">
        <f t="shared" si="42"/>
        <v>1.0068464399999999</v>
      </c>
      <c r="I63" s="12">
        <f t="shared" si="43"/>
        <v>4.4999999999999998E-2</v>
      </c>
      <c r="J63" s="12"/>
      <c r="K63" s="30">
        <f t="shared" si="28"/>
        <v>44407</v>
      </c>
      <c r="L63" s="2">
        <f t="shared" si="29"/>
        <v>34</v>
      </c>
      <c r="M63" s="15">
        <f t="shared" si="30"/>
        <v>35</v>
      </c>
      <c r="N63" s="11">
        <f t="shared" si="19"/>
        <v>1.006132182</v>
      </c>
      <c r="O63" s="11"/>
      <c r="P63" s="11">
        <f t="shared" si="20"/>
        <v>1.013020606</v>
      </c>
      <c r="Q63" s="11"/>
      <c r="R63" s="15">
        <f t="shared" si="31"/>
        <v>0</v>
      </c>
      <c r="S63" s="13">
        <f t="shared" si="21"/>
        <v>13.020606000000001</v>
      </c>
      <c r="T63" s="13"/>
      <c r="U63" s="19">
        <f t="shared" si="22"/>
        <v>0</v>
      </c>
      <c r="V63" s="13">
        <f t="shared" si="32"/>
        <v>0</v>
      </c>
      <c r="W63" s="4" t="str">
        <f t="shared" si="33"/>
        <v>A+J=</v>
      </c>
      <c r="X63" s="30">
        <f t="shared" si="34"/>
        <v>45866</v>
      </c>
      <c r="Y63" s="4"/>
      <c r="Z63" s="79"/>
      <c r="AA63" s="63"/>
      <c r="AB63" s="82"/>
      <c r="AC63" s="73"/>
      <c r="AD63" s="82"/>
      <c r="AE63" s="82"/>
      <c r="AF63" s="80"/>
      <c r="AG63" s="82"/>
      <c r="AH63" s="79"/>
      <c r="AI63" s="81"/>
      <c r="AJ63" s="63"/>
      <c r="AK63" s="3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1:80" x14ac:dyDescent="0.15">
      <c r="A64" s="36">
        <f t="shared" si="25"/>
        <v>44458</v>
      </c>
      <c r="B64" s="14">
        <f t="shared" ca="1" si="16"/>
        <v>1013.020606</v>
      </c>
      <c r="C64" s="13">
        <f t="shared" si="26"/>
        <v>1000</v>
      </c>
      <c r="D64" s="12">
        <f>IF(A64&lt;$B$1,VLOOKUP(A64,[1]DI!$A$4:$B$15000,2,FALSE),0)</f>
        <v>0</v>
      </c>
      <c r="E64" s="13">
        <f t="shared" si="40"/>
        <v>1</v>
      </c>
      <c r="F64" s="13">
        <f>(TRUNC(PRODUCT($E$13:$E63),16))</f>
        <v>1.0068464428021799</v>
      </c>
      <c r="G64" s="13">
        <f t="shared" si="41"/>
        <v>1</v>
      </c>
      <c r="H64" s="13">
        <f t="shared" si="42"/>
        <v>1.0068464399999999</v>
      </c>
      <c r="I64" s="12">
        <f t="shared" si="43"/>
        <v>4.4999999999999998E-2</v>
      </c>
      <c r="J64" s="12"/>
      <c r="K64" s="30">
        <f t="shared" si="28"/>
        <v>44407</v>
      </c>
      <c r="L64" s="2">
        <f t="shared" si="29"/>
        <v>34</v>
      </c>
      <c r="M64" s="15">
        <f t="shared" si="30"/>
        <v>35</v>
      </c>
      <c r="N64" s="11">
        <f t="shared" si="19"/>
        <v>1.006132182</v>
      </c>
      <c r="O64" s="11"/>
      <c r="P64" s="11">
        <f t="shared" si="20"/>
        <v>1.013020606</v>
      </c>
      <c r="Q64" s="11"/>
      <c r="R64" s="15">
        <f t="shared" si="31"/>
        <v>0</v>
      </c>
      <c r="S64" s="13">
        <f t="shared" si="21"/>
        <v>13.020606000000001</v>
      </c>
      <c r="T64" s="13"/>
      <c r="U64" s="19">
        <f t="shared" si="22"/>
        <v>0</v>
      </c>
      <c r="V64" s="13">
        <f t="shared" si="32"/>
        <v>0</v>
      </c>
      <c r="W64" s="4" t="str">
        <f t="shared" si="33"/>
        <v>A+J=</v>
      </c>
      <c r="X64" s="30">
        <f t="shared" si="34"/>
        <v>45866</v>
      </c>
      <c r="Y64" s="4"/>
      <c r="Z64" s="79"/>
      <c r="AA64" s="63"/>
      <c r="AB64" s="82"/>
      <c r="AC64" s="73"/>
      <c r="AD64" s="82"/>
      <c r="AE64" s="82"/>
      <c r="AF64" s="80"/>
      <c r="AG64" s="82"/>
      <c r="AH64" s="79"/>
      <c r="AI64" s="81"/>
      <c r="AJ64" s="63"/>
      <c r="AK64" s="3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1:80" x14ac:dyDescent="0.15">
      <c r="A65" s="36">
        <f t="shared" si="25"/>
        <v>44459</v>
      </c>
      <c r="B65" s="14">
        <f t="shared" ca="1" si="16"/>
        <v>1013.020606</v>
      </c>
      <c r="C65" s="13">
        <f t="shared" si="26"/>
        <v>1000</v>
      </c>
      <c r="D65" s="12">
        <f>IF(A65&lt;$B$1,VLOOKUP(A65,[1]DI!$A$4:$B$15000,2,FALSE),0)</f>
        <v>5.1499999999999997E-2</v>
      </c>
      <c r="E65" s="13">
        <f t="shared" si="40"/>
        <v>1.0001993</v>
      </c>
      <c r="F65" s="13">
        <f>(TRUNC(PRODUCT($E$13:$E64),16))</f>
        <v>1.0068464428021799</v>
      </c>
      <c r="G65" s="13">
        <f t="shared" si="41"/>
        <v>1</v>
      </c>
      <c r="H65" s="13">
        <f t="shared" si="42"/>
        <v>1.0068464399999999</v>
      </c>
      <c r="I65" s="12">
        <f t="shared" si="43"/>
        <v>4.4999999999999998E-2</v>
      </c>
      <c r="J65" s="12"/>
      <c r="K65" s="30">
        <f t="shared" si="28"/>
        <v>44407</v>
      </c>
      <c r="L65" s="2">
        <f t="shared" si="29"/>
        <v>35</v>
      </c>
      <c r="M65" s="15">
        <f t="shared" si="30"/>
        <v>35</v>
      </c>
      <c r="N65" s="11">
        <f t="shared" si="19"/>
        <v>1.006132182</v>
      </c>
      <c r="O65" s="11"/>
      <c r="P65" s="11">
        <f t="shared" si="20"/>
        <v>1.013020606</v>
      </c>
      <c r="Q65" s="11"/>
      <c r="R65" s="15">
        <f t="shared" si="31"/>
        <v>0</v>
      </c>
      <c r="S65" s="13">
        <f t="shared" si="21"/>
        <v>13.020606000000001</v>
      </c>
      <c r="T65" s="13"/>
      <c r="U65" s="19">
        <f t="shared" si="22"/>
        <v>0</v>
      </c>
      <c r="V65" s="13">
        <f t="shared" si="32"/>
        <v>0</v>
      </c>
      <c r="W65" s="4" t="str">
        <f t="shared" si="33"/>
        <v>A+J=</v>
      </c>
      <c r="X65" s="30">
        <f t="shared" si="34"/>
        <v>45866</v>
      </c>
      <c r="Y65" s="4"/>
      <c r="Z65" s="79"/>
      <c r="AA65" s="63"/>
      <c r="AB65" s="82"/>
      <c r="AC65" s="73"/>
      <c r="AD65" s="82"/>
      <c r="AE65" s="82"/>
      <c r="AF65" s="80"/>
      <c r="AG65" s="82"/>
      <c r="AH65" s="79"/>
      <c r="AI65" s="81"/>
      <c r="AJ65" s="63"/>
      <c r="AK65" s="3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  <row r="66" spans="1:80" x14ac:dyDescent="0.15">
      <c r="A66" s="36">
        <f t="shared" si="25"/>
        <v>44460</v>
      </c>
      <c r="B66" s="14">
        <f t="shared" ca="1" si="16"/>
        <v>1013.399501</v>
      </c>
      <c r="C66" s="13">
        <f t="shared" si="26"/>
        <v>1000</v>
      </c>
      <c r="D66" s="12">
        <f>IF(A66&lt;$B$1,VLOOKUP(A66,[1]DI!$A$4:$B$15000,2,FALSE),0)</f>
        <v>5.1499999999999997E-2</v>
      </c>
      <c r="E66" s="13">
        <f t="shared" si="40"/>
        <v>1.0001993</v>
      </c>
      <c r="F66" s="13">
        <f>(TRUNC(PRODUCT($E$13:$E65),16))</f>
        <v>1.0070471072982301</v>
      </c>
      <c r="G66" s="13">
        <f t="shared" si="41"/>
        <v>1</v>
      </c>
      <c r="H66" s="13">
        <f t="shared" si="42"/>
        <v>1.00704711</v>
      </c>
      <c r="I66" s="12">
        <f t="shared" si="43"/>
        <v>4.4999999999999998E-2</v>
      </c>
      <c r="J66" s="12"/>
      <c r="K66" s="30">
        <f t="shared" si="28"/>
        <v>44407</v>
      </c>
      <c r="L66" s="2">
        <f t="shared" si="29"/>
        <v>36</v>
      </c>
      <c r="M66" s="15">
        <f t="shared" si="30"/>
        <v>36</v>
      </c>
      <c r="N66" s="11">
        <f t="shared" si="19"/>
        <v>1.006307938</v>
      </c>
      <c r="O66" s="11"/>
      <c r="P66" s="11">
        <f t="shared" si="20"/>
        <v>1.0133995010000001</v>
      </c>
      <c r="Q66" s="11"/>
      <c r="R66" s="15">
        <f t="shared" si="31"/>
        <v>0</v>
      </c>
      <c r="S66" s="13">
        <f t="shared" si="21"/>
        <v>13.399501000000001</v>
      </c>
      <c r="T66" s="13"/>
      <c r="U66" s="19">
        <f t="shared" si="22"/>
        <v>0</v>
      </c>
      <c r="V66" s="13">
        <f t="shared" si="32"/>
        <v>0</v>
      </c>
      <c r="W66" s="4" t="str">
        <f t="shared" si="33"/>
        <v>A+J=</v>
      </c>
      <c r="X66" s="30">
        <f t="shared" si="34"/>
        <v>45866</v>
      </c>
      <c r="Y66" s="4"/>
      <c r="Z66" s="79"/>
      <c r="AA66" s="63"/>
      <c r="AB66" s="82"/>
      <c r="AC66" s="73"/>
      <c r="AD66" s="82"/>
      <c r="AE66" s="82"/>
      <c r="AF66" s="80"/>
      <c r="AG66" s="82"/>
      <c r="AH66" s="79"/>
      <c r="AI66" s="81"/>
      <c r="AJ66" s="63"/>
      <c r="AK66" s="3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</row>
    <row r="67" spans="1:80" x14ac:dyDescent="0.15">
      <c r="A67" s="36">
        <f t="shared" si="25"/>
        <v>44461</v>
      </c>
      <c r="B67" s="14">
        <f t="shared" ca="1" si="16"/>
        <v>1013.778529</v>
      </c>
      <c r="C67" s="13">
        <f t="shared" si="26"/>
        <v>1000</v>
      </c>
      <c r="D67" s="12">
        <f>IF(A67&lt;$B$1,VLOOKUP(A67,[1]DI!$A$4:$B$15000,2,FALSE),0)</f>
        <v>5.1499999999999997E-2</v>
      </c>
      <c r="E67" s="13">
        <f t="shared" si="40"/>
        <v>1.0001993</v>
      </c>
      <c r="F67" s="13">
        <f>(TRUNC(PRODUCT($E$13:$E66),16))</f>
        <v>1.0072478117867101</v>
      </c>
      <c r="G67" s="13">
        <f t="shared" si="41"/>
        <v>1</v>
      </c>
      <c r="H67" s="13">
        <f t="shared" si="42"/>
        <v>1.00724781</v>
      </c>
      <c r="I67" s="12">
        <f t="shared" si="43"/>
        <v>4.4999999999999998E-2</v>
      </c>
      <c r="J67" s="12"/>
      <c r="K67" s="30">
        <f t="shared" si="28"/>
        <v>44407</v>
      </c>
      <c r="L67" s="2">
        <f t="shared" si="29"/>
        <v>37</v>
      </c>
      <c r="M67" s="15">
        <f t="shared" si="30"/>
        <v>37</v>
      </c>
      <c r="N67" s="11">
        <f t="shared" si="19"/>
        <v>1.0064837259999999</v>
      </c>
      <c r="O67" s="11"/>
      <c r="P67" s="11">
        <f t="shared" si="20"/>
        <v>1.0137785290000001</v>
      </c>
      <c r="Q67" s="11"/>
      <c r="R67" s="15">
        <f t="shared" si="31"/>
        <v>0</v>
      </c>
      <c r="S67" s="13">
        <f t="shared" si="21"/>
        <v>13.778529000000001</v>
      </c>
      <c r="T67" s="13"/>
      <c r="U67" s="19">
        <f t="shared" si="22"/>
        <v>0</v>
      </c>
      <c r="V67" s="13">
        <f t="shared" si="32"/>
        <v>0</v>
      </c>
      <c r="W67" s="4" t="str">
        <f t="shared" si="33"/>
        <v>A+J=</v>
      </c>
      <c r="X67" s="30">
        <f t="shared" si="34"/>
        <v>45866</v>
      </c>
      <c r="Y67" s="4"/>
      <c r="Z67" s="79"/>
      <c r="AA67" s="63"/>
      <c r="AB67" s="82"/>
      <c r="AC67" s="73"/>
      <c r="AD67" s="82"/>
      <c r="AE67" s="82"/>
      <c r="AF67" s="80"/>
      <c r="AG67" s="82"/>
      <c r="AH67" s="79"/>
      <c r="AI67" s="81"/>
      <c r="AJ67" s="63"/>
      <c r="AK67" s="3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</row>
    <row r="68" spans="1:80" x14ac:dyDescent="0.15">
      <c r="A68" s="36">
        <f t="shared" si="25"/>
        <v>44462</v>
      </c>
      <c r="B68" s="14">
        <f t="shared" ca="1" si="16"/>
        <v>1014.1577079899999</v>
      </c>
      <c r="C68" s="13">
        <f t="shared" si="26"/>
        <v>1000</v>
      </c>
      <c r="D68" s="12">
        <f>IF(A68&lt;$B$1,VLOOKUP(A68,[1]DI!$A$4:$B$15000,2,FALSE),0)</f>
        <v>6.1499999999999999E-2</v>
      </c>
      <c r="E68" s="13">
        <f t="shared" si="40"/>
        <v>1.0002368699999999</v>
      </c>
      <c r="F68" s="13">
        <f>(TRUNC(PRODUCT($E$13:$E67),16))</f>
        <v>1.0074485562755999</v>
      </c>
      <c r="G68" s="13">
        <f t="shared" si="41"/>
        <v>1</v>
      </c>
      <c r="H68" s="13">
        <f t="shared" si="42"/>
        <v>1.00744856</v>
      </c>
      <c r="I68" s="12">
        <f t="shared" si="43"/>
        <v>4.4999999999999998E-2</v>
      </c>
      <c r="J68" s="12"/>
      <c r="K68" s="30">
        <f t="shared" si="28"/>
        <v>44407</v>
      </c>
      <c r="L68" s="2">
        <f t="shared" si="29"/>
        <v>38</v>
      </c>
      <c r="M68" s="15">
        <f t="shared" si="30"/>
        <v>38</v>
      </c>
      <c r="N68" s="11">
        <f t="shared" si="19"/>
        <v>1.0066595439999999</v>
      </c>
      <c r="O68" s="11"/>
      <c r="P68" s="11">
        <f t="shared" si="20"/>
        <v>1.0141577079999999</v>
      </c>
      <c r="Q68" s="11"/>
      <c r="R68" s="15">
        <f t="shared" si="31"/>
        <v>0</v>
      </c>
      <c r="S68" s="13">
        <f t="shared" si="21"/>
        <v>14.15770799</v>
      </c>
      <c r="T68" s="13"/>
      <c r="U68" s="19">
        <f t="shared" si="22"/>
        <v>0</v>
      </c>
      <c r="V68" s="13">
        <f t="shared" si="32"/>
        <v>0</v>
      </c>
      <c r="W68" s="4" t="str">
        <f t="shared" si="33"/>
        <v>A+J=</v>
      </c>
      <c r="X68" s="30">
        <f t="shared" si="34"/>
        <v>45866</v>
      </c>
      <c r="Y68" s="4"/>
      <c r="Z68" s="79"/>
      <c r="AA68" s="63"/>
      <c r="AB68" s="82"/>
      <c r="AC68" s="73"/>
      <c r="AD68" s="82"/>
      <c r="AE68" s="82"/>
      <c r="AF68" s="80"/>
      <c r="AG68" s="82"/>
      <c r="AH68" s="79"/>
      <c r="AI68" s="81"/>
      <c r="AJ68" s="63"/>
      <c r="AK68" s="3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</row>
    <row r="69" spans="1:80" x14ac:dyDescent="0.15">
      <c r="A69" s="36">
        <f t="shared" si="25"/>
        <v>44463</v>
      </c>
      <c r="B69" s="14">
        <f t="shared" ca="1" si="16"/>
        <v>1014.575127</v>
      </c>
      <c r="C69" s="13">
        <f t="shared" si="26"/>
        <v>1000</v>
      </c>
      <c r="D69" s="12">
        <f>IF(A69&lt;$B$1,VLOOKUP(A69,[1]DI!$A$4:$B$15000,2,FALSE),0)</f>
        <v>6.1499999999999999E-2</v>
      </c>
      <c r="E69" s="13">
        <f t="shared" si="40"/>
        <v>1.0002368699999999</v>
      </c>
      <c r="F69" s="13">
        <f>(TRUNC(PRODUCT($E$13:$E68),16))</f>
        <v>1.0076871906151299</v>
      </c>
      <c r="G69" s="13">
        <f t="shared" si="41"/>
        <v>1</v>
      </c>
      <c r="H69" s="13">
        <f t="shared" si="42"/>
        <v>1.00768719</v>
      </c>
      <c r="I69" s="12">
        <f t="shared" si="43"/>
        <v>4.4999999999999998E-2</v>
      </c>
      <c r="J69" s="12"/>
      <c r="K69" s="30">
        <f t="shared" si="28"/>
        <v>44407</v>
      </c>
      <c r="L69" s="2">
        <f t="shared" si="29"/>
        <v>39</v>
      </c>
      <c r="M69" s="15">
        <f t="shared" si="30"/>
        <v>39</v>
      </c>
      <c r="N69" s="11">
        <f t="shared" si="19"/>
        <v>1.0068353919999999</v>
      </c>
      <c r="O69" s="11"/>
      <c r="P69" s="11">
        <f t="shared" si="20"/>
        <v>1.0145751270000001</v>
      </c>
      <c r="Q69" s="11"/>
      <c r="R69" s="15">
        <f t="shared" si="31"/>
        <v>0</v>
      </c>
      <c r="S69" s="13">
        <f t="shared" si="21"/>
        <v>14.575127</v>
      </c>
      <c r="T69" s="13"/>
      <c r="U69" s="19">
        <f t="shared" si="22"/>
        <v>0</v>
      </c>
      <c r="V69" s="13">
        <f t="shared" si="32"/>
        <v>0</v>
      </c>
      <c r="W69" s="4" t="str">
        <f t="shared" si="33"/>
        <v>A+J=</v>
      </c>
      <c r="X69" s="30">
        <f t="shared" si="34"/>
        <v>45866</v>
      </c>
      <c r="Y69" s="4"/>
      <c r="Z69" s="79"/>
      <c r="AA69" s="63"/>
      <c r="AB69" s="82"/>
      <c r="AC69" s="73"/>
      <c r="AD69" s="82"/>
      <c r="AE69" s="82"/>
      <c r="AF69" s="80"/>
      <c r="AG69" s="82"/>
      <c r="AH69" s="79"/>
      <c r="AI69" s="81"/>
      <c r="AJ69" s="63"/>
      <c r="AK69" s="3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</row>
    <row r="70" spans="1:80" x14ac:dyDescent="0.15">
      <c r="A70" s="36">
        <f t="shared" si="25"/>
        <v>44464</v>
      </c>
      <c r="B70" s="14">
        <f t="shared" ca="1" si="16"/>
        <v>1014.992723</v>
      </c>
      <c r="C70" s="13">
        <f t="shared" si="26"/>
        <v>1000</v>
      </c>
      <c r="D70" s="12">
        <f>IF(A70&lt;$B$1,VLOOKUP(A70,[1]DI!$A$4:$B$15000,2,FALSE),0)</f>
        <v>0</v>
      </c>
      <c r="E70" s="13">
        <f t="shared" si="40"/>
        <v>1</v>
      </c>
      <c r="F70" s="13">
        <f>(TRUNC(PRODUCT($E$13:$E69),16))</f>
        <v>1.0079258814799701</v>
      </c>
      <c r="G70" s="13">
        <f t="shared" si="41"/>
        <v>1</v>
      </c>
      <c r="H70" s="13">
        <f t="shared" si="42"/>
        <v>1.0079258799999999</v>
      </c>
      <c r="I70" s="12">
        <f t="shared" si="43"/>
        <v>4.4999999999999998E-2</v>
      </c>
      <c r="J70" s="12"/>
      <c r="K70" s="30">
        <f t="shared" si="28"/>
        <v>44407</v>
      </c>
      <c r="L70" s="2">
        <f t="shared" si="29"/>
        <v>39</v>
      </c>
      <c r="M70" s="15">
        <f t="shared" si="30"/>
        <v>40</v>
      </c>
      <c r="N70" s="11">
        <f t="shared" si="19"/>
        <v>1.007011272</v>
      </c>
      <c r="O70" s="11"/>
      <c r="P70" s="11">
        <f t="shared" si="20"/>
        <v>1.014992723</v>
      </c>
      <c r="Q70" s="11"/>
      <c r="R70" s="15">
        <f t="shared" si="31"/>
        <v>0</v>
      </c>
      <c r="S70" s="13">
        <f t="shared" si="21"/>
        <v>14.992723</v>
      </c>
      <c r="T70" s="13"/>
      <c r="U70" s="19">
        <f t="shared" si="22"/>
        <v>0</v>
      </c>
      <c r="V70" s="13">
        <f t="shared" si="32"/>
        <v>0</v>
      </c>
      <c r="W70" s="4" t="str">
        <f t="shared" si="33"/>
        <v>A+J=</v>
      </c>
      <c r="X70" s="30">
        <f t="shared" si="34"/>
        <v>45866</v>
      </c>
      <c r="Y70" s="4"/>
      <c r="Z70" s="79"/>
      <c r="AA70" s="63"/>
      <c r="AB70" s="82"/>
      <c r="AC70" s="73"/>
      <c r="AD70" s="82"/>
      <c r="AE70" s="82"/>
      <c r="AF70" s="80"/>
      <c r="AG70" s="82"/>
      <c r="AH70" s="79"/>
      <c r="AI70" s="81"/>
      <c r="AJ70" s="63"/>
      <c r="AK70" s="3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</row>
    <row r="71" spans="1:80" x14ac:dyDescent="0.15">
      <c r="A71" s="36">
        <f t="shared" si="25"/>
        <v>44465</v>
      </c>
      <c r="B71" s="14">
        <f t="shared" ca="1" si="16"/>
        <v>1014.992723</v>
      </c>
      <c r="C71" s="13">
        <f t="shared" si="26"/>
        <v>1000</v>
      </c>
      <c r="D71" s="12">
        <f>IF(A71&lt;$B$1,VLOOKUP(A71,[1]DI!$A$4:$B$15000,2,FALSE),0)</f>
        <v>0</v>
      </c>
      <c r="E71" s="13">
        <f t="shared" si="40"/>
        <v>1</v>
      </c>
      <c r="F71" s="13">
        <f>(TRUNC(PRODUCT($E$13:$E70),16))</f>
        <v>1.0079258814799701</v>
      </c>
      <c r="G71" s="13">
        <f t="shared" si="41"/>
        <v>1</v>
      </c>
      <c r="H71" s="13">
        <f t="shared" si="42"/>
        <v>1.0079258799999999</v>
      </c>
      <c r="I71" s="12">
        <f t="shared" si="43"/>
        <v>4.4999999999999998E-2</v>
      </c>
      <c r="J71" s="12"/>
      <c r="K71" s="30">
        <f t="shared" si="28"/>
        <v>44407</v>
      </c>
      <c r="L71" s="2">
        <f t="shared" si="29"/>
        <v>39</v>
      </c>
      <c r="M71" s="15">
        <f t="shared" si="30"/>
        <v>40</v>
      </c>
      <c r="N71" s="11">
        <f t="shared" si="19"/>
        <v>1.007011272</v>
      </c>
      <c r="O71" s="11"/>
      <c r="P71" s="11">
        <f t="shared" si="20"/>
        <v>1.014992723</v>
      </c>
      <c r="Q71" s="11"/>
      <c r="R71" s="15">
        <f t="shared" si="31"/>
        <v>0</v>
      </c>
      <c r="S71" s="13">
        <f t="shared" si="21"/>
        <v>14.992723</v>
      </c>
      <c r="T71" s="13"/>
      <c r="U71" s="19">
        <f t="shared" si="22"/>
        <v>0</v>
      </c>
      <c r="V71" s="13">
        <f t="shared" si="32"/>
        <v>0</v>
      </c>
      <c r="W71" s="4" t="str">
        <f t="shared" si="33"/>
        <v>A+J=</v>
      </c>
      <c r="X71" s="30">
        <f t="shared" si="34"/>
        <v>45866</v>
      </c>
      <c r="Y71" s="4"/>
      <c r="Z71" s="79"/>
      <c r="AA71" s="63"/>
      <c r="AB71" s="82"/>
      <c r="AC71" s="73"/>
      <c r="AD71" s="82"/>
      <c r="AE71" s="82"/>
      <c r="AF71" s="80"/>
      <c r="AG71" s="82"/>
      <c r="AH71" s="79"/>
      <c r="AI71" s="81"/>
      <c r="AJ71" s="63"/>
      <c r="AK71" s="3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</row>
    <row r="72" spans="1:80" x14ac:dyDescent="0.15">
      <c r="A72" s="36">
        <f t="shared" si="25"/>
        <v>44466</v>
      </c>
      <c r="B72" s="14">
        <f t="shared" ca="1" si="16"/>
        <v>1014.992723</v>
      </c>
      <c r="C72" s="13">
        <f t="shared" si="26"/>
        <v>1000</v>
      </c>
      <c r="D72" s="12">
        <f>IF(A72&lt;$B$1,VLOOKUP(A72,[1]DI!$A$4:$B$15000,2,FALSE),0)</f>
        <v>6.1499999999999999E-2</v>
      </c>
      <c r="E72" s="13">
        <f t="shared" si="40"/>
        <v>1.0002368699999999</v>
      </c>
      <c r="F72" s="13">
        <f>(TRUNC(PRODUCT($E$13:$E71),16))</f>
        <v>1.0079258814799701</v>
      </c>
      <c r="G72" s="13">
        <f t="shared" si="41"/>
        <v>1</v>
      </c>
      <c r="H72" s="13">
        <f t="shared" si="42"/>
        <v>1.0079258799999999</v>
      </c>
      <c r="I72" s="12">
        <f t="shared" si="43"/>
        <v>4.4999999999999998E-2</v>
      </c>
      <c r="J72" s="12"/>
      <c r="K72" s="30">
        <f t="shared" si="28"/>
        <v>44407</v>
      </c>
      <c r="L72" s="2">
        <f t="shared" si="29"/>
        <v>40</v>
      </c>
      <c r="M72" s="15">
        <f t="shared" si="30"/>
        <v>40</v>
      </c>
      <c r="N72" s="11">
        <f t="shared" si="19"/>
        <v>1.007011272</v>
      </c>
      <c r="O72" s="11"/>
      <c r="P72" s="11">
        <f t="shared" si="20"/>
        <v>1.014992723</v>
      </c>
      <c r="Q72" s="11"/>
      <c r="R72" s="15">
        <f t="shared" si="31"/>
        <v>0</v>
      </c>
      <c r="S72" s="13">
        <f t="shared" si="21"/>
        <v>14.992723</v>
      </c>
      <c r="T72" s="13"/>
      <c r="U72" s="19">
        <f t="shared" si="22"/>
        <v>0</v>
      </c>
      <c r="V72" s="13">
        <f t="shared" si="32"/>
        <v>0</v>
      </c>
      <c r="W72" s="4" t="str">
        <f t="shared" si="33"/>
        <v>A+J=</v>
      </c>
      <c r="X72" s="30">
        <f t="shared" si="34"/>
        <v>45866</v>
      </c>
      <c r="Y72" s="4"/>
      <c r="Z72" s="79"/>
      <c r="AA72" s="63"/>
      <c r="AB72" s="82"/>
      <c r="AC72" s="73"/>
      <c r="AD72" s="82"/>
      <c r="AE72" s="82"/>
      <c r="AF72" s="80"/>
      <c r="AG72" s="82"/>
      <c r="AH72" s="79"/>
      <c r="AI72" s="81"/>
      <c r="AJ72" s="63"/>
      <c r="AK72" s="3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</row>
    <row r="73" spans="1:80" x14ac:dyDescent="0.15">
      <c r="A73" s="36">
        <f t="shared" si="25"/>
        <v>44467</v>
      </c>
      <c r="B73" s="14">
        <f t="shared" ca="1" si="16"/>
        <v>1015.410493</v>
      </c>
      <c r="C73" s="13">
        <f t="shared" si="26"/>
        <v>1000</v>
      </c>
      <c r="D73" s="12">
        <f>IF(A73&lt;$B$1,VLOOKUP(A73,[1]DI!$A$4:$B$15000,2,FALSE),0)</f>
        <v>6.1499999999999999E-2</v>
      </c>
      <c r="E73" s="13">
        <f t="shared" si="40"/>
        <v>1.0002368699999999</v>
      </c>
      <c r="F73" s="13">
        <f>(TRUNC(PRODUCT($E$13:$E72),16))</f>
        <v>1.00816462888352</v>
      </c>
      <c r="G73" s="13">
        <f t="shared" si="41"/>
        <v>1</v>
      </c>
      <c r="H73" s="13">
        <f t="shared" si="42"/>
        <v>1.00816463</v>
      </c>
      <c r="I73" s="12">
        <f t="shared" si="43"/>
        <v>4.4999999999999998E-2</v>
      </c>
      <c r="J73" s="12"/>
      <c r="K73" s="30">
        <f t="shared" si="28"/>
        <v>44407</v>
      </c>
      <c r="L73" s="2">
        <f t="shared" si="29"/>
        <v>41</v>
      </c>
      <c r="M73" s="15">
        <f t="shared" si="30"/>
        <v>41</v>
      </c>
      <c r="N73" s="11">
        <f t="shared" si="19"/>
        <v>1.007187182</v>
      </c>
      <c r="O73" s="11"/>
      <c r="P73" s="11">
        <f t="shared" si="20"/>
        <v>1.0154104930000001</v>
      </c>
      <c r="Q73" s="11"/>
      <c r="R73" s="15">
        <f t="shared" si="31"/>
        <v>0</v>
      </c>
      <c r="S73" s="13">
        <f t="shared" si="21"/>
        <v>15.410493000000001</v>
      </c>
      <c r="T73" s="13"/>
      <c r="U73" s="19">
        <f t="shared" si="22"/>
        <v>0</v>
      </c>
      <c r="V73" s="13">
        <f t="shared" si="32"/>
        <v>0</v>
      </c>
      <c r="W73" s="4" t="str">
        <f t="shared" si="33"/>
        <v>A+J=</v>
      </c>
      <c r="X73" s="30">
        <f t="shared" si="34"/>
        <v>45866</v>
      </c>
      <c r="Y73" s="4"/>
      <c r="Z73" s="79"/>
      <c r="AA73" s="63"/>
      <c r="AB73" s="82"/>
      <c r="AC73" s="73"/>
      <c r="AD73" s="82"/>
      <c r="AE73" s="82"/>
      <c r="AF73" s="80"/>
      <c r="AG73" s="82"/>
      <c r="AH73" s="79"/>
      <c r="AI73" s="81"/>
      <c r="AJ73" s="63"/>
      <c r="AK73" s="3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</row>
    <row r="74" spans="1:80" x14ac:dyDescent="0.15">
      <c r="A74" s="36">
        <f t="shared" si="25"/>
        <v>44468</v>
      </c>
      <c r="B74" s="14">
        <f t="shared" ca="1" si="16"/>
        <v>1015.828428</v>
      </c>
      <c r="C74" s="13">
        <f t="shared" si="26"/>
        <v>1000</v>
      </c>
      <c r="D74" s="12">
        <f>IF(A74&lt;$B$1,VLOOKUP(A74,[1]DI!$A$4:$B$15000,2,FALSE),0)</f>
        <v>6.1499999999999999E-2</v>
      </c>
      <c r="E74" s="13">
        <f t="shared" si="40"/>
        <v>1.0002368699999999</v>
      </c>
      <c r="F74" s="13">
        <f>(TRUNC(PRODUCT($E$13:$E73),16))</f>
        <v>1.00840343283916</v>
      </c>
      <c r="G74" s="13">
        <f t="shared" si="41"/>
        <v>1</v>
      </c>
      <c r="H74" s="13">
        <f t="shared" si="42"/>
        <v>1.00840343</v>
      </c>
      <c r="I74" s="12">
        <f t="shared" si="43"/>
        <v>4.4999999999999998E-2</v>
      </c>
      <c r="J74" s="12"/>
      <c r="K74" s="30">
        <f t="shared" si="28"/>
        <v>44407</v>
      </c>
      <c r="L74" s="2">
        <f t="shared" si="29"/>
        <v>42</v>
      </c>
      <c r="M74" s="15">
        <f t="shared" si="30"/>
        <v>42</v>
      </c>
      <c r="N74" s="11">
        <f t="shared" si="19"/>
        <v>1.007363123</v>
      </c>
      <c r="O74" s="11"/>
      <c r="P74" s="11">
        <f t="shared" si="20"/>
        <v>1.0158284280000001</v>
      </c>
      <c r="Q74" s="11"/>
      <c r="R74" s="15">
        <f t="shared" si="31"/>
        <v>0</v>
      </c>
      <c r="S74" s="13">
        <f t="shared" si="21"/>
        <v>15.828428000000001</v>
      </c>
      <c r="T74" s="13"/>
      <c r="U74" s="19">
        <f t="shared" si="22"/>
        <v>0</v>
      </c>
      <c r="V74" s="13">
        <f t="shared" si="32"/>
        <v>0</v>
      </c>
      <c r="W74" s="4" t="str">
        <f t="shared" si="33"/>
        <v>A+J=</v>
      </c>
      <c r="X74" s="30">
        <f t="shared" si="34"/>
        <v>45866</v>
      </c>
      <c r="Y74" s="4"/>
      <c r="Z74" s="79"/>
      <c r="AA74" s="63"/>
      <c r="AB74" s="82"/>
      <c r="AC74" s="73"/>
      <c r="AD74" s="82"/>
      <c r="AE74" s="82"/>
      <c r="AF74" s="80"/>
      <c r="AG74" s="82"/>
      <c r="AH74" s="79"/>
      <c r="AI74" s="81"/>
      <c r="AJ74" s="63"/>
      <c r="AK74" s="3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</row>
    <row r="75" spans="1:80" x14ac:dyDescent="0.15">
      <c r="A75" s="36">
        <f t="shared" si="25"/>
        <v>44469</v>
      </c>
      <c r="B75" s="14">
        <f t="shared" ca="1" si="16"/>
        <v>1016.24654</v>
      </c>
      <c r="C75" s="13">
        <f t="shared" si="26"/>
        <v>1000</v>
      </c>
      <c r="D75" s="12">
        <f>IF(A75&lt;$B$1,VLOOKUP(A75,[1]DI!$A$4:$B$15000,2,FALSE),0)</f>
        <v>6.1499999999999999E-2</v>
      </c>
      <c r="E75" s="13">
        <f t="shared" si="40"/>
        <v>1.0002368699999999</v>
      </c>
      <c r="F75" s="13">
        <f>(TRUNC(PRODUCT($E$13:$E74),16))</f>
        <v>1.0086422933603001</v>
      </c>
      <c r="G75" s="13">
        <f t="shared" si="41"/>
        <v>1</v>
      </c>
      <c r="H75" s="13">
        <f t="shared" si="42"/>
        <v>1.0086422900000001</v>
      </c>
      <c r="I75" s="12">
        <f t="shared" si="43"/>
        <v>4.4999999999999998E-2</v>
      </c>
      <c r="J75" s="12"/>
      <c r="K75" s="30">
        <f t="shared" si="28"/>
        <v>44407</v>
      </c>
      <c r="L75" s="2">
        <f t="shared" si="29"/>
        <v>43</v>
      </c>
      <c r="M75" s="15">
        <f t="shared" si="30"/>
        <v>43</v>
      </c>
      <c r="N75" s="11">
        <f t="shared" si="19"/>
        <v>1.0075390950000001</v>
      </c>
      <c r="O75" s="11"/>
      <c r="P75" s="11">
        <f t="shared" si="20"/>
        <v>1.01624654</v>
      </c>
      <c r="Q75" s="11"/>
      <c r="R75" s="15">
        <f t="shared" si="31"/>
        <v>0</v>
      </c>
      <c r="S75" s="13">
        <f t="shared" si="21"/>
        <v>16.24654</v>
      </c>
      <c r="T75" s="13"/>
      <c r="U75" s="19">
        <f t="shared" si="22"/>
        <v>0</v>
      </c>
      <c r="V75" s="13">
        <f t="shared" si="32"/>
        <v>0</v>
      </c>
      <c r="W75" s="4" t="str">
        <f t="shared" si="33"/>
        <v>A+J=</v>
      </c>
      <c r="X75" s="30">
        <f t="shared" si="34"/>
        <v>45866</v>
      </c>
      <c r="Y75" s="4"/>
      <c r="Z75" s="79"/>
      <c r="AA75" s="63"/>
      <c r="AB75" s="82"/>
      <c r="AC75" s="73"/>
      <c r="AD75" s="82"/>
      <c r="AE75" s="82"/>
      <c r="AF75" s="80"/>
      <c r="AG75" s="82"/>
      <c r="AH75" s="79"/>
      <c r="AI75" s="81"/>
      <c r="AJ75" s="63"/>
      <c r="AK75" s="3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</row>
    <row r="76" spans="1:80" x14ac:dyDescent="0.15">
      <c r="A76" s="36">
        <f t="shared" si="25"/>
        <v>44470</v>
      </c>
      <c r="B76" s="14">
        <f t="shared" ca="1" si="16"/>
        <v>1016.6648259999999</v>
      </c>
      <c r="C76" s="13">
        <f t="shared" si="26"/>
        <v>1000</v>
      </c>
      <c r="D76" s="12">
        <f>IF(A76&lt;$B$1,VLOOKUP(A76,[1]DI!$A$4:$B$15000,2,FALSE),0)</f>
        <v>6.1499999999999999E-2</v>
      </c>
      <c r="E76" s="13">
        <f t="shared" si="40"/>
        <v>1.0002368699999999</v>
      </c>
      <c r="F76" s="13">
        <f>(TRUNC(PRODUCT($E$13:$E75),16))</f>
        <v>1.00888121046032</v>
      </c>
      <c r="G76" s="13">
        <f t="shared" si="41"/>
        <v>1</v>
      </c>
      <c r="H76" s="13">
        <f t="shared" si="42"/>
        <v>1.00888121</v>
      </c>
      <c r="I76" s="12">
        <f t="shared" si="43"/>
        <v>4.4999999999999998E-2</v>
      </c>
      <c r="J76" s="12"/>
      <c r="K76" s="30">
        <f t="shared" si="28"/>
        <v>44407</v>
      </c>
      <c r="L76" s="2">
        <f t="shared" si="29"/>
        <v>44</v>
      </c>
      <c r="M76" s="15">
        <f t="shared" si="30"/>
        <v>44</v>
      </c>
      <c r="N76" s="11">
        <f t="shared" si="19"/>
        <v>1.0077150969999999</v>
      </c>
      <c r="O76" s="11"/>
      <c r="P76" s="11">
        <f t="shared" si="20"/>
        <v>1.016664826</v>
      </c>
      <c r="Q76" s="11"/>
      <c r="R76" s="15">
        <f t="shared" si="31"/>
        <v>0</v>
      </c>
      <c r="S76" s="13">
        <f t="shared" si="21"/>
        <v>16.664826000000001</v>
      </c>
      <c r="T76" s="13"/>
      <c r="U76" s="19">
        <f t="shared" si="22"/>
        <v>0</v>
      </c>
      <c r="V76" s="13">
        <f t="shared" si="32"/>
        <v>0</v>
      </c>
      <c r="W76" s="4" t="str">
        <f t="shared" si="33"/>
        <v>A+J=</v>
      </c>
      <c r="X76" s="30">
        <f t="shared" si="34"/>
        <v>45866</v>
      </c>
      <c r="Y76" s="4"/>
      <c r="Z76" s="79"/>
      <c r="AA76" s="63"/>
      <c r="AB76" s="82"/>
      <c r="AC76" s="73"/>
      <c r="AD76" s="82"/>
      <c r="AE76" s="82"/>
      <c r="AF76" s="80"/>
      <c r="AG76" s="82"/>
      <c r="AH76" s="79"/>
      <c r="AI76" s="81"/>
      <c r="AJ76" s="63"/>
      <c r="AK76" s="3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</row>
    <row r="77" spans="1:80" x14ac:dyDescent="0.15">
      <c r="A77" s="36">
        <f t="shared" si="25"/>
        <v>44471</v>
      </c>
      <c r="B77" s="14">
        <f t="shared" ref="B77:B140" ca="1" si="44">IF(A77&lt;=TODAY(),C77+S77,IF(AND(A77&gt;TODAY(),A77&lt;=$B$1),IF(VLOOKUP(TODAY(),$A$11:$D$4976,4,FALSE)=0,"n.d",C77+S77),"n.d"))</f>
        <v>1017.0832789999999</v>
      </c>
      <c r="C77" s="13">
        <f t="shared" si="26"/>
        <v>1000</v>
      </c>
      <c r="D77" s="12">
        <f>IF(A77&lt;$B$1,VLOOKUP(A77,[1]DI!$A$4:$B$15000,2,FALSE),0)</f>
        <v>0</v>
      </c>
      <c r="E77" s="13">
        <f t="shared" si="40"/>
        <v>1</v>
      </c>
      <c r="F77" s="13">
        <f>(TRUNC(PRODUCT($E$13:$E76),16))</f>
        <v>1.00912018415264</v>
      </c>
      <c r="G77" s="13">
        <f t="shared" si="41"/>
        <v>1</v>
      </c>
      <c r="H77" s="13">
        <f t="shared" si="42"/>
        <v>1.00912018</v>
      </c>
      <c r="I77" s="12">
        <f t="shared" si="43"/>
        <v>4.4999999999999998E-2</v>
      </c>
      <c r="J77" s="12"/>
      <c r="K77" s="30">
        <f t="shared" si="28"/>
        <v>44407</v>
      </c>
      <c r="L77" s="2">
        <f t="shared" si="29"/>
        <v>44</v>
      </c>
      <c r="M77" s="15">
        <f t="shared" si="30"/>
        <v>45</v>
      </c>
      <c r="N77" s="11">
        <f t="shared" ref="N77:N140" si="45">ROUND((I77+1)^(M77/252),9)</f>
        <v>1.00789113</v>
      </c>
      <c r="O77" s="11"/>
      <c r="P77" s="11">
        <f t="shared" ref="P77:P140" si="46">ROUND(H77*N77,9)</f>
        <v>1.017083279</v>
      </c>
      <c r="Q77" s="11"/>
      <c r="R77" s="15">
        <f t="shared" si="31"/>
        <v>0</v>
      </c>
      <c r="S77" s="13">
        <f t="shared" ref="S77:S140" si="47">TRUNC(((P77-1)*C77),8)</f>
        <v>17.083279000000001</v>
      </c>
      <c r="T77" s="13"/>
      <c r="U77" s="19">
        <f t="shared" ref="U77:U140" si="48">IF($R77&gt;0,VLOOKUP($R77,$Z$13:$AF$151,7),0)</f>
        <v>0</v>
      </c>
      <c r="V77" s="13">
        <f t="shared" si="32"/>
        <v>0</v>
      </c>
      <c r="W77" s="4" t="str">
        <f t="shared" si="33"/>
        <v>A+J=</v>
      </c>
      <c r="X77" s="30">
        <f t="shared" si="34"/>
        <v>45866</v>
      </c>
      <c r="Y77" s="4"/>
      <c r="Z77" s="79"/>
      <c r="AA77" s="63"/>
      <c r="AB77" s="82"/>
      <c r="AC77" s="73"/>
      <c r="AD77" s="82"/>
      <c r="AE77" s="82"/>
      <c r="AF77" s="80"/>
      <c r="AG77" s="82"/>
      <c r="AH77" s="79"/>
      <c r="AI77" s="81"/>
      <c r="AJ77" s="63"/>
      <c r="AK77" s="3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</row>
    <row r="78" spans="1:80" x14ac:dyDescent="0.15">
      <c r="A78" s="36">
        <f t="shared" ref="A78:A141" si="49">(A77+1)</f>
        <v>44472</v>
      </c>
      <c r="B78" s="14">
        <f t="shared" ca="1" si="44"/>
        <v>1017.0832789999999</v>
      </c>
      <c r="C78" s="13">
        <f t="shared" ref="C78:C141" si="50">(C77-V77)</f>
        <v>1000</v>
      </c>
      <c r="D78" s="12">
        <f>IF(A78&lt;$B$1,VLOOKUP(A78,[1]DI!$A$4:$B$15000,2,FALSE),0)</f>
        <v>0</v>
      </c>
      <c r="E78" s="13">
        <f t="shared" si="40"/>
        <v>1</v>
      </c>
      <c r="F78" s="13">
        <f>(TRUNC(PRODUCT($E$13:$E77),16))</f>
        <v>1.00912018415264</v>
      </c>
      <c r="G78" s="13">
        <f t="shared" si="41"/>
        <v>1</v>
      </c>
      <c r="H78" s="13">
        <f t="shared" si="42"/>
        <v>1.00912018</v>
      </c>
      <c r="I78" s="12">
        <f t="shared" si="43"/>
        <v>4.4999999999999998E-2</v>
      </c>
      <c r="J78" s="12"/>
      <c r="K78" s="30">
        <f t="shared" ref="K78:K141" si="51">IF(R77&gt;0,VLOOKUP(R77,Z$13:AJ$151,2),K77)</f>
        <v>44407</v>
      </c>
      <c r="L78" s="2">
        <f t="shared" ref="L78:L141" si="52">IF(A78&gt;K78,IF(NETWORKDAYS(K78,A78,$Z$161:$Z$545)-1=0,1,NETWORKDAYS(K78,A78,$Z$161:$Z$545)-1),0)</f>
        <v>44</v>
      </c>
      <c r="M78" s="15">
        <f t="shared" ref="M78:M141" si="53">IF(AND(L78=1,L77=1),1,IF(L78&gt;0,IF(L78=L77,L78+1,L78),0))</f>
        <v>45</v>
      </c>
      <c r="N78" s="11">
        <f t="shared" si="45"/>
        <v>1.00789113</v>
      </c>
      <c r="O78" s="11"/>
      <c r="P78" s="11">
        <f t="shared" si="46"/>
        <v>1.017083279</v>
      </c>
      <c r="Q78" s="11"/>
      <c r="R78" s="15">
        <f t="shared" ref="R78:R141" si="54">IF(VLOOKUP(A78,AA$13:AH$151,8)=VLOOKUP(A77,AA$13:AH$151,8),0,VLOOKUP(A78,AA$13:AH$151,8))</f>
        <v>0</v>
      </c>
      <c r="S78" s="13">
        <f t="shared" si="47"/>
        <v>17.083279000000001</v>
      </c>
      <c r="T78" s="13"/>
      <c r="U78" s="19">
        <f t="shared" si="48"/>
        <v>0</v>
      </c>
      <c r="V78" s="13">
        <f t="shared" ref="V78:V141" si="55">IF(U78&gt;0,TRUNC(U78*C78,8),0)</f>
        <v>0</v>
      </c>
      <c r="W78" s="4" t="str">
        <f t="shared" ref="W78:W141" si="56">IF(R77&gt;0,VLOOKUP(R77,Z$13:AJ$151,10),W77)</f>
        <v>A+J=</v>
      </c>
      <c r="X78" s="30">
        <f t="shared" ref="X78:X141" si="57">IF(R77&gt;0,VLOOKUP(R77,Z$13:AJ$151,11),X77)</f>
        <v>45866</v>
      </c>
      <c r="Y78" s="4"/>
      <c r="Z78" s="79"/>
      <c r="AA78" s="63"/>
      <c r="AB78" s="82"/>
      <c r="AC78" s="73"/>
      <c r="AD78" s="82"/>
      <c r="AE78" s="82"/>
      <c r="AF78" s="80"/>
      <c r="AG78" s="82"/>
      <c r="AH78" s="79"/>
      <c r="AI78" s="81"/>
      <c r="AJ78" s="63"/>
      <c r="AK78" s="3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x14ac:dyDescent="0.15">
      <c r="A79" s="36">
        <f t="shared" si="49"/>
        <v>44473</v>
      </c>
      <c r="B79" s="14">
        <f t="shared" ca="1" si="44"/>
        <v>1017.0832789999999</v>
      </c>
      <c r="C79" s="13">
        <f t="shared" si="50"/>
        <v>1000</v>
      </c>
      <c r="D79" s="12">
        <f>IF(A79&lt;$B$1,VLOOKUP(A79,[1]DI!$A$4:$B$15000,2,FALSE),0)</f>
        <v>6.1499999999999999E-2</v>
      </c>
      <c r="E79" s="13">
        <f t="shared" ref="E79:E142" si="58">ROUND(((1+D79)^(1/252)),8)</f>
        <v>1.0002368699999999</v>
      </c>
      <c r="F79" s="13">
        <f>(TRUNC(PRODUCT($E$13:$E78),16))</f>
        <v>1.00912018415264</v>
      </c>
      <c r="G79" s="13">
        <f t="shared" ref="G79:G142" si="59">IF(R78&gt;0,F78,G78)</f>
        <v>1</v>
      </c>
      <c r="H79" s="13">
        <f t="shared" ref="H79:H142" si="60">ROUND(F79/G79,8)</f>
        <v>1.00912018</v>
      </c>
      <c r="I79" s="12">
        <f t="shared" ref="I79:I142" si="61">IF(R78&gt;0,VLOOKUP(A78,AG$161:AH$223,2),I78)</f>
        <v>4.4999999999999998E-2</v>
      </c>
      <c r="J79" s="12"/>
      <c r="K79" s="30">
        <f t="shared" si="51"/>
        <v>44407</v>
      </c>
      <c r="L79" s="2">
        <f t="shared" si="52"/>
        <v>45</v>
      </c>
      <c r="M79" s="15">
        <f t="shared" si="53"/>
        <v>45</v>
      </c>
      <c r="N79" s="11">
        <f t="shared" si="45"/>
        <v>1.00789113</v>
      </c>
      <c r="O79" s="11"/>
      <c r="P79" s="11">
        <f t="shared" si="46"/>
        <v>1.017083279</v>
      </c>
      <c r="Q79" s="11"/>
      <c r="R79" s="15">
        <f t="shared" si="54"/>
        <v>0</v>
      </c>
      <c r="S79" s="13">
        <f t="shared" si="47"/>
        <v>17.083279000000001</v>
      </c>
      <c r="T79" s="13"/>
      <c r="U79" s="19">
        <f t="shared" si="48"/>
        <v>0</v>
      </c>
      <c r="V79" s="13">
        <f t="shared" si="55"/>
        <v>0</v>
      </c>
      <c r="W79" s="4" t="str">
        <f t="shared" si="56"/>
        <v>A+J=</v>
      </c>
      <c r="X79" s="30">
        <f t="shared" si="57"/>
        <v>45866</v>
      </c>
      <c r="Y79" s="4"/>
      <c r="Z79" s="79"/>
      <c r="AA79" s="63"/>
      <c r="AB79" s="82"/>
      <c r="AC79" s="73"/>
      <c r="AD79" s="82"/>
      <c r="AE79" s="82"/>
      <c r="AF79" s="80"/>
      <c r="AG79" s="82"/>
      <c r="AH79" s="79"/>
      <c r="AI79" s="81"/>
      <c r="AJ79" s="63"/>
      <c r="AK79" s="3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x14ac:dyDescent="0.15">
      <c r="A80" s="36">
        <f t="shared" si="49"/>
        <v>44474</v>
      </c>
      <c r="B80" s="14">
        <f t="shared" ca="1" si="44"/>
        <v>1017.501907</v>
      </c>
      <c r="C80" s="13">
        <f t="shared" si="50"/>
        <v>1000</v>
      </c>
      <c r="D80" s="12">
        <f>IF(A80&lt;$B$1,VLOOKUP(A80,[1]DI!$A$4:$B$15000,2,FALSE),0)</f>
        <v>6.1499999999999999E-2</v>
      </c>
      <c r="E80" s="13">
        <f t="shared" si="58"/>
        <v>1.0002368699999999</v>
      </c>
      <c r="F80" s="13">
        <f>(TRUNC(PRODUCT($E$13:$E79),16))</f>
        <v>1.00935921445067</v>
      </c>
      <c r="G80" s="13">
        <f t="shared" si="59"/>
        <v>1</v>
      </c>
      <c r="H80" s="13">
        <f t="shared" si="60"/>
        <v>1.00935921</v>
      </c>
      <c r="I80" s="12">
        <f t="shared" si="61"/>
        <v>4.4999999999999998E-2</v>
      </c>
      <c r="J80" s="12"/>
      <c r="K80" s="30">
        <f t="shared" si="51"/>
        <v>44407</v>
      </c>
      <c r="L80" s="2">
        <f t="shared" si="52"/>
        <v>46</v>
      </c>
      <c r="M80" s="15">
        <f t="shared" si="53"/>
        <v>46</v>
      </c>
      <c r="N80" s="11">
        <f t="shared" si="45"/>
        <v>1.0080671940000001</v>
      </c>
      <c r="O80" s="11"/>
      <c r="P80" s="11">
        <f t="shared" si="46"/>
        <v>1.017501907</v>
      </c>
      <c r="Q80" s="11"/>
      <c r="R80" s="15">
        <f t="shared" si="54"/>
        <v>0</v>
      </c>
      <c r="S80" s="13">
        <f t="shared" si="47"/>
        <v>17.501906999999999</v>
      </c>
      <c r="T80" s="13"/>
      <c r="U80" s="19">
        <f t="shared" si="48"/>
        <v>0</v>
      </c>
      <c r="V80" s="13">
        <f t="shared" si="55"/>
        <v>0</v>
      </c>
      <c r="W80" s="4" t="str">
        <f t="shared" si="56"/>
        <v>A+J=</v>
      </c>
      <c r="X80" s="30">
        <f t="shared" si="57"/>
        <v>45866</v>
      </c>
      <c r="Y80" s="4"/>
      <c r="Z80" s="79"/>
      <c r="AA80" s="63"/>
      <c r="AB80" s="82"/>
      <c r="AC80" s="73"/>
      <c r="AD80" s="82"/>
      <c r="AE80" s="82"/>
      <c r="AF80" s="80"/>
      <c r="AG80" s="82"/>
      <c r="AH80" s="79"/>
      <c r="AI80" s="81"/>
      <c r="AJ80" s="63"/>
      <c r="AK80" s="3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</row>
    <row r="81" spans="1:80" x14ac:dyDescent="0.15">
      <c r="A81" s="36">
        <f t="shared" si="49"/>
        <v>44475</v>
      </c>
      <c r="B81" s="14">
        <f t="shared" ca="1" si="44"/>
        <v>1017.92071099</v>
      </c>
      <c r="C81" s="13">
        <f t="shared" si="50"/>
        <v>1000</v>
      </c>
      <c r="D81" s="12">
        <f>IF(A81&lt;$B$1,VLOOKUP(A81,[1]DI!$A$4:$B$15000,2,FALSE),0)</f>
        <v>6.1499999999999999E-2</v>
      </c>
      <c r="E81" s="13">
        <f t="shared" si="58"/>
        <v>1.0002368699999999</v>
      </c>
      <c r="F81" s="13">
        <f>(TRUNC(PRODUCT($E$13:$E80),16))</f>
        <v>1.0095983013677901</v>
      </c>
      <c r="G81" s="13">
        <f t="shared" si="59"/>
        <v>1</v>
      </c>
      <c r="H81" s="13">
        <f t="shared" si="60"/>
        <v>1.0095982999999999</v>
      </c>
      <c r="I81" s="12">
        <f t="shared" si="61"/>
        <v>4.4999999999999998E-2</v>
      </c>
      <c r="J81" s="12"/>
      <c r="K81" s="30">
        <f t="shared" si="51"/>
        <v>44407</v>
      </c>
      <c r="L81" s="2">
        <f t="shared" si="52"/>
        <v>47</v>
      </c>
      <c r="M81" s="15">
        <f t="shared" si="53"/>
        <v>47</v>
      </c>
      <c r="N81" s="11">
        <f t="shared" si="45"/>
        <v>1.0082432889999999</v>
      </c>
      <c r="O81" s="11"/>
      <c r="P81" s="11">
        <f t="shared" si="46"/>
        <v>1.0179207109999999</v>
      </c>
      <c r="Q81" s="11"/>
      <c r="R81" s="15">
        <f t="shared" si="54"/>
        <v>0</v>
      </c>
      <c r="S81" s="13">
        <f t="shared" si="47"/>
        <v>17.92071099</v>
      </c>
      <c r="T81" s="13"/>
      <c r="U81" s="19">
        <f t="shared" si="48"/>
        <v>0</v>
      </c>
      <c r="V81" s="13">
        <f t="shared" si="55"/>
        <v>0</v>
      </c>
      <c r="W81" s="4" t="str">
        <f t="shared" si="56"/>
        <v>A+J=</v>
      </c>
      <c r="X81" s="30">
        <f t="shared" si="57"/>
        <v>45866</v>
      </c>
      <c r="Y81" s="4"/>
      <c r="Z81" s="79"/>
      <c r="AA81" s="63"/>
      <c r="AB81" s="82"/>
      <c r="AC81" s="73"/>
      <c r="AD81" s="82"/>
      <c r="AE81" s="82"/>
      <c r="AF81" s="80"/>
      <c r="AG81" s="82"/>
      <c r="AH81" s="79"/>
      <c r="AI81" s="81"/>
      <c r="AJ81" s="63"/>
      <c r="AK81" s="3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</row>
    <row r="82" spans="1:80" x14ac:dyDescent="0.15">
      <c r="A82" s="36">
        <f t="shared" si="49"/>
        <v>44476</v>
      </c>
      <c r="B82" s="14">
        <f t="shared" ca="1" si="44"/>
        <v>1018.339679</v>
      </c>
      <c r="C82" s="13">
        <f t="shared" si="50"/>
        <v>1000</v>
      </c>
      <c r="D82" s="12">
        <f>IF(A82&lt;$B$1,VLOOKUP(A82,[1]DI!$A$4:$B$15000,2,FALSE),0)</f>
        <v>6.1499999999999999E-2</v>
      </c>
      <c r="E82" s="13">
        <f t="shared" si="58"/>
        <v>1.0002368699999999</v>
      </c>
      <c r="F82" s="13">
        <f>(TRUNC(PRODUCT($E$13:$E81),16))</f>
        <v>1.0098374449174401</v>
      </c>
      <c r="G82" s="13">
        <f t="shared" si="59"/>
        <v>1</v>
      </c>
      <c r="H82" s="13">
        <f t="shared" si="60"/>
        <v>1.0098374400000001</v>
      </c>
      <c r="I82" s="12">
        <f t="shared" si="61"/>
        <v>4.4999999999999998E-2</v>
      </c>
      <c r="J82" s="12"/>
      <c r="K82" s="30">
        <f t="shared" si="51"/>
        <v>44407</v>
      </c>
      <c r="L82" s="2">
        <f t="shared" si="52"/>
        <v>48</v>
      </c>
      <c r="M82" s="15">
        <f t="shared" si="53"/>
        <v>48</v>
      </c>
      <c r="N82" s="11">
        <f t="shared" si="45"/>
        <v>1.008419414</v>
      </c>
      <c r="O82" s="11"/>
      <c r="P82" s="11">
        <f t="shared" si="46"/>
        <v>1.0183396790000001</v>
      </c>
      <c r="Q82" s="11"/>
      <c r="R82" s="15">
        <f t="shared" si="54"/>
        <v>0</v>
      </c>
      <c r="S82" s="13">
        <f t="shared" si="47"/>
        <v>18.339679</v>
      </c>
      <c r="T82" s="13"/>
      <c r="U82" s="19">
        <f t="shared" si="48"/>
        <v>0</v>
      </c>
      <c r="V82" s="13">
        <f t="shared" si="55"/>
        <v>0</v>
      </c>
      <c r="W82" s="4" t="str">
        <f t="shared" si="56"/>
        <v>A+J=</v>
      </c>
      <c r="X82" s="30">
        <f t="shared" si="57"/>
        <v>45866</v>
      </c>
      <c r="Y82" s="4"/>
      <c r="Z82" s="79"/>
      <c r="AA82" s="63"/>
      <c r="AB82" s="82"/>
      <c r="AC82" s="73"/>
      <c r="AD82" s="82"/>
      <c r="AE82" s="82"/>
      <c r="AF82" s="80"/>
      <c r="AG82" s="82"/>
      <c r="AH82" s="79"/>
      <c r="AI82" s="81"/>
      <c r="AJ82" s="63"/>
      <c r="AK82" s="3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</row>
    <row r="83" spans="1:80" x14ac:dyDescent="0.15">
      <c r="A83" s="36">
        <f t="shared" si="49"/>
        <v>44477</v>
      </c>
      <c r="B83" s="14">
        <f t="shared" ca="1" si="44"/>
        <v>1018.758835</v>
      </c>
      <c r="C83" s="13">
        <f t="shared" si="50"/>
        <v>1000</v>
      </c>
      <c r="D83" s="12">
        <f>IF(A83&lt;$B$1,VLOOKUP(A83,[1]DI!$A$4:$B$15000,2,FALSE),0)</f>
        <v>6.1499999999999999E-2</v>
      </c>
      <c r="E83" s="13">
        <f t="shared" si="58"/>
        <v>1.0002368699999999</v>
      </c>
      <c r="F83" s="13">
        <f>(TRUNC(PRODUCT($E$13:$E82),16))</f>
        <v>1.0100766451130101</v>
      </c>
      <c r="G83" s="13">
        <f t="shared" si="59"/>
        <v>1</v>
      </c>
      <c r="H83" s="13">
        <f t="shared" si="60"/>
        <v>1.01007665</v>
      </c>
      <c r="I83" s="12">
        <f t="shared" si="61"/>
        <v>4.4999999999999998E-2</v>
      </c>
      <c r="J83" s="12"/>
      <c r="K83" s="30">
        <f t="shared" si="51"/>
        <v>44407</v>
      </c>
      <c r="L83" s="2">
        <f t="shared" si="52"/>
        <v>49</v>
      </c>
      <c r="M83" s="15">
        <f t="shared" si="53"/>
        <v>49</v>
      </c>
      <c r="N83" s="11">
        <f t="shared" si="45"/>
        <v>1.00859557</v>
      </c>
      <c r="O83" s="11"/>
      <c r="P83" s="11">
        <f t="shared" si="46"/>
        <v>1.0187588350000001</v>
      </c>
      <c r="Q83" s="11"/>
      <c r="R83" s="15">
        <f t="shared" si="54"/>
        <v>0</v>
      </c>
      <c r="S83" s="13">
        <f t="shared" si="47"/>
        <v>18.758835000000001</v>
      </c>
      <c r="T83" s="13"/>
      <c r="U83" s="19">
        <f t="shared" si="48"/>
        <v>0</v>
      </c>
      <c r="V83" s="13">
        <f t="shared" si="55"/>
        <v>0</v>
      </c>
      <c r="W83" s="4" t="str">
        <f t="shared" si="56"/>
        <v>A+J=</v>
      </c>
      <c r="X83" s="30">
        <f t="shared" si="57"/>
        <v>45866</v>
      </c>
      <c r="Y83" s="4"/>
      <c r="Z83" s="79"/>
      <c r="AA83" s="63"/>
      <c r="AB83" s="82"/>
      <c r="AC83" s="73"/>
      <c r="AD83" s="82"/>
      <c r="AE83" s="82"/>
      <c r="AF83" s="80"/>
      <c r="AG83" s="82"/>
      <c r="AH83" s="79"/>
      <c r="AI83" s="81"/>
      <c r="AJ83" s="63"/>
      <c r="AK83" s="3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</row>
    <row r="84" spans="1:80" x14ac:dyDescent="0.15">
      <c r="A84" s="36">
        <f t="shared" si="49"/>
        <v>44478</v>
      </c>
      <c r="B84" s="14">
        <f t="shared" ca="1" si="44"/>
        <v>1019.178146</v>
      </c>
      <c r="C84" s="13">
        <f t="shared" si="50"/>
        <v>1000</v>
      </c>
      <c r="D84" s="12">
        <f>IF(A84&lt;$B$1,VLOOKUP(A84,[1]DI!$A$4:$B$15000,2,FALSE),0)</f>
        <v>0</v>
      </c>
      <c r="E84" s="13">
        <f t="shared" si="58"/>
        <v>1</v>
      </c>
      <c r="F84" s="13">
        <f>(TRUNC(PRODUCT($E$13:$E83),16))</f>
        <v>1.01031590196794</v>
      </c>
      <c r="G84" s="13">
        <f t="shared" si="59"/>
        <v>1</v>
      </c>
      <c r="H84" s="13">
        <f t="shared" si="60"/>
        <v>1.0103158999999999</v>
      </c>
      <c r="I84" s="12">
        <f t="shared" si="61"/>
        <v>4.4999999999999998E-2</v>
      </c>
      <c r="J84" s="12"/>
      <c r="K84" s="30">
        <f t="shared" si="51"/>
        <v>44407</v>
      </c>
      <c r="L84" s="2">
        <f t="shared" si="52"/>
        <v>49</v>
      </c>
      <c r="M84" s="15">
        <f t="shared" si="53"/>
        <v>50</v>
      </c>
      <c r="N84" s="11">
        <f t="shared" si="45"/>
        <v>1.0087717570000001</v>
      </c>
      <c r="O84" s="11"/>
      <c r="P84" s="11">
        <f t="shared" si="46"/>
        <v>1.019178146</v>
      </c>
      <c r="Q84" s="11"/>
      <c r="R84" s="15">
        <f t="shared" si="54"/>
        <v>0</v>
      </c>
      <c r="S84" s="13">
        <f t="shared" si="47"/>
        <v>19.178146000000002</v>
      </c>
      <c r="T84" s="13"/>
      <c r="U84" s="19">
        <f t="shared" si="48"/>
        <v>0</v>
      </c>
      <c r="V84" s="13">
        <f t="shared" si="55"/>
        <v>0</v>
      </c>
      <c r="W84" s="4" t="str">
        <f t="shared" si="56"/>
        <v>A+J=</v>
      </c>
      <c r="X84" s="30">
        <f t="shared" si="57"/>
        <v>45866</v>
      </c>
      <c r="Y84" s="4"/>
      <c r="Z84" s="79"/>
      <c r="AA84" s="63"/>
      <c r="AB84" s="82"/>
      <c r="AC84" s="73"/>
      <c r="AD84" s="82"/>
      <c r="AE84" s="82"/>
      <c r="AF84" s="80"/>
      <c r="AG84" s="82"/>
      <c r="AH84" s="79"/>
      <c r="AI84" s="81"/>
      <c r="AJ84" s="63"/>
      <c r="AK84" s="3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</row>
    <row r="85" spans="1:80" x14ac:dyDescent="0.15">
      <c r="A85" s="36">
        <f t="shared" si="49"/>
        <v>44479</v>
      </c>
      <c r="B85" s="14">
        <f t="shared" ca="1" si="44"/>
        <v>1019.178146</v>
      </c>
      <c r="C85" s="13">
        <f t="shared" si="50"/>
        <v>1000</v>
      </c>
      <c r="D85" s="12">
        <f>IF(A85&lt;$B$1,VLOOKUP(A85,[1]DI!$A$4:$B$15000,2,FALSE),0)</f>
        <v>0</v>
      </c>
      <c r="E85" s="13">
        <f t="shared" si="58"/>
        <v>1</v>
      </c>
      <c r="F85" s="13">
        <f>(TRUNC(PRODUCT($E$13:$E84),16))</f>
        <v>1.01031590196794</v>
      </c>
      <c r="G85" s="13">
        <f t="shared" si="59"/>
        <v>1</v>
      </c>
      <c r="H85" s="13">
        <f t="shared" si="60"/>
        <v>1.0103158999999999</v>
      </c>
      <c r="I85" s="12">
        <f t="shared" si="61"/>
        <v>4.4999999999999998E-2</v>
      </c>
      <c r="J85" s="12"/>
      <c r="K85" s="30">
        <f t="shared" si="51"/>
        <v>44407</v>
      </c>
      <c r="L85" s="2">
        <f t="shared" si="52"/>
        <v>49</v>
      </c>
      <c r="M85" s="15">
        <f t="shared" si="53"/>
        <v>50</v>
      </c>
      <c r="N85" s="11">
        <f t="shared" si="45"/>
        <v>1.0087717570000001</v>
      </c>
      <c r="O85" s="11"/>
      <c r="P85" s="11">
        <f t="shared" si="46"/>
        <v>1.019178146</v>
      </c>
      <c r="Q85" s="11"/>
      <c r="R85" s="15">
        <f t="shared" si="54"/>
        <v>0</v>
      </c>
      <c r="S85" s="13">
        <f t="shared" si="47"/>
        <v>19.178146000000002</v>
      </c>
      <c r="T85" s="13"/>
      <c r="U85" s="19">
        <f t="shared" si="48"/>
        <v>0</v>
      </c>
      <c r="V85" s="13">
        <f t="shared" si="55"/>
        <v>0</v>
      </c>
      <c r="W85" s="4" t="str">
        <f t="shared" si="56"/>
        <v>A+J=</v>
      </c>
      <c r="X85" s="30">
        <f t="shared" si="57"/>
        <v>45866</v>
      </c>
      <c r="Y85" s="4"/>
      <c r="Z85" s="79"/>
      <c r="AA85" s="63"/>
      <c r="AB85" s="82"/>
      <c r="AC85" s="73"/>
      <c r="AD85" s="82"/>
      <c r="AE85" s="82"/>
      <c r="AF85" s="80"/>
      <c r="AG85" s="82"/>
      <c r="AH85" s="79"/>
      <c r="AI85" s="81"/>
      <c r="AJ85" s="63"/>
      <c r="AK85" s="3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</row>
    <row r="86" spans="1:80" x14ac:dyDescent="0.15">
      <c r="A86" s="36">
        <f t="shared" si="49"/>
        <v>44480</v>
      </c>
      <c r="B86" s="14">
        <f t="shared" ca="1" si="44"/>
        <v>1019.178146</v>
      </c>
      <c r="C86" s="13">
        <f t="shared" si="50"/>
        <v>1000</v>
      </c>
      <c r="D86" s="12">
        <f>IF(A86&lt;$B$1,VLOOKUP(A86,[1]DI!$A$4:$B$15000,2,FALSE),0)</f>
        <v>6.1499999999999999E-2</v>
      </c>
      <c r="E86" s="13">
        <f t="shared" si="58"/>
        <v>1.0002368699999999</v>
      </c>
      <c r="F86" s="13">
        <f>(TRUNC(PRODUCT($E$13:$E85),16))</f>
        <v>1.01031590196794</v>
      </c>
      <c r="G86" s="13">
        <f t="shared" si="59"/>
        <v>1</v>
      </c>
      <c r="H86" s="13">
        <f t="shared" si="60"/>
        <v>1.0103158999999999</v>
      </c>
      <c r="I86" s="12">
        <f t="shared" si="61"/>
        <v>4.4999999999999998E-2</v>
      </c>
      <c r="J86" s="12"/>
      <c r="K86" s="30">
        <f t="shared" si="51"/>
        <v>44407</v>
      </c>
      <c r="L86" s="2">
        <f t="shared" si="52"/>
        <v>50</v>
      </c>
      <c r="M86" s="15">
        <f t="shared" si="53"/>
        <v>50</v>
      </c>
      <c r="N86" s="11">
        <f t="shared" si="45"/>
        <v>1.0087717570000001</v>
      </c>
      <c r="O86" s="11"/>
      <c r="P86" s="11">
        <f t="shared" si="46"/>
        <v>1.019178146</v>
      </c>
      <c r="Q86" s="11"/>
      <c r="R86" s="15">
        <f t="shared" si="54"/>
        <v>0</v>
      </c>
      <c r="S86" s="13">
        <f t="shared" si="47"/>
        <v>19.178146000000002</v>
      </c>
      <c r="T86" s="13"/>
      <c r="U86" s="19">
        <f t="shared" si="48"/>
        <v>0</v>
      </c>
      <c r="V86" s="13">
        <f t="shared" si="55"/>
        <v>0</v>
      </c>
      <c r="W86" s="4" t="str">
        <f t="shared" si="56"/>
        <v>A+J=</v>
      </c>
      <c r="X86" s="30">
        <f t="shared" si="57"/>
        <v>45866</v>
      </c>
      <c r="Y86" s="4"/>
      <c r="Z86" s="79"/>
      <c r="AA86" s="63"/>
      <c r="AB86" s="82"/>
      <c r="AC86" s="73"/>
      <c r="AD86" s="82"/>
      <c r="AE86" s="82"/>
      <c r="AF86" s="80"/>
      <c r="AG86" s="82"/>
      <c r="AH86" s="79"/>
      <c r="AI86" s="81"/>
      <c r="AJ86" s="63"/>
      <c r="AK86" s="3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x14ac:dyDescent="0.15">
      <c r="A87" s="36">
        <f t="shared" si="49"/>
        <v>44481</v>
      </c>
      <c r="B87" s="14">
        <f t="shared" ca="1" si="44"/>
        <v>1019.5976429999999</v>
      </c>
      <c r="C87" s="13">
        <f t="shared" si="50"/>
        <v>1000</v>
      </c>
      <c r="D87" s="12">
        <f>IF(A87&lt;$B$1,VLOOKUP(A87,[1]DI!$A$4:$B$15000,2,FALSE),0)</f>
        <v>0</v>
      </c>
      <c r="E87" s="13">
        <f t="shared" si="58"/>
        <v>1</v>
      </c>
      <c r="F87" s="13">
        <f>(TRUNC(PRODUCT($E$13:$E86),16))</f>
        <v>1.0105552154956401</v>
      </c>
      <c r="G87" s="13">
        <f t="shared" si="59"/>
        <v>1</v>
      </c>
      <c r="H87" s="13">
        <f t="shared" si="60"/>
        <v>1.0105552200000001</v>
      </c>
      <c r="I87" s="12">
        <f t="shared" si="61"/>
        <v>4.4999999999999998E-2</v>
      </c>
      <c r="J87" s="12"/>
      <c r="K87" s="30">
        <f t="shared" si="51"/>
        <v>44407</v>
      </c>
      <c r="L87" s="2">
        <f t="shared" si="52"/>
        <v>50</v>
      </c>
      <c r="M87" s="15">
        <f t="shared" si="53"/>
        <v>51</v>
      </c>
      <c r="N87" s="11">
        <f t="shared" si="45"/>
        <v>1.0089479750000001</v>
      </c>
      <c r="O87" s="11"/>
      <c r="P87" s="11">
        <f t="shared" si="46"/>
        <v>1.019597643</v>
      </c>
      <c r="Q87" s="11"/>
      <c r="R87" s="15">
        <f t="shared" si="54"/>
        <v>0</v>
      </c>
      <c r="S87" s="13">
        <f t="shared" si="47"/>
        <v>19.597643000000001</v>
      </c>
      <c r="T87" s="13"/>
      <c r="U87" s="19">
        <f t="shared" si="48"/>
        <v>0</v>
      </c>
      <c r="V87" s="13">
        <f t="shared" si="55"/>
        <v>0</v>
      </c>
      <c r="W87" s="4" t="str">
        <f t="shared" si="56"/>
        <v>A+J=</v>
      </c>
      <c r="X87" s="30">
        <f t="shared" si="57"/>
        <v>45866</v>
      </c>
      <c r="Y87" s="4"/>
      <c r="Z87" s="79"/>
      <c r="AA87" s="63"/>
      <c r="AB87" s="82"/>
      <c r="AC87" s="73"/>
      <c r="AD87" s="82"/>
      <c r="AE87" s="82"/>
      <c r="AF87" s="80"/>
      <c r="AG87" s="82"/>
      <c r="AH87" s="79"/>
      <c r="AI87" s="81"/>
      <c r="AJ87" s="63"/>
      <c r="AK87" s="3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</row>
    <row r="88" spans="1:80" x14ac:dyDescent="0.15">
      <c r="A88" s="36">
        <f t="shared" si="49"/>
        <v>44482</v>
      </c>
      <c r="B88" s="14">
        <f t="shared" ca="1" si="44"/>
        <v>1019.5976429999999</v>
      </c>
      <c r="C88" s="13">
        <f t="shared" si="50"/>
        <v>1000</v>
      </c>
      <c r="D88" s="12">
        <f>IF(A88&lt;$B$1,VLOOKUP(A88,[1]DI!$A$4:$B$15000,2,FALSE),0)</f>
        <v>6.1499999999999999E-2</v>
      </c>
      <c r="E88" s="13">
        <f t="shared" si="58"/>
        <v>1.0002368699999999</v>
      </c>
      <c r="F88" s="13">
        <f>(TRUNC(PRODUCT($E$13:$E87),16))</f>
        <v>1.0105552154956401</v>
      </c>
      <c r="G88" s="13">
        <f t="shared" si="59"/>
        <v>1</v>
      </c>
      <c r="H88" s="13">
        <f t="shared" si="60"/>
        <v>1.0105552200000001</v>
      </c>
      <c r="I88" s="12">
        <f t="shared" si="61"/>
        <v>4.4999999999999998E-2</v>
      </c>
      <c r="J88" s="12"/>
      <c r="K88" s="30">
        <f t="shared" si="51"/>
        <v>44407</v>
      </c>
      <c r="L88" s="2">
        <f t="shared" si="52"/>
        <v>51</v>
      </c>
      <c r="M88" s="15">
        <f t="shared" si="53"/>
        <v>51</v>
      </c>
      <c r="N88" s="11">
        <f t="shared" si="45"/>
        <v>1.0089479750000001</v>
      </c>
      <c r="O88" s="11"/>
      <c r="P88" s="11">
        <f t="shared" si="46"/>
        <v>1.019597643</v>
      </c>
      <c r="Q88" s="11"/>
      <c r="R88" s="15">
        <f t="shared" si="54"/>
        <v>0</v>
      </c>
      <c r="S88" s="13">
        <f t="shared" si="47"/>
        <v>19.597643000000001</v>
      </c>
      <c r="T88" s="13"/>
      <c r="U88" s="19">
        <f t="shared" si="48"/>
        <v>0</v>
      </c>
      <c r="V88" s="13">
        <f t="shared" si="55"/>
        <v>0</v>
      </c>
      <c r="W88" s="4" t="str">
        <f t="shared" si="56"/>
        <v>A+J=</v>
      </c>
      <c r="X88" s="30">
        <f t="shared" si="57"/>
        <v>45866</v>
      </c>
      <c r="Y88" s="4"/>
      <c r="Z88" s="79"/>
      <c r="AA88" s="63"/>
      <c r="AB88" s="82"/>
      <c r="AC88" s="73"/>
      <c r="AD88" s="82"/>
      <c r="AE88" s="82"/>
      <c r="AF88" s="80"/>
      <c r="AG88" s="82"/>
      <c r="AH88" s="79"/>
      <c r="AI88" s="81"/>
      <c r="AJ88" s="63"/>
      <c r="AK88" s="3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</row>
    <row r="89" spans="1:80" x14ac:dyDescent="0.15">
      <c r="A89" s="36">
        <f t="shared" si="49"/>
        <v>44483</v>
      </c>
      <c r="B89" s="14">
        <f t="shared" ca="1" si="44"/>
        <v>1020.017306</v>
      </c>
      <c r="C89" s="13">
        <f t="shared" si="50"/>
        <v>1000</v>
      </c>
      <c r="D89" s="12">
        <f>IF(A89&lt;$B$1,VLOOKUP(A89,[1]DI!$A$4:$B$15000,2,FALSE),0)</f>
        <v>6.1499999999999999E-2</v>
      </c>
      <c r="E89" s="13">
        <f t="shared" si="58"/>
        <v>1.0002368699999999</v>
      </c>
      <c r="F89" s="13">
        <f>(TRUNC(PRODUCT($E$13:$E88),16))</f>
        <v>1.01079458570954</v>
      </c>
      <c r="G89" s="13">
        <f t="shared" si="59"/>
        <v>1</v>
      </c>
      <c r="H89" s="13">
        <f t="shared" si="60"/>
        <v>1.0107945899999999</v>
      </c>
      <c r="I89" s="12">
        <f t="shared" si="61"/>
        <v>4.4999999999999998E-2</v>
      </c>
      <c r="J89" s="12"/>
      <c r="K89" s="30">
        <f t="shared" si="51"/>
        <v>44407</v>
      </c>
      <c r="L89" s="2">
        <f t="shared" si="52"/>
        <v>52</v>
      </c>
      <c r="M89" s="15">
        <f t="shared" si="53"/>
        <v>52</v>
      </c>
      <c r="N89" s="11">
        <f t="shared" si="45"/>
        <v>1.009124224</v>
      </c>
      <c r="O89" s="11"/>
      <c r="P89" s="11">
        <f t="shared" si="46"/>
        <v>1.020017306</v>
      </c>
      <c r="Q89" s="11"/>
      <c r="R89" s="15">
        <f t="shared" si="54"/>
        <v>0</v>
      </c>
      <c r="S89" s="13">
        <f t="shared" si="47"/>
        <v>20.017306000000001</v>
      </c>
      <c r="T89" s="13"/>
      <c r="U89" s="19">
        <f t="shared" si="48"/>
        <v>0</v>
      </c>
      <c r="V89" s="13">
        <f t="shared" si="55"/>
        <v>0</v>
      </c>
      <c r="W89" s="4" t="str">
        <f t="shared" si="56"/>
        <v>A+J=</v>
      </c>
      <c r="X89" s="30">
        <f t="shared" si="57"/>
        <v>45866</v>
      </c>
      <c r="Y89" s="4"/>
      <c r="Z89" s="79"/>
      <c r="AA89" s="63"/>
      <c r="AB89" s="82"/>
      <c r="AC89" s="73"/>
      <c r="AD89" s="82"/>
      <c r="AE89" s="82"/>
      <c r="AF89" s="80"/>
      <c r="AG89" s="82"/>
      <c r="AH89" s="79"/>
      <c r="AI89" s="81"/>
      <c r="AJ89" s="63"/>
      <c r="AK89" s="3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</row>
    <row r="90" spans="1:80" x14ac:dyDescent="0.15">
      <c r="A90" s="36">
        <f t="shared" si="49"/>
        <v>44484</v>
      </c>
      <c r="B90" s="14">
        <f t="shared" ca="1" si="44"/>
        <v>1020.437135</v>
      </c>
      <c r="C90" s="13">
        <f t="shared" si="50"/>
        <v>1000</v>
      </c>
      <c r="D90" s="12">
        <f>IF(A90&lt;$B$1,VLOOKUP(A90,[1]DI!$A$4:$B$15000,2,FALSE),0)</f>
        <v>6.1499999999999999E-2</v>
      </c>
      <c r="E90" s="13">
        <f t="shared" si="58"/>
        <v>1.0002368699999999</v>
      </c>
      <c r="F90" s="13">
        <f>(TRUNC(PRODUCT($E$13:$E89),16))</f>
        <v>1.0110340126230499</v>
      </c>
      <c r="G90" s="13">
        <f t="shared" si="59"/>
        <v>1</v>
      </c>
      <c r="H90" s="13">
        <f t="shared" si="60"/>
        <v>1.0110340099999999</v>
      </c>
      <c r="I90" s="12">
        <f t="shared" si="61"/>
        <v>4.4999999999999998E-2</v>
      </c>
      <c r="J90" s="12"/>
      <c r="K90" s="30">
        <f t="shared" si="51"/>
        <v>44407</v>
      </c>
      <c r="L90" s="2">
        <f t="shared" si="52"/>
        <v>53</v>
      </c>
      <c r="M90" s="15">
        <f t="shared" si="53"/>
        <v>53</v>
      </c>
      <c r="N90" s="11">
        <f t="shared" si="45"/>
        <v>1.009300503</v>
      </c>
      <c r="O90" s="11"/>
      <c r="P90" s="11">
        <f t="shared" si="46"/>
        <v>1.0204371350000001</v>
      </c>
      <c r="Q90" s="11"/>
      <c r="R90" s="15">
        <f t="shared" si="54"/>
        <v>0</v>
      </c>
      <c r="S90" s="13">
        <f t="shared" si="47"/>
        <v>20.437135000000001</v>
      </c>
      <c r="T90" s="13"/>
      <c r="U90" s="19">
        <f t="shared" si="48"/>
        <v>0</v>
      </c>
      <c r="V90" s="13">
        <f t="shared" si="55"/>
        <v>0</v>
      </c>
      <c r="W90" s="4" t="str">
        <f t="shared" si="56"/>
        <v>A+J=</v>
      </c>
      <c r="X90" s="30">
        <f t="shared" si="57"/>
        <v>45866</v>
      </c>
      <c r="Y90" s="4"/>
      <c r="Z90" s="79"/>
      <c r="AA90" s="63"/>
      <c r="AB90" s="82"/>
      <c r="AC90" s="73"/>
      <c r="AD90" s="82"/>
      <c r="AE90" s="82"/>
      <c r="AF90" s="80"/>
      <c r="AG90" s="82"/>
      <c r="AH90" s="79"/>
      <c r="AI90" s="81"/>
      <c r="AJ90" s="63"/>
      <c r="AK90" s="3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</row>
    <row r="91" spans="1:80" x14ac:dyDescent="0.15">
      <c r="A91" s="36">
        <f t="shared" si="49"/>
        <v>44485</v>
      </c>
      <c r="B91" s="14">
        <f t="shared" ca="1" si="44"/>
        <v>1020.85715</v>
      </c>
      <c r="C91" s="13">
        <f t="shared" si="50"/>
        <v>1000</v>
      </c>
      <c r="D91" s="12">
        <f>IF(A91&lt;$B$1,VLOOKUP(A91,[1]DI!$A$4:$B$15000,2,FALSE),0)</f>
        <v>0</v>
      </c>
      <c r="E91" s="13">
        <f t="shared" si="58"/>
        <v>1</v>
      </c>
      <c r="F91" s="13">
        <f>(TRUNC(PRODUCT($E$13:$E90),16))</f>
        <v>1.0112734962496199</v>
      </c>
      <c r="G91" s="13">
        <f t="shared" si="59"/>
        <v>1</v>
      </c>
      <c r="H91" s="13">
        <f t="shared" si="60"/>
        <v>1.0112734999999999</v>
      </c>
      <c r="I91" s="12">
        <f t="shared" si="61"/>
        <v>4.4999999999999998E-2</v>
      </c>
      <c r="J91" s="12"/>
      <c r="K91" s="30">
        <f t="shared" si="51"/>
        <v>44407</v>
      </c>
      <c r="L91" s="2">
        <f t="shared" si="52"/>
        <v>53</v>
      </c>
      <c r="M91" s="15">
        <f t="shared" si="53"/>
        <v>54</v>
      </c>
      <c r="N91" s="11">
        <f t="shared" si="45"/>
        <v>1.009476813</v>
      </c>
      <c r="O91" s="11"/>
      <c r="P91" s="11">
        <f t="shared" si="46"/>
        <v>1.0208571500000001</v>
      </c>
      <c r="Q91" s="11"/>
      <c r="R91" s="15">
        <f t="shared" si="54"/>
        <v>0</v>
      </c>
      <c r="S91" s="13">
        <f t="shared" si="47"/>
        <v>20.857150000000001</v>
      </c>
      <c r="T91" s="13"/>
      <c r="U91" s="19">
        <f t="shared" si="48"/>
        <v>0</v>
      </c>
      <c r="V91" s="13">
        <f t="shared" si="55"/>
        <v>0</v>
      </c>
      <c r="W91" s="4" t="str">
        <f t="shared" si="56"/>
        <v>A+J=</v>
      </c>
      <c r="X91" s="30">
        <f t="shared" si="57"/>
        <v>45866</v>
      </c>
      <c r="Y91" s="4"/>
      <c r="Z91" s="79"/>
      <c r="AA91" s="63"/>
      <c r="AB91" s="82"/>
      <c r="AC91" s="73"/>
      <c r="AD91" s="82"/>
      <c r="AE91" s="82"/>
      <c r="AF91" s="80"/>
      <c r="AG91" s="82"/>
      <c r="AH91" s="79"/>
      <c r="AI91" s="81"/>
      <c r="AJ91" s="63"/>
      <c r="AK91" s="3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x14ac:dyDescent="0.15">
      <c r="A92" s="36">
        <f t="shared" si="49"/>
        <v>44486</v>
      </c>
      <c r="B92" s="14">
        <f t="shared" ca="1" si="44"/>
        <v>1020.85715</v>
      </c>
      <c r="C92" s="13">
        <f t="shared" si="50"/>
        <v>1000</v>
      </c>
      <c r="D92" s="12">
        <f>IF(A92&lt;$B$1,VLOOKUP(A92,[1]DI!$A$4:$B$15000,2,FALSE),0)</f>
        <v>0</v>
      </c>
      <c r="E92" s="13">
        <f t="shared" si="58"/>
        <v>1</v>
      </c>
      <c r="F92" s="13">
        <f>(TRUNC(PRODUCT($E$13:$E91),16))</f>
        <v>1.0112734962496199</v>
      </c>
      <c r="G92" s="13">
        <f t="shared" si="59"/>
        <v>1</v>
      </c>
      <c r="H92" s="13">
        <f t="shared" si="60"/>
        <v>1.0112734999999999</v>
      </c>
      <c r="I92" s="12">
        <f t="shared" si="61"/>
        <v>4.4999999999999998E-2</v>
      </c>
      <c r="J92" s="12"/>
      <c r="K92" s="30">
        <f t="shared" si="51"/>
        <v>44407</v>
      </c>
      <c r="L92" s="2">
        <f t="shared" si="52"/>
        <v>53</v>
      </c>
      <c r="M92" s="15">
        <f t="shared" si="53"/>
        <v>54</v>
      </c>
      <c r="N92" s="11">
        <f t="shared" si="45"/>
        <v>1.009476813</v>
      </c>
      <c r="O92" s="11"/>
      <c r="P92" s="11">
        <f t="shared" si="46"/>
        <v>1.0208571500000001</v>
      </c>
      <c r="Q92" s="11"/>
      <c r="R92" s="15">
        <f t="shared" si="54"/>
        <v>0</v>
      </c>
      <c r="S92" s="13">
        <f t="shared" si="47"/>
        <v>20.857150000000001</v>
      </c>
      <c r="T92" s="13"/>
      <c r="U92" s="19">
        <f t="shared" si="48"/>
        <v>0</v>
      </c>
      <c r="V92" s="13">
        <f t="shared" si="55"/>
        <v>0</v>
      </c>
      <c r="W92" s="4" t="str">
        <f t="shared" si="56"/>
        <v>A+J=</v>
      </c>
      <c r="X92" s="30">
        <f t="shared" si="57"/>
        <v>45866</v>
      </c>
      <c r="Y92" s="4"/>
      <c r="Z92" s="79"/>
      <c r="AA92" s="63"/>
      <c r="AB92" s="82"/>
      <c r="AC92" s="73"/>
      <c r="AD92" s="82"/>
      <c r="AE92" s="82"/>
      <c r="AF92" s="80"/>
      <c r="AG92" s="82"/>
      <c r="AH92" s="79"/>
      <c r="AI92" s="81"/>
      <c r="AJ92" s="63"/>
      <c r="AK92" s="3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x14ac:dyDescent="0.15">
      <c r="A93" s="36">
        <f t="shared" si="49"/>
        <v>44487</v>
      </c>
      <c r="B93" s="14">
        <f t="shared" ca="1" si="44"/>
        <v>1020.85715</v>
      </c>
      <c r="C93" s="13">
        <f t="shared" si="50"/>
        <v>1000</v>
      </c>
      <c r="D93" s="12">
        <f>IF(A93&lt;$B$1,VLOOKUP(A93,[1]DI!$A$4:$B$15000,2,FALSE),0)</f>
        <v>6.1499999999999999E-2</v>
      </c>
      <c r="E93" s="13">
        <f t="shared" si="58"/>
        <v>1.0002368699999999</v>
      </c>
      <c r="F93" s="13">
        <f>(TRUNC(PRODUCT($E$13:$E92),16))</f>
        <v>1.0112734962496199</v>
      </c>
      <c r="G93" s="13">
        <f t="shared" si="59"/>
        <v>1</v>
      </c>
      <c r="H93" s="13">
        <f t="shared" si="60"/>
        <v>1.0112734999999999</v>
      </c>
      <c r="I93" s="12">
        <f t="shared" si="61"/>
        <v>4.4999999999999998E-2</v>
      </c>
      <c r="J93" s="12"/>
      <c r="K93" s="30">
        <f t="shared" si="51"/>
        <v>44407</v>
      </c>
      <c r="L93" s="2">
        <f t="shared" si="52"/>
        <v>54</v>
      </c>
      <c r="M93" s="15">
        <f t="shared" si="53"/>
        <v>54</v>
      </c>
      <c r="N93" s="11">
        <f t="shared" si="45"/>
        <v>1.009476813</v>
      </c>
      <c r="O93" s="11"/>
      <c r="P93" s="11">
        <f t="shared" si="46"/>
        <v>1.0208571500000001</v>
      </c>
      <c r="Q93" s="11"/>
      <c r="R93" s="15">
        <f t="shared" si="54"/>
        <v>0</v>
      </c>
      <c r="S93" s="13">
        <f t="shared" si="47"/>
        <v>20.857150000000001</v>
      </c>
      <c r="T93" s="13"/>
      <c r="U93" s="19">
        <f t="shared" si="48"/>
        <v>0</v>
      </c>
      <c r="V93" s="13">
        <f t="shared" si="55"/>
        <v>0</v>
      </c>
      <c r="W93" s="4" t="str">
        <f t="shared" si="56"/>
        <v>A+J=</v>
      </c>
      <c r="X93" s="30">
        <f t="shared" si="57"/>
        <v>45866</v>
      </c>
      <c r="Y93" s="4"/>
      <c r="Z93" s="79"/>
      <c r="AA93" s="63"/>
      <c r="AB93" s="82"/>
      <c r="AC93" s="73"/>
      <c r="AD93" s="82"/>
      <c r="AE93" s="82"/>
      <c r="AF93" s="80"/>
      <c r="AG93" s="82"/>
      <c r="AH93" s="79"/>
      <c r="AI93" s="81"/>
      <c r="AJ93" s="63"/>
      <c r="AK93" s="3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</row>
    <row r="94" spans="1:80" x14ac:dyDescent="0.15">
      <c r="A94" s="36">
        <f t="shared" si="49"/>
        <v>44488</v>
      </c>
      <c r="B94" s="14">
        <f t="shared" ca="1" si="44"/>
        <v>1021.277331</v>
      </c>
      <c r="C94" s="13">
        <f t="shared" si="50"/>
        <v>1000</v>
      </c>
      <c r="D94" s="12">
        <f>IF(A94&lt;$B$1,VLOOKUP(A94,[1]DI!$A$4:$B$15000,2,FALSE),0)</f>
        <v>6.1499999999999999E-2</v>
      </c>
      <c r="E94" s="13">
        <f t="shared" si="58"/>
        <v>1.0002368699999999</v>
      </c>
      <c r="F94" s="13">
        <f>(TRUNC(PRODUCT($E$13:$E93),16))</f>
        <v>1.0115130366026801</v>
      </c>
      <c r="G94" s="13">
        <f t="shared" si="59"/>
        <v>1</v>
      </c>
      <c r="H94" s="13">
        <f t="shared" si="60"/>
        <v>1.0115130400000001</v>
      </c>
      <c r="I94" s="12">
        <f t="shared" si="61"/>
        <v>4.4999999999999998E-2</v>
      </c>
      <c r="J94" s="12"/>
      <c r="K94" s="30">
        <f t="shared" si="51"/>
        <v>44407</v>
      </c>
      <c r="L94" s="2">
        <f t="shared" si="52"/>
        <v>55</v>
      </c>
      <c r="M94" s="15">
        <f t="shared" si="53"/>
        <v>55</v>
      </c>
      <c r="N94" s="11">
        <f t="shared" si="45"/>
        <v>1.009653154</v>
      </c>
      <c r="O94" s="11"/>
      <c r="P94" s="11">
        <f t="shared" si="46"/>
        <v>1.0212773310000001</v>
      </c>
      <c r="Q94" s="11"/>
      <c r="R94" s="15">
        <f t="shared" si="54"/>
        <v>0</v>
      </c>
      <c r="S94" s="13">
        <f t="shared" si="47"/>
        <v>21.277331</v>
      </c>
      <c r="T94" s="13"/>
      <c r="U94" s="19">
        <f t="shared" si="48"/>
        <v>0</v>
      </c>
      <c r="V94" s="13">
        <f t="shared" si="55"/>
        <v>0</v>
      </c>
      <c r="W94" s="4" t="str">
        <f t="shared" si="56"/>
        <v>A+J=</v>
      </c>
      <c r="X94" s="30">
        <f t="shared" si="57"/>
        <v>45866</v>
      </c>
      <c r="Y94" s="4"/>
      <c r="Z94" s="79"/>
      <c r="AA94" s="63"/>
      <c r="AB94" s="82"/>
      <c r="AC94" s="73"/>
      <c r="AD94" s="82"/>
      <c r="AE94" s="82"/>
      <c r="AF94" s="80"/>
      <c r="AG94" s="82"/>
      <c r="AH94" s="79"/>
      <c r="AI94" s="81"/>
      <c r="AJ94" s="63"/>
      <c r="AK94" s="3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x14ac:dyDescent="0.15">
      <c r="A95" s="36">
        <f t="shared" si="49"/>
        <v>44489</v>
      </c>
      <c r="B95" s="14">
        <f t="shared" ca="1" si="44"/>
        <v>1021.697679</v>
      </c>
      <c r="C95" s="13">
        <f t="shared" si="50"/>
        <v>1000</v>
      </c>
      <c r="D95" s="12">
        <f>IF(A95&lt;$B$1,VLOOKUP(A95,[1]DI!$A$4:$B$15000,2,FALSE),0)</f>
        <v>6.1499999999999999E-2</v>
      </c>
      <c r="E95" s="13">
        <f t="shared" si="58"/>
        <v>1.0002368699999999</v>
      </c>
      <c r="F95" s="13">
        <f>(TRUNC(PRODUCT($E$13:$E94),16))</f>
        <v>1.0117526336956599</v>
      </c>
      <c r="G95" s="13">
        <f t="shared" si="59"/>
        <v>1</v>
      </c>
      <c r="H95" s="13">
        <f t="shared" si="60"/>
        <v>1.0117526299999999</v>
      </c>
      <c r="I95" s="12">
        <f t="shared" si="61"/>
        <v>4.4999999999999998E-2</v>
      </c>
      <c r="J95" s="12"/>
      <c r="K95" s="30">
        <f t="shared" si="51"/>
        <v>44407</v>
      </c>
      <c r="L95" s="2">
        <f t="shared" si="52"/>
        <v>56</v>
      </c>
      <c r="M95" s="15">
        <f t="shared" si="53"/>
        <v>56</v>
      </c>
      <c r="N95" s="11">
        <f t="shared" si="45"/>
        <v>1.0098295260000001</v>
      </c>
      <c r="O95" s="11"/>
      <c r="P95" s="11">
        <f t="shared" si="46"/>
        <v>1.0216976790000001</v>
      </c>
      <c r="Q95" s="11"/>
      <c r="R95" s="15">
        <f t="shared" si="54"/>
        <v>0</v>
      </c>
      <c r="S95" s="13">
        <f t="shared" si="47"/>
        <v>21.697679000000001</v>
      </c>
      <c r="T95" s="13"/>
      <c r="U95" s="19">
        <f t="shared" si="48"/>
        <v>0</v>
      </c>
      <c r="V95" s="13">
        <f t="shared" si="55"/>
        <v>0</v>
      </c>
      <c r="W95" s="4" t="str">
        <f t="shared" si="56"/>
        <v>A+J=</v>
      </c>
      <c r="X95" s="30">
        <f t="shared" si="57"/>
        <v>45866</v>
      </c>
      <c r="Y95" s="4"/>
      <c r="Z95" s="79"/>
      <c r="AA95" s="63"/>
      <c r="AB95" s="82"/>
      <c r="AC95" s="73"/>
      <c r="AD95" s="82"/>
      <c r="AE95" s="82"/>
      <c r="AF95" s="80"/>
      <c r="AG95" s="82"/>
      <c r="AH95" s="79"/>
      <c r="AI95" s="81"/>
      <c r="AJ95" s="63"/>
      <c r="AK95" s="3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x14ac:dyDescent="0.15">
      <c r="A96" s="36">
        <f t="shared" si="49"/>
        <v>44490</v>
      </c>
      <c r="B96" s="14">
        <f t="shared" ca="1" si="44"/>
        <v>1022.118212</v>
      </c>
      <c r="C96" s="13">
        <f t="shared" si="50"/>
        <v>1000</v>
      </c>
      <c r="D96" s="12">
        <f>IF(A96&lt;$B$1,VLOOKUP(A96,[1]DI!$A$4:$B$15000,2,FALSE),0)</f>
        <v>6.1499999999999999E-2</v>
      </c>
      <c r="E96" s="13">
        <f t="shared" si="58"/>
        <v>1.0002368699999999</v>
      </c>
      <c r="F96" s="13">
        <f>(TRUNC(PRODUCT($E$13:$E95),16))</f>
        <v>1.011992287542</v>
      </c>
      <c r="G96" s="13">
        <f t="shared" si="59"/>
        <v>1</v>
      </c>
      <c r="H96" s="13">
        <f t="shared" si="60"/>
        <v>1.01199229</v>
      </c>
      <c r="I96" s="12">
        <f t="shared" si="61"/>
        <v>4.4999999999999998E-2</v>
      </c>
      <c r="J96" s="12"/>
      <c r="K96" s="30">
        <f t="shared" si="51"/>
        <v>44407</v>
      </c>
      <c r="L96" s="2">
        <f t="shared" si="52"/>
        <v>57</v>
      </c>
      <c r="M96" s="15">
        <f t="shared" si="53"/>
        <v>57</v>
      </c>
      <c r="N96" s="11">
        <f t="shared" si="45"/>
        <v>1.010005928</v>
      </c>
      <c r="O96" s="11"/>
      <c r="P96" s="11">
        <f t="shared" si="46"/>
        <v>1.0221182120000001</v>
      </c>
      <c r="Q96" s="11"/>
      <c r="R96" s="15">
        <f t="shared" si="54"/>
        <v>0</v>
      </c>
      <c r="S96" s="13">
        <f t="shared" si="47"/>
        <v>22.118212</v>
      </c>
      <c r="T96" s="13"/>
      <c r="U96" s="19">
        <f t="shared" si="48"/>
        <v>0</v>
      </c>
      <c r="V96" s="13">
        <f t="shared" si="55"/>
        <v>0</v>
      </c>
      <c r="W96" s="4" t="str">
        <f t="shared" si="56"/>
        <v>A+J=</v>
      </c>
      <c r="X96" s="30">
        <f t="shared" si="57"/>
        <v>45866</v>
      </c>
      <c r="Y96" s="4"/>
      <c r="Z96" s="79"/>
      <c r="AA96" s="63"/>
      <c r="AB96" s="82"/>
      <c r="AC96" s="73"/>
      <c r="AD96" s="82"/>
      <c r="AE96" s="82"/>
      <c r="AF96" s="80"/>
      <c r="AG96" s="82"/>
      <c r="AH96" s="79"/>
      <c r="AI96" s="81"/>
      <c r="AJ96" s="63"/>
      <c r="AK96" s="3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</row>
    <row r="97" spans="1:80" x14ac:dyDescent="0.15">
      <c r="A97" s="36">
        <f t="shared" si="49"/>
        <v>44491</v>
      </c>
      <c r="B97" s="14">
        <f t="shared" ca="1" si="44"/>
        <v>1022.53891199</v>
      </c>
      <c r="C97" s="13">
        <f t="shared" si="50"/>
        <v>1000</v>
      </c>
      <c r="D97" s="12">
        <f>IF(A97&lt;$B$1,VLOOKUP(A97,[1]DI!$A$4:$B$15000,2,FALSE),0)</f>
        <v>6.1499999999999999E-2</v>
      </c>
      <c r="E97" s="13">
        <f t="shared" si="58"/>
        <v>1.0002368699999999</v>
      </c>
      <c r="F97" s="13">
        <f>(TRUNC(PRODUCT($E$13:$E96),16))</f>
        <v>1.01223199815515</v>
      </c>
      <c r="G97" s="13">
        <f t="shared" si="59"/>
        <v>1</v>
      </c>
      <c r="H97" s="13">
        <f t="shared" si="60"/>
        <v>1.012232</v>
      </c>
      <c r="I97" s="12">
        <f t="shared" si="61"/>
        <v>4.4999999999999998E-2</v>
      </c>
      <c r="J97" s="12"/>
      <c r="K97" s="30">
        <f t="shared" si="51"/>
        <v>44407</v>
      </c>
      <c r="L97" s="2">
        <f t="shared" si="52"/>
        <v>58</v>
      </c>
      <c r="M97" s="15">
        <f t="shared" si="53"/>
        <v>58</v>
      </c>
      <c r="N97" s="11">
        <f t="shared" si="45"/>
        <v>1.010182361</v>
      </c>
      <c r="O97" s="11"/>
      <c r="P97" s="11">
        <f t="shared" si="46"/>
        <v>1.0225389119999999</v>
      </c>
      <c r="Q97" s="11"/>
      <c r="R97" s="15">
        <f t="shared" si="54"/>
        <v>0</v>
      </c>
      <c r="S97" s="13">
        <f t="shared" si="47"/>
        <v>22.538911989999999</v>
      </c>
      <c r="T97" s="13"/>
      <c r="U97" s="19">
        <f t="shared" si="48"/>
        <v>0</v>
      </c>
      <c r="V97" s="13">
        <f t="shared" si="55"/>
        <v>0</v>
      </c>
      <c r="W97" s="4" t="str">
        <f t="shared" si="56"/>
        <v>A+J=</v>
      </c>
      <c r="X97" s="30">
        <f t="shared" si="57"/>
        <v>45866</v>
      </c>
      <c r="Y97" s="4"/>
      <c r="Z97" s="79"/>
      <c r="AA97" s="63"/>
      <c r="AB97" s="82"/>
      <c r="AC97" s="73"/>
      <c r="AD97" s="82"/>
      <c r="AE97" s="82"/>
      <c r="AF97" s="80"/>
      <c r="AG97" s="82"/>
      <c r="AH97" s="79"/>
      <c r="AI97" s="81"/>
      <c r="AJ97" s="63"/>
      <c r="AK97" s="3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1:80" x14ac:dyDescent="0.15">
      <c r="A98" s="36">
        <f t="shared" si="49"/>
        <v>44492</v>
      </c>
      <c r="B98" s="14">
        <f t="shared" ca="1" si="44"/>
        <v>1022.959789</v>
      </c>
      <c r="C98" s="13">
        <f t="shared" si="50"/>
        <v>1000</v>
      </c>
      <c r="D98" s="12">
        <f>IF(A98&lt;$B$1,VLOOKUP(A98,[1]DI!$A$4:$B$15000,2,FALSE),0)</f>
        <v>0</v>
      </c>
      <c r="E98" s="13">
        <f t="shared" si="58"/>
        <v>1</v>
      </c>
      <c r="F98" s="13">
        <f>(TRUNC(PRODUCT($E$13:$E97),16))</f>
        <v>1.01247176554856</v>
      </c>
      <c r="G98" s="13">
        <f t="shared" si="59"/>
        <v>1</v>
      </c>
      <c r="H98" s="13">
        <f t="shared" si="60"/>
        <v>1.0124717700000001</v>
      </c>
      <c r="I98" s="12">
        <f t="shared" si="61"/>
        <v>4.4999999999999998E-2</v>
      </c>
      <c r="J98" s="12"/>
      <c r="K98" s="30">
        <f t="shared" si="51"/>
        <v>44407</v>
      </c>
      <c r="L98" s="2">
        <f t="shared" si="52"/>
        <v>58</v>
      </c>
      <c r="M98" s="15">
        <f t="shared" si="53"/>
        <v>59</v>
      </c>
      <c r="N98" s="11">
        <f t="shared" si="45"/>
        <v>1.010358826</v>
      </c>
      <c r="O98" s="11"/>
      <c r="P98" s="11">
        <f t="shared" si="46"/>
        <v>1.022959789</v>
      </c>
      <c r="Q98" s="11"/>
      <c r="R98" s="15">
        <f t="shared" si="54"/>
        <v>0</v>
      </c>
      <c r="S98" s="13">
        <f t="shared" si="47"/>
        <v>22.959789000000001</v>
      </c>
      <c r="T98" s="13"/>
      <c r="U98" s="19">
        <f t="shared" si="48"/>
        <v>0</v>
      </c>
      <c r="V98" s="13">
        <f t="shared" si="55"/>
        <v>0</v>
      </c>
      <c r="W98" s="4" t="str">
        <f t="shared" si="56"/>
        <v>A+J=</v>
      </c>
      <c r="X98" s="30">
        <f t="shared" si="57"/>
        <v>45866</v>
      </c>
      <c r="Y98" s="4"/>
      <c r="Z98" s="79"/>
      <c r="AA98" s="63"/>
      <c r="AB98" s="82"/>
      <c r="AC98" s="73"/>
      <c r="AD98" s="82"/>
      <c r="AE98" s="82"/>
      <c r="AF98" s="80"/>
      <c r="AG98" s="82"/>
      <c r="AH98" s="79"/>
      <c r="AI98" s="81"/>
      <c r="AJ98" s="63"/>
      <c r="AK98" s="3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1:80" x14ac:dyDescent="0.15">
      <c r="A99" s="36">
        <f t="shared" si="49"/>
        <v>44493</v>
      </c>
      <c r="B99" s="14">
        <f t="shared" ca="1" si="44"/>
        <v>1022.959789</v>
      </c>
      <c r="C99" s="13">
        <f t="shared" si="50"/>
        <v>1000</v>
      </c>
      <c r="D99" s="12">
        <f>IF(A99&lt;$B$1,VLOOKUP(A99,[1]DI!$A$4:$B$15000,2,FALSE),0)</f>
        <v>0</v>
      </c>
      <c r="E99" s="13">
        <f t="shared" si="58"/>
        <v>1</v>
      </c>
      <c r="F99" s="13">
        <f>(TRUNC(PRODUCT($E$13:$E98),16))</f>
        <v>1.01247176554856</v>
      </c>
      <c r="G99" s="13">
        <f t="shared" si="59"/>
        <v>1</v>
      </c>
      <c r="H99" s="13">
        <f t="shared" si="60"/>
        <v>1.0124717700000001</v>
      </c>
      <c r="I99" s="12">
        <f t="shared" si="61"/>
        <v>4.4999999999999998E-2</v>
      </c>
      <c r="J99" s="12"/>
      <c r="K99" s="30">
        <f t="shared" si="51"/>
        <v>44407</v>
      </c>
      <c r="L99" s="2">
        <f t="shared" si="52"/>
        <v>58</v>
      </c>
      <c r="M99" s="15">
        <f t="shared" si="53"/>
        <v>59</v>
      </c>
      <c r="N99" s="11">
        <f t="shared" si="45"/>
        <v>1.010358826</v>
      </c>
      <c r="O99" s="11"/>
      <c r="P99" s="11">
        <f t="shared" si="46"/>
        <v>1.022959789</v>
      </c>
      <c r="Q99" s="11"/>
      <c r="R99" s="15">
        <f t="shared" si="54"/>
        <v>0</v>
      </c>
      <c r="S99" s="13">
        <f t="shared" si="47"/>
        <v>22.959789000000001</v>
      </c>
      <c r="T99" s="13"/>
      <c r="U99" s="19">
        <f t="shared" si="48"/>
        <v>0</v>
      </c>
      <c r="V99" s="13">
        <f t="shared" si="55"/>
        <v>0</v>
      </c>
      <c r="W99" s="4" t="str">
        <f t="shared" si="56"/>
        <v>A+J=</v>
      </c>
      <c r="X99" s="30">
        <f t="shared" si="57"/>
        <v>45866</v>
      </c>
      <c r="Y99" s="4"/>
      <c r="Z99" s="79"/>
      <c r="AA99" s="63"/>
      <c r="AB99" s="82"/>
      <c r="AC99" s="73"/>
      <c r="AD99" s="82"/>
      <c r="AE99" s="82"/>
      <c r="AF99" s="80"/>
      <c r="AG99" s="82"/>
      <c r="AH99" s="79"/>
      <c r="AI99" s="81"/>
      <c r="AJ99" s="63"/>
      <c r="AK99" s="3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1:80" x14ac:dyDescent="0.15">
      <c r="A100" s="36">
        <f t="shared" si="49"/>
        <v>44494</v>
      </c>
      <c r="B100" s="14">
        <f t="shared" ca="1" si="44"/>
        <v>1022.959789</v>
      </c>
      <c r="C100" s="13">
        <f t="shared" si="50"/>
        <v>1000</v>
      </c>
      <c r="D100" s="12">
        <f>IF(A100&lt;$B$1,VLOOKUP(A100,[1]DI!$A$4:$B$15000,2,FALSE),0)</f>
        <v>6.1499999999999999E-2</v>
      </c>
      <c r="E100" s="13">
        <f t="shared" si="58"/>
        <v>1.0002368699999999</v>
      </c>
      <c r="F100" s="13">
        <f>(TRUNC(PRODUCT($E$13:$E99),16))</f>
        <v>1.01247176554856</v>
      </c>
      <c r="G100" s="13">
        <f t="shared" si="59"/>
        <v>1</v>
      </c>
      <c r="H100" s="13">
        <f t="shared" si="60"/>
        <v>1.0124717700000001</v>
      </c>
      <c r="I100" s="12">
        <f t="shared" si="61"/>
        <v>4.4999999999999998E-2</v>
      </c>
      <c r="J100" s="12"/>
      <c r="K100" s="30">
        <f t="shared" si="51"/>
        <v>44407</v>
      </c>
      <c r="L100" s="2">
        <f t="shared" si="52"/>
        <v>59</v>
      </c>
      <c r="M100" s="15">
        <f t="shared" si="53"/>
        <v>59</v>
      </c>
      <c r="N100" s="11">
        <f t="shared" si="45"/>
        <v>1.010358826</v>
      </c>
      <c r="O100" s="11"/>
      <c r="P100" s="11">
        <f t="shared" si="46"/>
        <v>1.022959789</v>
      </c>
      <c r="Q100" s="11"/>
      <c r="R100" s="15">
        <f t="shared" si="54"/>
        <v>0</v>
      </c>
      <c r="S100" s="13">
        <f t="shared" si="47"/>
        <v>22.959789000000001</v>
      </c>
      <c r="T100" s="13"/>
      <c r="U100" s="19">
        <f t="shared" si="48"/>
        <v>0</v>
      </c>
      <c r="V100" s="13">
        <f t="shared" si="55"/>
        <v>0</v>
      </c>
      <c r="W100" s="4" t="str">
        <f t="shared" si="56"/>
        <v>A+J=</v>
      </c>
      <c r="X100" s="30">
        <f t="shared" si="57"/>
        <v>45866</v>
      </c>
      <c r="Y100" s="4"/>
      <c r="Z100" s="79"/>
      <c r="AA100" s="63"/>
      <c r="AB100" s="82"/>
      <c r="AC100" s="73"/>
      <c r="AD100" s="82"/>
      <c r="AE100" s="82"/>
      <c r="AF100" s="80"/>
      <c r="AG100" s="82"/>
      <c r="AH100" s="79"/>
      <c r="AI100" s="81"/>
      <c r="AJ100" s="63"/>
      <c r="AK100" s="3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1:80" x14ac:dyDescent="0.15">
      <c r="A101" s="36">
        <f t="shared" si="49"/>
        <v>44495</v>
      </c>
      <c r="B101" s="14">
        <f t="shared" ca="1" si="44"/>
        <v>1023.3808320000001</v>
      </c>
      <c r="C101" s="13">
        <f t="shared" si="50"/>
        <v>1000</v>
      </c>
      <c r="D101" s="12">
        <f>IF(A101&lt;$B$1,VLOOKUP(A101,[1]DI!$A$4:$B$15000,2,FALSE),0)</f>
        <v>6.1499999999999999E-2</v>
      </c>
      <c r="E101" s="13">
        <f t="shared" si="58"/>
        <v>1.0002368699999999</v>
      </c>
      <c r="F101" s="13">
        <f>(TRUNC(PRODUCT($E$13:$E100),16))</f>
        <v>1.01271158973566</v>
      </c>
      <c r="G101" s="13">
        <f t="shared" si="59"/>
        <v>1</v>
      </c>
      <c r="H101" s="13">
        <f t="shared" si="60"/>
        <v>1.0127115900000001</v>
      </c>
      <c r="I101" s="12">
        <f t="shared" si="61"/>
        <v>4.4999999999999998E-2</v>
      </c>
      <c r="J101" s="12"/>
      <c r="K101" s="30">
        <f t="shared" si="51"/>
        <v>44407</v>
      </c>
      <c r="L101" s="2">
        <f t="shared" si="52"/>
        <v>60</v>
      </c>
      <c r="M101" s="15">
        <f t="shared" si="53"/>
        <v>60</v>
      </c>
      <c r="N101" s="11">
        <f t="shared" si="45"/>
        <v>1.0105353210000001</v>
      </c>
      <c r="O101" s="11"/>
      <c r="P101" s="11">
        <f t="shared" si="46"/>
        <v>1.023380832</v>
      </c>
      <c r="Q101" s="11"/>
      <c r="R101" s="15">
        <f t="shared" si="54"/>
        <v>0</v>
      </c>
      <c r="S101" s="13">
        <f t="shared" si="47"/>
        <v>23.380832000000002</v>
      </c>
      <c r="T101" s="13"/>
      <c r="U101" s="19">
        <f t="shared" si="48"/>
        <v>0</v>
      </c>
      <c r="V101" s="13">
        <f t="shared" si="55"/>
        <v>0</v>
      </c>
      <c r="W101" s="4" t="str">
        <f t="shared" si="56"/>
        <v>A+J=</v>
      </c>
      <c r="X101" s="30">
        <f t="shared" si="57"/>
        <v>45866</v>
      </c>
      <c r="Y101" s="4"/>
      <c r="Z101" s="79"/>
      <c r="AA101" s="63"/>
      <c r="AB101" s="65"/>
      <c r="AC101" s="73"/>
      <c r="AD101" s="82"/>
      <c r="AE101" s="82"/>
      <c r="AF101" s="80"/>
      <c r="AG101" s="82"/>
      <c r="AH101" s="79"/>
      <c r="AI101" s="81"/>
      <c r="AJ101" s="63"/>
      <c r="AK101" s="3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1:80" x14ac:dyDescent="0.15">
      <c r="A102" s="36">
        <f t="shared" si="49"/>
        <v>44496</v>
      </c>
      <c r="B102" s="14">
        <f t="shared" ca="1" si="44"/>
        <v>1023.80205</v>
      </c>
      <c r="C102" s="13">
        <f t="shared" si="50"/>
        <v>1000</v>
      </c>
      <c r="D102" s="12">
        <f>IF(A102&lt;$B$1,VLOOKUP(A102,[1]DI!$A$4:$B$15000,2,FALSE),0)</f>
        <v>6.1499999999999999E-2</v>
      </c>
      <c r="E102" s="13">
        <f t="shared" si="58"/>
        <v>1.0002368699999999</v>
      </c>
      <c r="F102" s="13">
        <f>(TRUNC(PRODUCT($E$13:$E101),16))</f>
        <v>1.0129514707299201</v>
      </c>
      <c r="G102" s="13">
        <f t="shared" si="59"/>
        <v>1</v>
      </c>
      <c r="H102" s="13">
        <f t="shared" si="60"/>
        <v>1.01295147</v>
      </c>
      <c r="I102" s="12">
        <f t="shared" si="61"/>
        <v>4.4999999999999998E-2</v>
      </c>
      <c r="J102" s="12"/>
      <c r="K102" s="30">
        <f t="shared" si="51"/>
        <v>44407</v>
      </c>
      <c r="L102" s="2">
        <f t="shared" si="52"/>
        <v>61</v>
      </c>
      <c r="M102" s="15">
        <f t="shared" si="53"/>
        <v>61</v>
      </c>
      <c r="N102" s="11">
        <f t="shared" si="45"/>
        <v>1.010711846</v>
      </c>
      <c r="O102" s="11"/>
      <c r="P102" s="11">
        <f t="shared" si="46"/>
        <v>1.02380205</v>
      </c>
      <c r="Q102" s="11"/>
      <c r="R102" s="15">
        <f t="shared" si="54"/>
        <v>0</v>
      </c>
      <c r="S102" s="13">
        <f t="shared" si="47"/>
        <v>23.802050000000001</v>
      </c>
      <c r="T102" s="13"/>
      <c r="U102" s="19">
        <f t="shared" si="48"/>
        <v>0</v>
      </c>
      <c r="V102" s="13">
        <f t="shared" si="55"/>
        <v>0</v>
      </c>
      <c r="W102" s="4" t="str">
        <f t="shared" si="56"/>
        <v>A+J=</v>
      </c>
      <c r="X102" s="30">
        <f t="shared" si="57"/>
        <v>45866</v>
      </c>
      <c r="Y102" s="4"/>
      <c r="Z102" s="79"/>
      <c r="AA102" s="63"/>
      <c r="AB102" s="65"/>
      <c r="AC102" s="73"/>
      <c r="AD102" s="82"/>
      <c r="AE102" s="82"/>
      <c r="AF102" s="80"/>
      <c r="AG102" s="82"/>
      <c r="AH102" s="79"/>
      <c r="AI102" s="81"/>
      <c r="AJ102" s="63"/>
      <c r="AK102" s="3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x14ac:dyDescent="0.15">
      <c r="A103" s="36">
        <f t="shared" si="49"/>
        <v>44497</v>
      </c>
      <c r="B103" s="14">
        <f t="shared" ca="1" si="44"/>
        <v>1024.2234459900001</v>
      </c>
      <c r="C103" s="13">
        <f t="shared" si="50"/>
        <v>1000</v>
      </c>
      <c r="D103" s="12">
        <f>IF(A103&lt;$B$1,VLOOKUP(A103,[1]DI!$A$4:$B$15000,2,FALSE),0)</f>
        <v>7.6499999999999999E-2</v>
      </c>
      <c r="E103" s="13">
        <f t="shared" si="58"/>
        <v>1.0002925600000001</v>
      </c>
      <c r="F103" s="13">
        <f>(TRUNC(PRODUCT($E$13:$E102),16))</f>
        <v>1.01319140854479</v>
      </c>
      <c r="G103" s="13">
        <f t="shared" si="59"/>
        <v>1</v>
      </c>
      <c r="H103" s="13">
        <f t="shared" si="60"/>
        <v>1.0131914099999999</v>
      </c>
      <c r="I103" s="12">
        <f t="shared" si="61"/>
        <v>4.4999999999999998E-2</v>
      </c>
      <c r="J103" s="12"/>
      <c r="K103" s="30">
        <f t="shared" si="51"/>
        <v>44407</v>
      </c>
      <c r="L103" s="2">
        <f t="shared" si="52"/>
        <v>62</v>
      </c>
      <c r="M103" s="15">
        <f t="shared" si="53"/>
        <v>62</v>
      </c>
      <c r="N103" s="11">
        <f t="shared" si="45"/>
        <v>1.010888403</v>
      </c>
      <c r="O103" s="11"/>
      <c r="P103" s="11">
        <f t="shared" si="46"/>
        <v>1.0242234459999999</v>
      </c>
      <c r="Q103" s="11"/>
      <c r="R103" s="15">
        <f t="shared" si="54"/>
        <v>0</v>
      </c>
      <c r="S103" s="13">
        <f t="shared" si="47"/>
        <v>24.223445989999998</v>
      </c>
      <c r="T103" s="13"/>
      <c r="U103" s="19">
        <f t="shared" si="48"/>
        <v>0</v>
      </c>
      <c r="V103" s="13">
        <f t="shared" si="55"/>
        <v>0</v>
      </c>
      <c r="W103" s="4" t="str">
        <f t="shared" si="56"/>
        <v>A+J=</v>
      </c>
      <c r="X103" s="30">
        <f t="shared" si="57"/>
        <v>45866</v>
      </c>
      <c r="Y103" s="4"/>
      <c r="Z103" s="79"/>
      <c r="AA103" s="63"/>
      <c r="AB103" s="65"/>
      <c r="AC103" s="73"/>
      <c r="AD103" s="82"/>
      <c r="AE103" s="82"/>
      <c r="AF103" s="80"/>
      <c r="AG103" s="82"/>
      <c r="AH103" s="79"/>
      <c r="AI103" s="81"/>
      <c r="AJ103" s="63"/>
      <c r="AK103" s="3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1:80" x14ac:dyDescent="0.15">
      <c r="A104" s="36">
        <f t="shared" si="49"/>
        <v>44498</v>
      </c>
      <c r="B104" s="14">
        <f t="shared" ca="1" si="44"/>
        <v>1024.702063</v>
      </c>
      <c r="C104" s="13">
        <f t="shared" si="50"/>
        <v>1000</v>
      </c>
      <c r="D104" s="12">
        <f>IF(A104&lt;$B$1,VLOOKUP(A104,[1]DI!$A$4:$B$15000,2,FALSE),0)</f>
        <v>7.6499999999999999E-2</v>
      </c>
      <c r="E104" s="13">
        <f t="shared" si="58"/>
        <v>1.0002925600000001</v>
      </c>
      <c r="F104" s="13">
        <f>(TRUNC(PRODUCT($E$13:$E103),16))</f>
        <v>1.01348782782328</v>
      </c>
      <c r="G104" s="13">
        <f t="shared" si="59"/>
        <v>1</v>
      </c>
      <c r="H104" s="13">
        <f t="shared" si="60"/>
        <v>1.0134878300000001</v>
      </c>
      <c r="I104" s="12">
        <f t="shared" si="61"/>
        <v>4.4999999999999998E-2</v>
      </c>
      <c r="J104" s="12"/>
      <c r="K104" s="30">
        <f t="shared" si="51"/>
        <v>44407</v>
      </c>
      <c r="L104" s="2">
        <f t="shared" si="52"/>
        <v>63</v>
      </c>
      <c r="M104" s="15">
        <f t="shared" si="53"/>
        <v>63</v>
      </c>
      <c r="N104" s="11">
        <f t="shared" si="45"/>
        <v>1.0110649899999999</v>
      </c>
      <c r="O104" s="11"/>
      <c r="P104" s="11">
        <f t="shared" si="46"/>
        <v>1.0247020630000001</v>
      </c>
      <c r="Q104" s="11"/>
      <c r="R104" s="15">
        <f t="shared" si="54"/>
        <v>0</v>
      </c>
      <c r="S104" s="13">
        <f t="shared" si="47"/>
        <v>24.702062999999999</v>
      </c>
      <c r="T104" s="13"/>
      <c r="U104" s="19">
        <f t="shared" si="48"/>
        <v>0</v>
      </c>
      <c r="V104" s="13">
        <f t="shared" si="55"/>
        <v>0</v>
      </c>
      <c r="W104" s="4" t="str">
        <f t="shared" si="56"/>
        <v>A+J=</v>
      </c>
      <c r="X104" s="30">
        <f t="shared" si="57"/>
        <v>45866</v>
      </c>
      <c r="Y104" s="4"/>
      <c r="Z104" s="79"/>
      <c r="AA104" s="63"/>
      <c r="AB104" s="65"/>
      <c r="AC104" s="73"/>
      <c r="AD104" s="82"/>
      <c r="AE104" s="82"/>
      <c r="AF104" s="80"/>
      <c r="AG104" s="82"/>
      <c r="AH104" s="79"/>
      <c r="AI104" s="81"/>
      <c r="AJ104" s="63"/>
      <c r="AK104" s="3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1:80" x14ac:dyDescent="0.15">
      <c r="A105" s="36">
        <f t="shared" si="49"/>
        <v>44499</v>
      </c>
      <c r="B105" s="14">
        <f t="shared" ca="1" si="44"/>
        <v>1025.180897</v>
      </c>
      <c r="C105" s="13">
        <f t="shared" si="50"/>
        <v>1000</v>
      </c>
      <c r="D105" s="12">
        <f>IF(A105&lt;$B$1,VLOOKUP(A105,[1]DI!$A$4:$B$15000,2,FALSE),0)</f>
        <v>0</v>
      </c>
      <c r="E105" s="13">
        <f t="shared" si="58"/>
        <v>1</v>
      </c>
      <c r="F105" s="13">
        <f>(TRUNC(PRODUCT($E$13:$E104),16))</f>
        <v>1.0137843338221899</v>
      </c>
      <c r="G105" s="13">
        <f t="shared" si="59"/>
        <v>1</v>
      </c>
      <c r="H105" s="13">
        <f t="shared" si="60"/>
        <v>1.01378433</v>
      </c>
      <c r="I105" s="12">
        <f t="shared" si="61"/>
        <v>4.4999999999999998E-2</v>
      </c>
      <c r="J105" s="12"/>
      <c r="K105" s="30">
        <f t="shared" si="51"/>
        <v>44407</v>
      </c>
      <c r="L105" s="2">
        <f t="shared" si="52"/>
        <v>63</v>
      </c>
      <c r="M105" s="15">
        <f t="shared" si="53"/>
        <v>64</v>
      </c>
      <c r="N105" s="11">
        <f t="shared" si="45"/>
        <v>1.011241609</v>
      </c>
      <c r="O105" s="11"/>
      <c r="P105" s="11">
        <f t="shared" si="46"/>
        <v>1.025180897</v>
      </c>
      <c r="Q105" s="11"/>
      <c r="R105" s="15">
        <f t="shared" si="54"/>
        <v>0</v>
      </c>
      <c r="S105" s="13">
        <f t="shared" si="47"/>
        <v>25.180897000000002</v>
      </c>
      <c r="T105" s="13"/>
      <c r="U105" s="19">
        <f t="shared" si="48"/>
        <v>0</v>
      </c>
      <c r="V105" s="13">
        <f t="shared" si="55"/>
        <v>0</v>
      </c>
      <c r="W105" s="4" t="str">
        <f t="shared" si="56"/>
        <v>A+J=</v>
      </c>
      <c r="X105" s="30">
        <f t="shared" si="57"/>
        <v>45866</v>
      </c>
      <c r="Y105" s="10"/>
      <c r="Z105" s="79"/>
      <c r="AA105" s="63"/>
      <c r="AB105" s="65"/>
      <c r="AC105" s="73"/>
      <c r="AD105" s="82"/>
      <c r="AE105" s="82"/>
      <c r="AF105" s="80"/>
      <c r="AG105" s="82"/>
      <c r="AH105" s="79"/>
      <c r="AI105" s="81"/>
      <c r="AJ105" s="63"/>
      <c r="AK105" s="3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1:80" x14ac:dyDescent="0.15">
      <c r="A106" s="36">
        <f t="shared" si="49"/>
        <v>44500</v>
      </c>
      <c r="B106" s="14">
        <f t="shared" ca="1" si="44"/>
        <v>1025.180897</v>
      </c>
      <c r="C106" s="13">
        <f t="shared" si="50"/>
        <v>1000</v>
      </c>
      <c r="D106" s="12">
        <f>IF(A106&lt;$B$1,VLOOKUP(A106,[1]DI!$A$4:$B$15000,2,FALSE),0)</f>
        <v>0</v>
      </c>
      <c r="E106" s="13">
        <f t="shared" si="58"/>
        <v>1</v>
      </c>
      <c r="F106" s="13">
        <f>(TRUNC(PRODUCT($E$13:$E105),16))</f>
        <v>1.0137843338221899</v>
      </c>
      <c r="G106" s="13">
        <f t="shared" si="59"/>
        <v>1</v>
      </c>
      <c r="H106" s="13">
        <f t="shared" si="60"/>
        <v>1.01378433</v>
      </c>
      <c r="I106" s="12">
        <f t="shared" si="61"/>
        <v>4.4999999999999998E-2</v>
      </c>
      <c r="J106" s="12"/>
      <c r="K106" s="30">
        <f t="shared" si="51"/>
        <v>44407</v>
      </c>
      <c r="L106" s="2">
        <f t="shared" si="52"/>
        <v>63</v>
      </c>
      <c r="M106" s="15">
        <f t="shared" si="53"/>
        <v>64</v>
      </c>
      <c r="N106" s="11">
        <f t="shared" si="45"/>
        <v>1.011241609</v>
      </c>
      <c r="O106" s="11"/>
      <c r="P106" s="11">
        <f t="shared" si="46"/>
        <v>1.025180897</v>
      </c>
      <c r="Q106" s="11"/>
      <c r="R106" s="15">
        <f t="shared" si="54"/>
        <v>0</v>
      </c>
      <c r="S106" s="13">
        <f t="shared" si="47"/>
        <v>25.180897000000002</v>
      </c>
      <c r="T106" s="13"/>
      <c r="U106" s="19">
        <f t="shared" si="48"/>
        <v>0</v>
      </c>
      <c r="V106" s="13">
        <f t="shared" si="55"/>
        <v>0</v>
      </c>
      <c r="W106" s="4" t="str">
        <f t="shared" si="56"/>
        <v>A+J=</v>
      </c>
      <c r="X106" s="30">
        <f t="shared" si="57"/>
        <v>45866</v>
      </c>
      <c r="Y106" s="4"/>
      <c r="Z106" s="79"/>
      <c r="AA106" s="63"/>
      <c r="AB106" s="65"/>
      <c r="AC106" s="73"/>
      <c r="AD106" s="82"/>
      <c r="AE106" s="82"/>
      <c r="AF106" s="80"/>
      <c r="AG106" s="82"/>
      <c r="AH106" s="79"/>
      <c r="AI106" s="81"/>
      <c r="AJ106" s="63"/>
      <c r="AK106" s="3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1:80" x14ac:dyDescent="0.15">
      <c r="A107" s="36">
        <f t="shared" si="49"/>
        <v>44501</v>
      </c>
      <c r="B107" s="14">
        <f t="shared" ca="1" si="44"/>
        <v>1025.180897</v>
      </c>
      <c r="C107" s="13">
        <f t="shared" si="50"/>
        <v>1000</v>
      </c>
      <c r="D107" s="12">
        <f>IF(A107&lt;$B$1,VLOOKUP(A107,[1]DI!$A$4:$B$15000,2,FALSE),0)</f>
        <v>7.6499999999999999E-2</v>
      </c>
      <c r="E107" s="13">
        <f t="shared" si="58"/>
        <v>1.0002925600000001</v>
      </c>
      <c r="F107" s="13">
        <f>(TRUNC(PRODUCT($E$13:$E106),16))</f>
        <v>1.0137843338221899</v>
      </c>
      <c r="G107" s="13">
        <f t="shared" si="59"/>
        <v>1</v>
      </c>
      <c r="H107" s="13">
        <f t="shared" si="60"/>
        <v>1.01378433</v>
      </c>
      <c r="I107" s="12">
        <f t="shared" si="61"/>
        <v>4.4999999999999998E-2</v>
      </c>
      <c r="J107" s="12"/>
      <c r="K107" s="30">
        <f t="shared" si="51"/>
        <v>44407</v>
      </c>
      <c r="L107" s="2">
        <f t="shared" si="52"/>
        <v>64</v>
      </c>
      <c r="M107" s="15">
        <f t="shared" si="53"/>
        <v>64</v>
      </c>
      <c r="N107" s="11">
        <f t="shared" si="45"/>
        <v>1.011241609</v>
      </c>
      <c r="O107" s="11"/>
      <c r="P107" s="11">
        <f t="shared" si="46"/>
        <v>1.025180897</v>
      </c>
      <c r="Q107" s="11"/>
      <c r="R107" s="15">
        <f t="shared" si="54"/>
        <v>0</v>
      </c>
      <c r="S107" s="13">
        <f t="shared" si="47"/>
        <v>25.180897000000002</v>
      </c>
      <c r="T107" s="13"/>
      <c r="U107" s="19">
        <f t="shared" si="48"/>
        <v>0</v>
      </c>
      <c r="V107" s="13">
        <f t="shared" si="55"/>
        <v>0</v>
      </c>
      <c r="W107" s="4" t="str">
        <f t="shared" si="56"/>
        <v>A+J=</v>
      </c>
      <c r="X107" s="30">
        <f t="shared" si="57"/>
        <v>45866</v>
      </c>
      <c r="Y107" s="4"/>
      <c r="Z107" s="79"/>
      <c r="AA107" s="63"/>
      <c r="AB107" s="65"/>
      <c r="AC107" s="73"/>
      <c r="AD107" s="82"/>
      <c r="AE107" s="82"/>
      <c r="AF107" s="80"/>
      <c r="AG107" s="82"/>
      <c r="AH107" s="79"/>
      <c r="AI107" s="81"/>
      <c r="AJ107" s="63"/>
      <c r="AK107" s="3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1:80" x14ac:dyDescent="0.15">
      <c r="A108" s="36">
        <f t="shared" si="49"/>
        <v>44502</v>
      </c>
      <c r="B108" s="14">
        <f t="shared" ca="1" si="44"/>
        <v>1025.6599679999999</v>
      </c>
      <c r="C108" s="13">
        <f t="shared" si="50"/>
        <v>1000</v>
      </c>
      <c r="D108" s="12">
        <f>IF(A108&lt;$B$1,VLOOKUP(A108,[1]DI!$A$4:$B$15000,2,FALSE),0)</f>
        <v>0</v>
      </c>
      <c r="E108" s="13">
        <f t="shared" si="58"/>
        <v>1</v>
      </c>
      <c r="F108" s="13">
        <f>(TRUNC(PRODUCT($E$13:$E107),16))</f>
        <v>1.01408092656689</v>
      </c>
      <c r="G108" s="13">
        <f t="shared" si="59"/>
        <v>1</v>
      </c>
      <c r="H108" s="13">
        <f t="shared" si="60"/>
        <v>1.01408093</v>
      </c>
      <c r="I108" s="12">
        <f t="shared" si="61"/>
        <v>4.4999999999999998E-2</v>
      </c>
      <c r="J108" s="12"/>
      <c r="K108" s="30">
        <f t="shared" si="51"/>
        <v>44407</v>
      </c>
      <c r="L108" s="2">
        <f t="shared" si="52"/>
        <v>64</v>
      </c>
      <c r="M108" s="15">
        <f t="shared" si="53"/>
        <v>65</v>
      </c>
      <c r="N108" s="11">
        <f t="shared" si="45"/>
        <v>1.011418258</v>
      </c>
      <c r="O108" s="11"/>
      <c r="P108" s="11">
        <f t="shared" si="46"/>
        <v>1.025659968</v>
      </c>
      <c r="Q108" s="11"/>
      <c r="R108" s="15">
        <f t="shared" si="54"/>
        <v>0</v>
      </c>
      <c r="S108" s="13">
        <f t="shared" si="47"/>
        <v>25.659967999999999</v>
      </c>
      <c r="T108" s="13"/>
      <c r="U108" s="19">
        <f t="shared" si="48"/>
        <v>0</v>
      </c>
      <c r="V108" s="13">
        <f t="shared" si="55"/>
        <v>0</v>
      </c>
      <c r="W108" s="4" t="str">
        <f t="shared" si="56"/>
        <v>A+J=</v>
      </c>
      <c r="X108" s="30">
        <f t="shared" si="57"/>
        <v>45866</v>
      </c>
      <c r="Y108" s="4"/>
      <c r="Z108" s="79"/>
      <c r="AA108" s="63"/>
      <c r="AB108" s="65"/>
      <c r="AC108" s="73"/>
      <c r="AD108" s="82"/>
      <c r="AE108" s="82"/>
      <c r="AF108" s="80"/>
      <c r="AG108" s="82"/>
      <c r="AH108" s="79"/>
      <c r="AI108" s="81"/>
      <c r="AJ108" s="63"/>
      <c r="AK108" s="3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1:80" x14ac:dyDescent="0.15">
      <c r="A109" s="36">
        <f t="shared" si="49"/>
        <v>44503</v>
      </c>
      <c r="B109" s="14">
        <f t="shared" ca="1" si="44"/>
        <v>1025.6599679999999</v>
      </c>
      <c r="C109" s="13">
        <f t="shared" si="50"/>
        <v>1000</v>
      </c>
      <c r="D109" s="12">
        <f>IF(A109&lt;$B$1,VLOOKUP(A109,[1]DI!$A$4:$B$15000,2,FALSE),0)</f>
        <v>7.6499999999999999E-2</v>
      </c>
      <c r="E109" s="13">
        <f t="shared" si="58"/>
        <v>1.0002925600000001</v>
      </c>
      <c r="F109" s="13">
        <f>(TRUNC(PRODUCT($E$13:$E108),16))</f>
        <v>1.01408092656689</v>
      </c>
      <c r="G109" s="13">
        <f t="shared" si="59"/>
        <v>1</v>
      </c>
      <c r="H109" s="13">
        <f t="shared" si="60"/>
        <v>1.01408093</v>
      </c>
      <c r="I109" s="12">
        <f t="shared" si="61"/>
        <v>4.4999999999999998E-2</v>
      </c>
      <c r="J109" s="12"/>
      <c r="K109" s="30">
        <f t="shared" si="51"/>
        <v>44407</v>
      </c>
      <c r="L109" s="2">
        <f t="shared" si="52"/>
        <v>65</v>
      </c>
      <c r="M109" s="15">
        <f t="shared" si="53"/>
        <v>65</v>
      </c>
      <c r="N109" s="11">
        <f t="shared" si="45"/>
        <v>1.011418258</v>
      </c>
      <c r="O109" s="11"/>
      <c r="P109" s="11">
        <f t="shared" si="46"/>
        <v>1.025659968</v>
      </c>
      <c r="Q109" s="11"/>
      <c r="R109" s="15">
        <f t="shared" si="54"/>
        <v>0</v>
      </c>
      <c r="S109" s="13">
        <f t="shared" si="47"/>
        <v>25.659967999999999</v>
      </c>
      <c r="T109" s="13"/>
      <c r="U109" s="19">
        <f t="shared" si="48"/>
        <v>0</v>
      </c>
      <c r="V109" s="13">
        <f t="shared" si="55"/>
        <v>0</v>
      </c>
      <c r="W109" s="4" t="str">
        <f t="shared" si="56"/>
        <v>A+J=</v>
      </c>
      <c r="X109" s="30">
        <f t="shared" si="57"/>
        <v>45866</v>
      </c>
      <c r="Y109" s="4"/>
      <c r="Z109" s="79"/>
      <c r="AA109" s="63"/>
      <c r="AB109" s="65"/>
      <c r="AC109" s="73"/>
      <c r="AD109" s="82"/>
      <c r="AE109" s="82"/>
      <c r="AF109" s="80"/>
      <c r="AG109" s="82"/>
      <c r="AH109" s="79"/>
      <c r="AI109" s="81"/>
      <c r="AJ109" s="63"/>
      <c r="AK109" s="3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1:80" x14ac:dyDescent="0.15">
      <c r="A110" s="36">
        <f t="shared" si="49"/>
        <v>44504</v>
      </c>
      <c r="B110" s="14">
        <f t="shared" ca="1" si="44"/>
        <v>1026.1392549899999</v>
      </c>
      <c r="C110" s="13">
        <f t="shared" si="50"/>
        <v>1000</v>
      </c>
      <c r="D110" s="12">
        <f>IF(A110&lt;$B$1,VLOOKUP(A110,[1]DI!$A$4:$B$15000,2,FALSE),0)</f>
        <v>7.6499999999999999E-2</v>
      </c>
      <c r="E110" s="13">
        <f t="shared" si="58"/>
        <v>1.0002925600000001</v>
      </c>
      <c r="F110" s="13">
        <f>(TRUNC(PRODUCT($E$13:$E109),16))</f>
        <v>1.0143776060827601</v>
      </c>
      <c r="G110" s="13">
        <f t="shared" si="59"/>
        <v>1</v>
      </c>
      <c r="H110" s="13">
        <f t="shared" si="60"/>
        <v>1.0143776099999999</v>
      </c>
      <c r="I110" s="12">
        <f t="shared" si="61"/>
        <v>4.4999999999999998E-2</v>
      </c>
      <c r="J110" s="12"/>
      <c r="K110" s="30">
        <f t="shared" si="51"/>
        <v>44407</v>
      </c>
      <c r="L110" s="2">
        <f t="shared" si="52"/>
        <v>66</v>
      </c>
      <c r="M110" s="15">
        <f t="shared" si="53"/>
        <v>66</v>
      </c>
      <c r="N110" s="11">
        <f t="shared" si="45"/>
        <v>1.011594938</v>
      </c>
      <c r="O110" s="11"/>
      <c r="P110" s="11">
        <f t="shared" si="46"/>
        <v>1.0261392549999999</v>
      </c>
      <c r="Q110" s="11"/>
      <c r="R110" s="15">
        <f t="shared" si="54"/>
        <v>0</v>
      </c>
      <c r="S110" s="13">
        <f t="shared" si="47"/>
        <v>26.139254990000001</v>
      </c>
      <c r="T110" s="13"/>
      <c r="U110" s="19">
        <f t="shared" si="48"/>
        <v>0</v>
      </c>
      <c r="V110" s="13">
        <f t="shared" si="55"/>
        <v>0</v>
      </c>
      <c r="W110" s="4" t="str">
        <f t="shared" si="56"/>
        <v>A+J=</v>
      </c>
      <c r="X110" s="30">
        <f t="shared" si="57"/>
        <v>45866</v>
      </c>
      <c r="Y110" s="4"/>
      <c r="Z110" s="79"/>
      <c r="AA110" s="63"/>
      <c r="AB110" s="65"/>
      <c r="AC110" s="73"/>
      <c r="AD110" s="82"/>
      <c r="AE110" s="82"/>
      <c r="AF110" s="80"/>
      <c r="AG110" s="82"/>
      <c r="AH110" s="79"/>
      <c r="AI110" s="81"/>
      <c r="AJ110" s="63"/>
      <c r="AK110" s="3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1:80" x14ac:dyDescent="0.15">
      <c r="A111" s="36">
        <f t="shared" si="49"/>
        <v>44505</v>
      </c>
      <c r="B111" s="14">
        <f t="shared" ca="1" si="44"/>
        <v>1026.6187609900001</v>
      </c>
      <c r="C111" s="13">
        <f t="shared" si="50"/>
        <v>1000</v>
      </c>
      <c r="D111" s="12">
        <f>IF(A111&lt;$B$1,VLOOKUP(A111,[1]DI!$A$4:$B$15000,2,FALSE),0)</f>
        <v>7.6499999999999999E-2</v>
      </c>
      <c r="E111" s="13">
        <f t="shared" si="58"/>
        <v>1.0002925600000001</v>
      </c>
      <c r="F111" s="13">
        <f>(TRUNC(PRODUCT($E$13:$E110),16))</f>
        <v>1.0146743723952001</v>
      </c>
      <c r="G111" s="13">
        <f t="shared" si="59"/>
        <v>1</v>
      </c>
      <c r="H111" s="13">
        <f t="shared" si="60"/>
        <v>1.01467437</v>
      </c>
      <c r="I111" s="12">
        <f t="shared" si="61"/>
        <v>4.4999999999999998E-2</v>
      </c>
      <c r="J111" s="12"/>
      <c r="K111" s="30">
        <f t="shared" si="51"/>
        <v>44407</v>
      </c>
      <c r="L111" s="2">
        <f t="shared" si="52"/>
        <v>67</v>
      </c>
      <c r="M111" s="15">
        <f t="shared" si="53"/>
        <v>67</v>
      </c>
      <c r="N111" s="11">
        <f t="shared" si="45"/>
        <v>1.0117716489999999</v>
      </c>
      <c r="O111" s="11"/>
      <c r="P111" s="11">
        <f t="shared" si="46"/>
        <v>1.0266187609999999</v>
      </c>
      <c r="Q111" s="11"/>
      <c r="R111" s="15">
        <f t="shared" si="54"/>
        <v>0</v>
      </c>
      <c r="S111" s="13">
        <f t="shared" si="47"/>
        <v>26.618760989999998</v>
      </c>
      <c r="T111" s="13"/>
      <c r="U111" s="19">
        <f t="shared" si="48"/>
        <v>0</v>
      </c>
      <c r="V111" s="13">
        <f t="shared" si="55"/>
        <v>0</v>
      </c>
      <c r="W111" s="4" t="str">
        <f t="shared" si="56"/>
        <v>A+J=</v>
      </c>
      <c r="X111" s="30">
        <f t="shared" si="57"/>
        <v>45866</v>
      </c>
      <c r="Y111" s="4"/>
      <c r="Z111" s="79"/>
      <c r="AA111" s="63"/>
      <c r="AB111" s="65"/>
      <c r="AC111" s="73"/>
      <c r="AD111" s="82"/>
      <c r="AE111" s="82"/>
      <c r="AF111" s="80"/>
      <c r="AG111" s="82"/>
      <c r="AH111" s="79"/>
      <c r="AI111" s="81"/>
      <c r="AJ111" s="63"/>
      <c r="AK111" s="3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1:80" x14ac:dyDescent="0.15">
      <c r="A112" s="36">
        <f t="shared" si="49"/>
        <v>44506</v>
      </c>
      <c r="B112" s="14">
        <f t="shared" ca="1" si="44"/>
        <v>1027.09850299</v>
      </c>
      <c r="C112" s="13">
        <f t="shared" si="50"/>
        <v>1000</v>
      </c>
      <c r="D112" s="12">
        <f>IF(A112&lt;$B$1,VLOOKUP(A112,[1]DI!$A$4:$B$15000,2,FALSE),0)</f>
        <v>0</v>
      </c>
      <c r="E112" s="13">
        <f t="shared" si="58"/>
        <v>1</v>
      </c>
      <c r="F112" s="13">
        <f>(TRUNC(PRODUCT($E$13:$E111),16))</f>
        <v>1.01497122552959</v>
      </c>
      <c r="G112" s="13">
        <f t="shared" si="59"/>
        <v>1</v>
      </c>
      <c r="H112" s="13">
        <f t="shared" si="60"/>
        <v>1.01497123</v>
      </c>
      <c r="I112" s="12">
        <f t="shared" si="61"/>
        <v>4.4999999999999998E-2</v>
      </c>
      <c r="J112" s="12"/>
      <c r="K112" s="30">
        <f t="shared" si="51"/>
        <v>44407</v>
      </c>
      <c r="L112" s="2">
        <f t="shared" si="52"/>
        <v>67</v>
      </c>
      <c r="M112" s="15">
        <f t="shared" si="53"/>
        <v>68</v>
      </c>
      <c r="N112" s="11">
        <f t="shared" si="45"/>
        <v>1.011948391</v>
      </c>
      <c r="O112" s="11"/>
      <c r="P112" s="11">
        <f t="shared" si="46"/>
        <v>1.0270985029999999</v>
      </c>
      <c r="Q112" s="11"/>
      <c r="R112" s="15">
        <f t="shared" si="54"/>
        <v>0</v>
      </c>
      <c r="S112" s="13">
        <f t="shared" si="47"/>
        <v>27.09850299</v>
      </c>
      <c r="T112" s="13"/>
      <c r="U112" s="19">
        <f t="shared" si="48"/>
        <v>0</v>
      </c>
      <c r="V112" s="13">
        <f t="shared" si="55"/>
        <v>0</v>
      </c>
      <c r="W112" s="4" t="str">
        <f t="shared" si="56"/>
        <v>A+J=</v>
      </c>
      <c r="X112" s="30">
        <f t="shared" si="57"/>
        <v>45866</v>
      </c>
      <c r="Y112" s="4"/>
      <c r="Z112" s="79"/>
      <c r="AA112" s="63"/>
      <c r="AB112" s="65"/>
      <c r="AC112" s="73"/>
      <c r="AD112" s="82"/>
      <c r="AE112" s="82"/>
      <c r="AF112" s="80"/>
      <c r="AG112" s="82"/>
      <c r="AH112" s="79"/>
      <c r="AI112" s="81"/>
      <c r="AJ112" s="63"/>
      <c r="AK112" s="3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1:80" x14ac:dyDescent="0.15">
      <c r="A113" s="36">
        <f t="shared" si="49"/>
        <v>44507</v>
      </c>
      <c r="B113" s="14">
        <f t="shared" ca="1" si="44"/>
        <v>1027.09850299</v>
      </c>
      <c r="C113" s="13">
        <f t="shared" si="50"/>
        <v>1000</v>
      </c>
      <c r="D113" s="12">
        <f>IF(A113&lt;$B$1,VLOOKUP(A113,[1]DI!$A$4:$B$15000,2,FALSE),0)</f>
        <v>0</v>
      </c>
      <c r="E113" s="13">
        <f t="shared" si="58"/>
        <v>1</v>
      </c>
      <c r="F113" s="13">
        <f>(TRUNC(PRODUCT($E$13:$E112),16))</f>
        <v>1.01497122552959</v>
      </c>
      <c r="G113" s="13">
        <f t="shared" si="59"/>
        <v>1</v>
      </c>
      <c r="H113" s="13">
        <f t="shared" si="60"/>
        <v>1.01497123</v>
      </c>
      <c r="I113" s="12">
        <f t="shared" si="61"/>
        <v>4.4999999999999998E-2</v>
      </c>
      <c r="J113" s="12"/>
      <c r="K113" s="30">
        <f t="shared" si="51"/>
        <v>44407</v>
      </c>
      <c r="L113" s="2">
        <f t="shared" si="52"/>
        <v>67</v>
      </c>
      <c r="M113" s="15">
        <f t="shared" si="53"/>
        <v>68</v>
      </c>
      <c r="N113" s="11">
        <f t="shared" si="45"/>
        <v>1.011948391</v>
      </c>
      <c r="O113" s="11"/>
      <c r="P113" s="11">
        <f t="shared" si="46"/>
        <v>1.0270985029999999</v>
      </c>
      <c r="Q113" s="11"/>
      <c r="R113" s="15">
        <f t="shared" si="54"/>
        <v>0</v>
      </c>
      <c r="S113" s="13">
        <f t="shared" si="47"/>
        <v>27.09850299</v>
      </c>
      <c r="T113" s="13"/>
      <c r="U113" s="19">
        <f t="shared" si="48"/>
        <v>0</v>
      </c>
      <c r="V113" s="13">
        <f t="shared" si="55"/>
        <v>0</v>
      </c>
      <c r="W113" s="4" t="str">
        <f t="shared" si="56"/>
        <v>A+J=</v>
      </c>
      <c r="X113" s="30">
        <f t="shared" si="57"/>
        <v>45866</v>
      </c>
      <c r="Y113" s="4"/>
      <c r="Z113" s="79"/>
      <c r="AA113" s="63"/>
      <c r="AB113" s="65"/>
      <c r="AC113" s="73"/>
      <c r="AD113" s="82"/>
      <c r="AE113" s="82"/>
      <c r="AF113" s="80"/>
      <c r="AG113" s="82"/>
      <c r="AH113" s="79"/>
      <c r="AI113" s="81"/>
      <c r="AJ113" s="63"/>
      <c r="AK113" s="3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1:80" x14ac:dyDescent="0.15">
      <c r="A114" s="36">
        <f t="shared" si="49"/>
        <v>44508</v>
      </c>
      <c r="B114" s="14">
        <f t="shared" ca="1" si="44"/>
        <v>1027.09850299</v>
      </c>
      <c r="C114" s="13">
        <f t="shared" si="50"/>
        <v>1000</v>
      </c>
      <c r="D114" s="12">
        <f>IF(A114&lt;$B$1,VLOOKUP(A114,[1]DI!$A$4:$B$15000,2,FALSE),0)</f>
        <v>7.6499999999999999E-2</v>
      </c>
      <c r="E114" s="13">
        <f t="shared" si="58"/>
        <v>1.0002925600000001</v>
      </c>
      <c r="F114" s="13">
        <f>(TRUNC(PRODUCT($E$13:$E113),16))</f>
        <v>1.01497122552959</v>
      </c>
      <c r="G114" s="13">
        <f t="shared" si="59"/>
        <v>1</v>
      </c>
      <c r="H114" s="13">
        <f t="shared" si="60"/>
        <v>1.01497123</v>
      </c>
      <c r="I114" s="12">
        <f t="shared" si="61"/>
        <v>4.4999999999999998E-2</v>
      </c>
      <c r="J114" s="12"/>
      <c r="K114" s="30">
        <f t="shared" si="51"/>
        <v>44407</v>
      </c>
      <c r="L114" s="2">
        <f t="shared" si="52"/>
        <v>68</v>
      </c>
      <c r="M114" s="15">
        <f t="shared" si="53"/>
        <v>68</v>
      </c>
      <c r="N114" s="11">
        <f t="shared" si="45"/>
        <v>1.011948391</v>
      </c>
      <c r="O114" s="11"/>
      <c r="P114" s="11">
        <f t="shared" si="46"/>
        <v>1.0270985029999999</v>
      </c>
      <c r="Q114" s="11"/>
      <c r="R114" s="15">
        <f t="shared" si="54"/>
        <v>0</v>
      </c>
      <c r="S114" s="13">
        <f t="shared" si="47"/>
        <v>27.09850299</v>
      </c>
      <c r="T114" s="13"/>
      <c r="U114" s="19">
        <f t="shared" si="48"/>
        <v>0</v>
      </c>
      <c r="V114" s="13">
        <f t="shared" si="55"/>
        <v>0</v>
      </c>
      <c r="W114" s="4" t="str">
        <f t="shared" si="56"/>
        <v>A+J=</v>
      </c>
      <c r="X114" s="30">
        <f t="shared" si="57"/>
        <v>45866</v>
      </c>
      <c r="Y114" s="4"/>
      <c r="Z114" s="79"/>
      <c r="AA114" s="63"/>
      <c r="AB114" s="65"/>
      <c r="AC114" s="73"/>
      <c r="AD114" s="82"/>
      <c r="AE114" s="82"/>
      <c r="AF114" s="80"/>
      <c r="AG114" s="82"/>
      <c r="AH114" s="79"/>
      <c r="AI114" s="81"/>
      <c r="AJ114" s="63"/>
      <c r="AK114" s="3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1:80" x14ac:dyDescent="0.15">
      <c r="A115" s="36">
        <f t="shared" si="49"/>
        <v>44509</v>
      </c>
      <c r="B115" s="14">
        <f t="shared" ca="1" si="44"/>
        <v>1027.5784619900001</v>
      </c>
      <c r="C115" s="13">
        <f t="shared" si="50"/>
        <v>1000</v>
      </c>
      <c r="D115" s="12">
        <f>IF(A115&lt;$B$1,VLOOKUP(A115,[1]DI!$A$4:$B$15000,2,FALSE),0)</f>
        <v>7.6499999999999999E-2</v>
      </c>
      <c r="E115" s="13">
        <f t="shared" si="58"/>
        <v>1.0002925600000001</v>
      </c>
      <c r="F115" s="13">
        <f>(TRUNC(PRODUCT($E$13:$E114),16))</f>
        <v>1.01526816551133</v>
      </c>
      <c r="G115" s="13">
        <f t="shared" si="59"/>
        <v>1</v>
      </c>
      <c r="H115" s="13">
        <f t="shared" si="60"/>
        <v>1.0152681699999999</v>
      </c>
      <c r="I115" s="12">
        <f t="shared" si="61"/>
        <v>4.4999999999999998E-2</v>
      </c>
      <c r="J115" s="12"/>
      <c r="K115" s="30">
        <f t="shared" si="51"/>
        <v>44407</v>
      </c>
      <c r="L115" s="2">
        <f t="shared" si="52"/>
        <v>69</v>
      </c>
      <c r="M115" s="15">
        <f t="shared" si="53"/>
        <v>69</v>
      </c>
      <c r="N115" s="11">
        <f t="shared" si="45"/>
        <v>1.0121251630000001</v>
      </c>
      <c r="O115" s="11"/>
      <c r="P115" s="11">
        <f t="shared" si="46"/>
        <v>1.0275784619999999</v>
      </c>
      <c r="Q115" s="11"/>
      <c r="R115" s="15">
        <f t="shared" si="54"/>
        <v>0</v>
      </c>
      <c r="S115" s="13">
        <f t="shared" si="47"/>
        <v>27.578461990000001</v>
      </c>
      <c r="T115" s="13"/>
      <c r="U115" s="19">
        <f t="shared" si="48"/>
        <v>0</v>
      </c>
      <c r="V115" s="13">
        <f t="shared" si="55"/>
        <v>0</v>
      </c>
      <c r="W115" s="4" t="str">
        <f t="shared" si="56"/>
        <v>A+J=</v>
      </c>
      <c r="X115" s="30">
        <f t="shared" si="57"/>
        <v>45866</v>
      </c>
      <c r="Y115" s="4"/>
      <c r="Z115" s="79"/>
      <c r="AA115" s="63"/>
      <c r="AB115" s="65"/>
      <c r="AC115" s="73"/>
      <c r="AD115" s="82"/>
      <c r="AE115" s="82"/>
      <c r="AF115" s="80"/>
      <c r="AG115" s="82"/>
      <c r="AH115" s="79"/>
      <c r="AI115" s="81"/>
      <c r="AJ115" s="63"/>
      <c r="AK115" s="3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1:80" x14ac:dyDescent="0.15">
      <c r="A116" s="36">
        <f t="shared" si="49"/>
        <v>44510</v>
      </c>
      <c r="B116" s="14">
        <f t="shared" ca="1" si="44"/>
        <v>1028.05863899</v>
      </c>
      <c r="C116" s="13">
        <f t="shared" si="50"/>
        <v>1000</v>
      </c>
      <c r="D116" s="12">
        <f>IF(A116&lt;$B$1,VLOOKUP(A116,[1]DI!$A$4:$B$15000,2,FALSE),0)</f>
        <v>7.6499999999999999E-2</v>
      </c>
      <c r="E116" s="13">
        <f t="shared" si="58"/>
        <v>1.0002925600000001</v>
      </c>
      <c r="F116" s="13">
        <f>(TRUNC(PRODUCT($E$13:$E115),16))</f>
        <v>1.01556519236583</v>
      </c>
      <c r="G116" s="13">
        <f t="shared" si="59"/>
        <v>1</v>
      </c>
      <c r="H116" s="13">
        <f t="shared" si="60"/>
        <v>1.01556519</v>
      </c>
      <c r="I116" s="12">
        <f t="shared" si="61"/>
        <v>4.4999999999999998E-2</v>
      </c>
      <c r="J116" s="12"/>
      <c r="K116" s="30">
        <f t="shared" si="51"/>
        <v>44407</v>
      </c>
      <c r="L116" s="2">
        <f t="shared" si="52"/>
        <v>70</v>
      </c>
      <c r="M116" s="15">
        <f t="shared" si="53"/>
        <v>70</v>
      </c>
      <c r="N116" s="11">
        <f t="shared" si="45"/>
        <v>1.012301967</v>
      </c>
      <c r="O116" s="11"/>
      <c r="P116" s="11">
        <f t="shared" si="46"/>
        <v>1.0280586389999999</v>
      </c>
      <c r="Q116" s="11"/>
      <c r="R116" s="15">
        <f t="shared" si="54"/>
        <v>0</v>
      </c>
      <c r="S116" s="13">
        <f t="shared" si="47"/>
        <v>28.058638989999999</v>
      </c>
      <c r="T116" s="13"/>
      <c r="U116" s="19">
        <f t="shared" si="48"/>
        <v>0</v>
      </c>
      <c r="V116" s="13">
        <f t="shared" si="55"/>
        <v>0</v>
      </c>
      <c r="W116" s="4" t="str">
        <f t="shared" si="56"/>
        <v>A+J=</v>
      </c>
      <c r="X116" s="30">
        <f t="shared" si="57"/>
        <v>45866</v>
      </c>
      <c r="Y116" s="4"/>
      <c r="Z116" s="79"/>
      <c r="AA116" s="63"/>
      <c r="AB116" s="65"/>
      <c r="AC116" s="73"/>
      <c r="AD116" s="82"/>
      <c r="AE116" s="82"/>
      <c r="AF116" s="80"/>
      <c r="AG116" s="82"/>
      <c r="AH116" s="79"/>
      <c r="AI116" s="81"/>
      <c r="AJ116" s="63"/>
      <c r="AK116" s="3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1:80" x14ac:dyDescent="0.15">
      <c r="A117" s="36">
        <f t="shared" si="49"/>
        <v>44511</v>
      </c>
      <c r="B117" s="14">
        <f t="shared" ca="1" si="44"/>
        <v>1028.53905399</v>
      </c>
      <c r="C117" s="13">
        <f t="shared" si="50"/>
        <v>1000</v>
      </c>
      <c r="D117" s="12">
        <f>IF(A117&lt;$B$1,VLOOKUP(A117,[1]DI!$A$4:$B$15000,2,FALSE),0)</f>
        <v>7.6499999999999999E-2</v>
      </c>
      <c r="E117" s="13">
        <f t="shared" si="58"/>
        <v>1.0002925600000001</v>
      </c>
      <c r="F117" s="13">
        <f>(TRUNC(PRODUCT($E$13:$E116),16))</f>
        <v>1.0158623061185099</v>
      </c>
      <c r="G117" s="13">
        <f t="shared" si="59"/>
        <v>1</v>
      </c>
      <c r="H117" s="13">
        <f t="shared" si="60"/>
        <v>1.0158623099999999</v>
      </c>
      <c r="I117" s="12">
        <f t="shared" si="61"/>
        <v>4.4999999999999998E-2</v>
      </c>
      <c r="J117" s="12"/>
      <c r="K117" s="30">
        <f t="shared" si="51"/>
        <v>44407</v>
      </c>
      <c r="L117" s="2">
        <f t="shared" si="52"/>
        <v>71</v>
      </c>
      <c r="M117" s="15">
        <f t="shared" si="53"/>
        <v>71</v>
      </c>
      <c r="N117" s="11">
        <f t="shared" si="45"/>
        <v>1.0124788010000001</v>
      </c>
      <c r="O117" s="11"/>
      <c r="P117" s="11">
        <f t="shared" si="46"/>
        <v>1.0285390539999999</v>
      </c>
      <c r="Q117" s="11"/>
      <c r="R117" s="15">
        <f t="shared" si="54"/>
        <v>0</v>
      </c>
      <c r="S117" s="13">
        <f t="shared" si="47"/>
        <v>28.539053989999999</v>
      </c>
      <c r="T117" s="13"/>
      <c r="U117" s="19">
        <f t="shared" si="48"/>
        <v>0</v>
      </c>
      <c r="V117" s="13">
        <f t="shared" si="55"/>
        <v>0</v>
      </c>
      <c r="W117" s="4" t="str">
        <f t="shared" si="56"/>
        <v>A+J=</v>
      </c>
      <c r="X117" s="30">
        <f t="shared" si="57"/>
        <v>45866</v>
      </c>
      <c r="Y117" s="4"/>
      <c r="Z117" s="79"/>
      <c r="AA117" s="63"/>
      <c r="AB117" s="65"/>
      <c r="AC117" s="73"/>
      <c r="AD117" s="82"/>
      <c r="AE117" s="82"/>
      <c r="AF117" s="80"/>
      <c r="AG117" s="82"/>
      <c r="AH117" s="79"/>
      <c r="AI117" s="81"/>
      <c r="AJ117" s="63"/>
      <c r="AK117" s="3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1:80" x14ac:dyDescent="0.15">
      <c r="A118" s="36">
        <f t="shared" si="49"/>
        <v>44512</v>
      </c>
      <c r="B118" s="14">
        <f t="shared" ca="1" si="44"/>
        <v>1029.0196860000001</v>
      </c>
      <c r="C118" s="13">
        <f t="shared" si="50"/>
        <v>1000</v>
      </c>
      <c r="D118" s="12">
        <f>IF(A118&lt;$B$1,VLOOKUP(A118,[1]DI!$A$4:$B$15000,2,FALSE),0)</f>
        <v>7.6499999999999999E-2</v>
      </c>
      <c r="E118" s="13">
        <f t="shared" si="58"/>
        <v>1.0002925600000001</v>
      </c>
      <c r="F118" s="13">
        <f>(TRUNC(PRODUCT($E$13:$E117),16))</f>
        <v>1.0161595067947899</v>
      </c>
      <c r="G118" s="13">
        <f t="shared" si="59"/>
        <v>1</v>
      </c>
      <c r="H118" s="13">
        <f t="shared" si="60"/>
        <v>1.01615951</v>
      </c>
      <c r="I118" s="12">
        <f t="shared" si="61"/>
        <v>4.4999999999999998E-2</v>
      </c>
      <c r="J118" s="12"/>
      <c r="K118" s="30">
        <f t="shared" si="51"/>
        <v>44407</v>
      </c>
      <c r="L118" s="2">
        <f t="shared" si="52"/>
        <v>72</v>
      </c>
      <c r="M118" s="15">
        <f t="shared" si="53"/>
        <v>72</v>
      </c>
      <c r="N118" s="11">
        <f t="shared" si="45"/>
        <v>1.012655667</v>
      </c>
      <c r="O118" s="11"/>
      <c r="P118" s="11">
        <f t="shared" si="46"/>
        <v>1.029019686</v>
      </c>
      <c r="Q118" s="11"/>
      <c r="R118" s="15">
        <f t="shared" si="54"/>
        <v>0</v>
      </c>
      <c r="S118" s="13">
        <f t="shared" si="47"/>
        <v>29.019686</v>
      </c>
      <c r="T118" s="13"/>
      <c r="U118" s="19">
        <f t="shared" si="48"/>
        <v>0</v>
      </c>
      <c r="V118" s="13">
        <f t="shared" si="55"/>
        <v>0</v>
      </c>
      <c r="W118" s="4" t="str">
        <f t="shared" si="56"/>
        <v>A+J=</v>
      </c>
      <c r="X118" s="30">
        <f t="shared" si="57"/>
        <v>45866</v>
      </c>
      <c r="Y118" s="4"/>
      <c r="Z118" s="79"/>
      <c r="AA118" s="63"/>
      <c r="AB118" s="65"/>
      <c r="AC118" s="73"/>
      <c r="AD118" s="82"/>
      <c r="AE118" s="82"/>
      <c r="AF118" s="80"/>
      <c r="AG118" s="82"/>
      <c r="AH118" s="79"/>
      <c r="AI118" s="81"/>
      <c r="AJ118" s="63"/>
      <c r="AK118" s="3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1:80" x14ac:dyDescent="0.15">
      <c r="A119" s="36">
        <f t="shared" si="49"/>
        <v>44513</v>
      </c>
      <c r="B119" s="14">
        <f t="shared" ca="1" si="44"/>
        <v>1029.500536</v>
      </c>
      <c r="C119" s="13">
        <f t="shared" si="50"/>
        <v>1000</v>
      </c>
      <c r="D119" s="12">
        <f>IF(A119&lt;$B$1,VLOOKUP(A119,[1]DI!$A$4:$B$15000,2,FALSE),0)</f>
        <v>0</v>
      </c>
      <c r="E119" s="13">
        <f t="shared" si="58"/>
        <v>1</v>
      </c>
      <c r="F119" s="13">
        <f>(TRUNC(PRODUCT($E$13:$E118),16))</f>
        <v>1.0164567944201</v>
      </c>
      <c r="G119" s="13">
        <f t="shared" si="59"/>
        <v>1</v>
      </c>
      <c r="H119" s="13">
        <f t="shared" si="60"/>
        <v>1.0164567900000001</v>
      </c>
      <c r="I119" s="12">
        <f t="shared" si="61"/>
        <v>4.4999999999999998E-2</v>
      </c>
      <c r="J119" s="12"/>
      <c r="K119" s="30">
        <f t="shared" si="51"/>
        <v>44407</v>
      </c>
      <c r="L119" s="2">
        <f t="shared" si="52"/>
        <v>72</v>
      </c>
      <c r="M119" s="15">
        <f t="shared" si="53"/>
        <v>73</v>
      </c>
      <c r="N119" s="11">
        <f t="shared" si="45"/>
        <v>1.0128325629999999</v>
      </c>
      <c r="O119" s="11"/>
      <c r="P119" s="11">
        <f t="shared" si="46"/>
        <v>1.029500536</v>
      </c>
      <c r="Q119" s="11"/>
      <c r="R119" s="15">
        <f t="shared" si="54"/>
        <v>0</v>
      </c>
      <c r="S119" s="13">
        <f t="shared" si="47"/>
        <v>29.500536</v>
      </c>
      <c r="T119" s="13"/>
      <c r="U119" s="19">
        <f t="shared" si="48"/>
        <v>0</v>
      </c>
      <c r="V119" s="13">
        <f t="shared" si="55"/>
        <v>0</v>
      </c>
      <c r="W119" s="4" t="str">
        <f t="shared" si="56"/>
        <v>A+J=</v>
      </c>
      <c r="X119" s="30">
        <f t="shared" si="57"/>
        <v>45866</v>
      </c>
      <c r="Y119" s="4"/>
      <c r="Z119" s="79"/>
      <c r="AA119" s="63"/>
      <c r="AB119" s="65"/>
      <c r="AC119" s="73"/>
      <c r="AD119" s="82"/>
      <c r="AE119" s="82"/>
      <c r="AF119" s="80"/>
      <c r="AG119" s="82"/>
      <c r="AH119" s="79"/>
      <c r="AI119" s="81"/>
      <c r="AJ119" s="63"/>
      <c r="AK119" s="3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1:80" x14ac:dyDescent="0.15">
      <c r="A120" s="36">
        <f t="shared" si="49"/>
        <v>44514</v>
      </c>
      <c r="B120" s="14">
        <f t="shared" ca="1" si="44"/>
        <v>1029.500536</v>
      </c>
      <c r="C120" s="13">
        <f t="shared" si="50"/>
        <v>1000</v>
      </c>
      <c r="D120" s="12">
        <f>IF(A120&lt;$B$1,VLOOKUP(A120,[1]DI!$A$4:$B$15000,2,FALSE),0)</f>
        <v>0</v>
      </c>
      <c r="E120" s="13">
        <f t="shared" si="58"/>
        <v>1</v>
      </c>
      <c r="F120" s="13">
        <f>(TRUNC(PRODUCT($E$13:$E119),16))</f>
        <v>1.0164567944201</v>
      </c>
      <c r="G120" s="13">
        <f t="shared" si="59"/>
        <v>1</v>
      </c>
      <c r="H120" s="13">
        <f t="shared" si="60"/>
        <v>1.0164567900000001</v>
      </c>
      <c r="I120" s="12">
        <f t="shared" si="61"/>
        <v>4.4999999999999998E-2</v>
      </c>
      <c r="J120" s="12"/>
      <c r="K120" s="30">
        <f t="shared" si="51"/>
        <v>44407</v>
      </c>
      <c r="L120" s="2">
        <f t="shared" si="52"/>
        <v>72</v>
      </c>
      <c r="M120" s="15">
        <f t="shared" si="53"/>
        <v>73</v>
      </c>
      <c r="N120" s="11">
        <f t="shared" si="45"/>
        <v>1.0128325629999999</v>
      </c>
      <c r="O120" s="11"/>
      <c r="P120" s="11">
        <f t="shared" si="46"/>
        <v>1.029500536</v>
      </c>
      <c r="Q120" s="11"/>
      <c r="R120" s="15">
        <f t="shared" si="54"/>
        <v>0</v>
      </c>
      <c r="S120" s="13">
        <f t="shared" si="47"/>
        <v>29.500536</v>
      </c>
      <c r="T120" s="13"/>
      <c r="U120" s="19">
        <f t="shared" si="48"/>
        <v>0</v>
      </c>
      <c r="V120" s="13">
        <f t="shared" si="55"/>
        <v>0</v>
      </c>
      <c r="W120" s="4" t="str">
        <f t="shared" si="56"/>
        <v>A+J=</v>
      </c>
      <c r="X120" s="30">
        <f t="shared" si="57"/>
        <v>45866</v>
      </c>
      <c r="Y120" s="4"/>
      <c r="Z120" s="79"/>
      <c r="AA120" s="63"/>
      <c r="AB120" s="65"/>
      <c r="AC120" s="73"/>
      <c r="AD120" s="82"/>
      <c r="AE120" s="82"/>
      <c r="AF120" s="80"/>
      <c r="AG120" s="82"/>
      <c r="AH120" s="79"/>
      <c r="AI120" s="81"/>
      <c r="AJ120" s="63"/>
      <c r="AK120" s="3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1:80" x14ac:dyDescent="0.15">
      <c r="A121" s="36">
        <f t="shared" si="49"/>
        <v>44515</v>
      </c>
      <c r="B121" s="14">
        <f t="shared" ca="1" si="44"/>
        <v>1029.500536</v>
      </c>
      <c r="C121" s="13">
        <f t="shared" si="50"/>
        <v>1000</v>
      </c>
      <c r="D121" s="12">
        <f>IF(A121&lt;$B$1,VLOOKUP(A121,[1]DI!$A$4:$B$15000,2,FALSE),0)</f>
        <v>0</v>
      </c>
      <c r="E121" s="13">
        <f t="shared" si="58"/>
        <v>1</v>
      </c>
      <c r="F121" s="13">
        <f>(TRUNC(PRODUCT($E$13:$E120),16))</f>
        <v>1.0164567944201</v>
      </c>
      <c r="G121" s="13">
        <f t="shared" si="59"/>
        <v>1</v>
      </c>
      <c r="H121" s="13">
        <f t="shared" si="60"/>
        <v>1.0164567900000001</v>
      </c>
      <c r="I121" s="12">
        <f t="shared" si="61"/>
        <v>4.4999999999999998E-2</v>
      </c>
      <c r="J121" s="12"/>
      <c r="K121" s="30">
        <f t="shared" si="51"/>
        <v>44407</v>
      </c>
      <c r="L121" s="2">
        <f t="shared" si="52"/>
        <v>72</v>
      </c>
      <c r="M121" s="15">
        <f t="shared" si="53"/>
        <v>73</v>
      </c>
      <c r="N121" s="11">
        <f t="shared" si="45"/>
        <v>1.0128325629999999</v>
      </c>
      <c r="O121" s="11"/>
      <c r="P121" s="11">
        <f t="shared" si="46"/>
        <v>1.029500536</v>
      </c>
      <c r="Q121" s="11"/>
      <c r="R121" s="15">
        <f t="shared" si="54"/>
        <v>0</v>
      </c>
      <c r="S121" s="13">
        <f t="shared" si="47"/>
        <v>29.500536</v>
      </c>
      <c r="T121" s="13"/>
      <c r="U121" s="19">
        <f t="shared" si="48"/>
        <v>0</v>
      </c>
      <c r="V121" s="13">
        <f t="shared" si="55"/>
        <v>0</v>
      </c>
      <c r="W121" s="4" t="str">
        <f t="shared" si="56"/>
        <v>A+J=</v>
      </c>
      <c r="X121" s="30">
        <f t="shared" si="57"/>
        <v>45866</v>
      </c>
      <c r="Y121" s="4"/>
      <c r="Z121" s="79"/>
      <c r="AA121" s="63"/>
      <c r="AB121" s="65"/>
      <c r="AC121" s="73"/>
      <c r="AD121" s="82"/>
      <c r="AE121" s="82"/>
      <c r="AF121" s="80"/>
      <c r="AG121" s="82"/>
      <c r="AH121" s="79"/>
      <c r="AI121" s="81"/>
      <c r="AJ121" s="63"/>
      <c r="AK121" s="3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1:80" x14ac:dyDescent="0.15">
      <c r="A122" s="36">
        <f t="shared" si="49"/>
        <v>44516</v>
      </c>
      <c r="B122" s="14">
        <f t="shared" ca="1" si="44"/>
        <v>1029.500536</v>
      </c>
      <c r="C122" s="13">
        <f t="shared" si="50"/>
        <v>1000</v>
      </c>
      <c r="D122" s="12">
        <f>IF(A122&lt;$B$1,VLOOKUP(A122,[1]DI!$A$4:$B$15000,2,FALSE),0)</f>
        <v>7.6499999999999999E-2</v>
      </c>
      <c r="E122" s="13">
        <f t="shared" si="58"/>
        <v>1.0002925600000001</v>
      </c>
      <c r="F122" s="13">
        <f>(TRUNC(PRODUCT($E$13:$E121),16))</f>
        <v>1.0164567944201</v>
      </c>
      <c r="G122" s="13">
        <f t="shared" si="59"/>
        <v>1</v>
      </c>
      <c r="H122" s="13">
        <f t="shared" si="60"/>
        <v>1.0164567900000001</v>
      </c>
      <c r="I122" s="12">
        <f t="shared" si="61"/>
        <v>4.4999999999999998E-2</v>
      </c>
      <c r="J122" s="12"/>
      <c r="K122" s="30">
        <f t="shared" si="51"/>
        <v>44407</v>
      </c>
      <c r="L122" s="2">
        <f t="shared" si="52"/>
        <v>73</v>
      </c>
      <c r="M122" s="15">
        <f t="shared" si="53"/>
        <v>73</v>
      </c>
      <c r="N122" s="11">
        <f t="shared" si="45"/>
        <v>1.0128325629999999</v>
      </c>
      <c r="O122" s="11"/>
      <c r="P122" s="11">
        <f t="shared" si="46"/>
        <v>1.029500536</v>
      </c>
      <c r="Q122" s="11"/>
      <c r="R122" s="15">
        <f t="shared" si="54"/>
        <v>0</v>
      </c>
      <c r="S122" s="13">
        <f t="shared" si="47"/>
        <v>29.500536</v>
      </c>
      <c r="T122" s="13"/>
      <c r="U122" s="19">
        <f t="shared" si="48"/>
        <v>0</v>
      </c>
      <c r="V122" s="13">
        <f t="shared" si="55"/>
        <v>0</v>
      </c>
      <c r="W122" s="4" t="str">
        <f t="shared" si="56"/>
        <v>A+J=</v>
      </c>
      <c r="X122" s="30">
        <f t="shared" si="57"/>
        <v>45866</v>
      </c>
      <c r="Y122" s="4"/>
      <c r="Z122" s="79"/>
      <c r="AA122" s="63"/>
      <c r="AB122" s="65"/>
      <c r="AC122" s="73"/>
      <c r="AD122" s="82"/>
      <c r="AE122" s="82"/>
      <c r="AF122" s="80"/>
      <c r="AG122" s="82"/>
      <c r="AH122" s="79"/>
      <c r="AI122" s="81"/>
      <c r="AJ122" s="63"/>
      <c r="AK122" s="3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1:80" x14ac:dyDescent="0.15">
      <c r="A123" s="36">
        <f t="shared" si="49"/>
        <v>44517</v>
      </c>
      <c r="B123" s="14">
        <f t="shared" ca="1" si="44"/>
        <v>1029.9816229999999</v>
      </c>
      <c r="C123" s="13">
        <f t="shared" si="50"/>
        <v>1000</v>
      </c>
      <c r="D123" s="12">
        <f>IF(A123&lt;$B$1,VLOOKUP(A123,[1]DI!$A$4:$B$15000,2,FALSE),0)</f>
        <v>7.6499999999999999E-2</v>
      </c>
      <c r="E123" s="13">
        <f t="shared" si="58"/>
        <v>1.0002925600000001</v>
      </c>
      <c r="F123" s="13">
        <f>(TRUNC(PRODUCT($E$13:$E122),16))</f>
        <v>1.01675416901987</v>
      </c>
      <c r="G123" s="13">
        <f t="shared" si="59"/>
        <v>1</v>
      </c>
      <c r="H123" s="13">
        <f t="shared" si="60"/>
        <v>1.01675417</v>
      </c>
      <c r="I123" s="12">
        <f t="shared" si="61"/>
        <v>4.4999999999999998E-2</v>
      </c>
      <c r="J123" s="12"/>
      <c r="K123" s="30">
        <f t="shared" si="51"/>
        <v>44407</v>
      </c>
      <c r="L123" s="2">
        <f t="shared" si="52"/>
        <v>74</v>
      </c>
      <c r="M123" s="15">
        <f t="shared" si="53"/>
        <v>74</v>
      </c>
      <c r="N123" s="11">
        <f t="shared" si="45"/>
        <v>1.01300949</v>
      </c>
      <c r="O123" s="11"/>
      <c r="P123" s="11">
        <f t="shared" si="46"/>
        <v>1.0299816230000001</v>
      </c>
      <c r="Q123" s="11"/>
      <c r="R123" s="15">
        <f t="shared" si="54"/>
        <v>0</v>
      </c>
      <c r="S123" s="13">
        <f t="shared" si="47"/>
        <v>29.981622999999999</v>
      </c>
      <c r="T123" s="13"/>
      <c r="U123" s="19">
        <f t="shared" si="48"/>
        <v>0</v>
      </c>
      <c r="V123" s="13">
        <f t="shared" si="55"/>
        <v>0</v>
      </c>
      <c r="W123" s="4" t="str">
        <f t="shared" si="56"/>
        <v>A+J=</v>
      </c>
      <c r="X123" s="30">
        <f t="shared" si="57"/>
        <v>45866</v>
      </c>
      <c r="Y123" s="4"/>
      <c r="Z123" s="79"/>
      <c r="AA123" s="63"/>
      <c r="AB123" s="65"/>
      <c r="AC123" s="73"/>
      <c r="AD123" s="82"/>
      <c r="AE123" s="82"/>
      <c r="AF123" s="80"/>
      <c r="AG123" s="82"/>
      <c r="AH123" s="79"/>
      <c r="AI123" s="81"/>
      <c r="AJ123" s="63"/>
      <c r="AK123" s="3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1:80" x14ac:dyDescent="0.15">
      <c r="A124" s="36">
        <f t="shared" si="49"/>
        <v>44518</v>
      </c>
      <c r="B124" s="14">
        <f t="shared" ca="1" si="44"/>
        <v>1030.46292799</v>
      </c>
      <c r="C124" s="13">
        <f t="shared" si="50"/>
        <v>1000</v>
      </c>
      <c r="D124" s="12">
        <f>IF(A124&lt;$B$1,VLOOKUP(A124,[1]DI!$A$4:$B$15000,2,FALSE),0)</f>
        <v>7.6499999999999999E-2</v>
      </c>
      <c r="E124" s="13">
        <f t="shared" si="58"/>
        <v>1.0002925600000001</v>
      </c>
      <c r="F124" s="13">
        <f>(TRUNC(PRODUCT($E$13:$E123),16))</f>
        <v>1.0170516306195601</v>
      </c>
      <c r="G124" s="13">
        <f t="shared" si="59"/>
        <v>1</v>
      </c>
      <c r="H124" s="13">
        <f t="shared" si="60"/>
        <v>1.0170516300000001</v>
      </c>
      <c r="I124" s="12">
        <f t="shared" si="61"/>
        <v>4.4999999999999998E-2</v>
      </c>
      <c r="J124" s="12"/>
      <c r="K124" s="30">
        <f t="shared" si="51"/>
        <v>44407</v>
      </c>
      <c r="L124" s="2">
        <f t="shared" si="52"/>
        <v>75</v>
      </c>
      <c r="M124" s="15">
        <f t="shared" si="53"/>
        <v>75</v>
      </c>
      <c r="N124" s="11">
        <f t="shared" si="45"/>
        <v>1.0131864479999999</v>
      </c>
      <c r="O124" s="11"/>
      <c r="P124" s="11">
        <f t="shared" si="46"/>
        <v>1.0304629279999999</v>
      </c>
      <c r="Q124" s="11"/>
      <c r="R124" s="15">
        <f t="shared" si="54"/>
        <v>0</v>
      </c>
      <c r="S124" s="13">
        <f t="shared" si="47"/>
        <v>30.462927990000001</v>
      </c>
      <c r="T124" s="13"/>
      <c r="U124" s="19">
        <f t="shared" si="48"/>
        <v>0</v>
      </c>
      <c r="V124" s="13">
        <f t="shared" si="55"/>
        <v>0</v>
      </c>
      <c r="W124" s="4" t="str">
        <f t="shared" si="56"/>
        <v>A+J=</v>
      </c>
      <c r="X124" s="30">
        <f t="shared" si="57"/>
        <v>45866</v>
      </c>
      <c r="Y124" s="4"/>
      <c r="Z124" s="79"/>
      <c r="AA124" s="63"/>
      <c r="AB124" s="65"/>
      <c r="AC124" s="73"/>
      <c r="AD124" s="82"/>
      <c r="AE124" s="82"/>
      <c r="AF124" s="80"/>
      <c r="AG124" s="82"/>
      <c r="AH124" s="79"/>
      <c r="AI124" s="81"/>
      <c r="AJ124" s="63"/>
      <c r="AK124" s="3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1:80" x14ac:dyDescent="0.15">
      <c r="A125" s="36">
        <f t="shared" si="49"/>
        <v>44519</v>
      </c>
      <c r="B125" s="14">
        <f t="shared" ca="1" si="44"/>
        <v>1030.94446199</v>
      </c>
      <c r="C125" s="13">
        <f t="shared" si="50"/>
        <v>1000</v>
      </c>
      <c r="D125" s="12">
        <f>IF(A125&lt;$B$1,VLOOKUP(A125,[1]DI!$A$4:$B$15000,2,FALSE),0)</f>
        <v>7.6499999999999999E-2</v>
      </c>
      <c r="E125" s="13">
        <f t="shared" si="58"/>
        <v>1.0002925600000001</v>
      </c>
      <c r="F125" s="13">
        <f>(TRUNC(PRODUCT($E$13:$E124),16))</f>
        <v>1.0173491792446101</v>
      </c>
      <c r="G125" s="13">
        <f t="shared" si="59"/>
        <v>1</v>
      </c>
      <c r="H125" s="13">
        <f t="shared" si="60"/>
        <v>1.0173491800000001</v>
      </c>
      <c r="I125" s="12">
        <f t="shared" si="61"/>
        <v>4.4999999999999998E-2</v>
      </c>
      <c r="J125" s="12"/>
      <c r="K125" s="30">
        <f t="shared" si="51"/>
        <v>44407</v>
      </c>
      <c r="L125" s="2">
        <f t="shared" si="52"/>
        <v>76</v>
      </c>
      <c r="M125" s="15">
        <f t="shared" si="53"/>
        <v>76</v>
      </c>
      <c r="N125" s="11">
        <f t="shared" si="45"/>
        <v>1.013363437</v>
      </c>
      <c r="O125" s="11"/>
      <c r="P125" s="11">
        <f t="shared" si="46"/>
        <v>1.0309444619999999</v>
      </c>
      <c r="Q125" s="11"/>
      <c r="R125" s="15">
        <f t="shared" si="54"/>
        <v>0</v>
      </c>
      <c r="S125" s="13">
        <f t="shared" si="47"/>
        <v>30.944461990000001</v>
      </c>
      <c r="T125" s="13"/>
      <c r="U125" s="19">
        <f t="shared" si="48"/>
        <v>0</v>
      </c>
      <c r="V125" s="13">
        <f t="shared" si="55"/>
        <v>0</v>
      </c>
      <c r="W125" s="4" t="str">
        <f t="shared" si="56"/>
        <v>A+J=</v>
      </c>
      <c r="X125" s="30">
        <f t="shared" si="57"/>
        <v>45866</v>
      </c>
      <c r="Y125" s="4"/>
      <c r="Z125" s="79"/>
      <c r="AA125" s="63"/>
      <c r="AB125" s="65"/>
      <c r="AC125" s="73"/>
      <c r="AD125" s="82"/>
      <c r="AE125" s="82"/>
      <c r="AF125" s="80"/>
      <c r="AG125" s="82"/>
      <c r="AH125" s="79"/>
      <c r="AI125" s="81"/>
      <c r="AJ125" s="63"/>
      <c r="AK125" s="3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1:80" x14ac:dyDescent="0.15">
      <c r="A126" s="36">
        <f t="shared" si="49"/>
        <v>44520</v>
      </c>
      <c r="B126" s="14">
        <f t="shared" ca="1" si="44"/>
        <v>1031.426213</v>
      </c>
      <c r="C126" s="13">
        <f t="shared" si="50"/>
        <v>1000</v>
      </c>
      <c r="D126" s="12">
        <f>IF(A126&lt;$B$1,VLOOKUP(A126,[1]DI!$A$4:$B$15000,2,FALSE),0)</f>
        <v>0</v>
      </c>
      <c r="E126" s="13">
        <f t="shared" si="58"/>
        <v>1</v>
      </c>
      <c r="F126" s="13">
        <f>(TRUNC(PRODUCT($E$13:$E125),16))</f>
        <v>1.01764681492049</v>
      </c>
      <c r="G126" s="13">
        <f t="shared" si="59"/>
        <v>1</v>
      </c>
      <c r="H126" s="13">
        <f t="shared" si="60"/>
        <v>1.01764681</v>
      </c>
      <c r="I126" s="12">
        <f t="shared" si="61"/>
        <v>4.4999999999999998E-2</v>
      </c>
      <c r="J126" s="12"/>
      <c r="K126" s="30">
        <f t="shared" si="51"/>
        <v>44407</v>
      </c>
      <c r="L126" s="2">
        <f t="shared" si="52"/>
        <v>76</v>
      </c>
      <c r="M126" s="15">
        <f t="shared" si="53"/>
        <v>77</v>
      </c>
      <c r="N126" s="11">
        <f t="shared" si="45"/>
        <v>1.013540457</v>
      </c>
      <c r="O126" s="11"/>
      <c r="P126" s="11">
        <f t="shared" si="46"/>
        <v>1.031426213</v>
      </c>
      <c r="Q126" s="11"/>
      <c r="R126" s="15">
        <f t="shared" si="54"/>
        <v>0</v>
      </c>
      <c r="S126" s="13">
        <f t="shared" si="47"/>
        <v>31.426213000000001</v>
      </c>
      <c r="T126" s="13"/>
      <c r="U126" s="19">
        <f t="shared" si="48"/>
        <v>0</v>
      </c>
      <c r="V126" s="13">
        <f t="shared" si="55"/>
        <v>0</v>
      </c>
      <c r="W126" s="4" t="str">
        <f t="shared" si="56"/>
        <v>A+J=</v>
      </c>
      <c r="X126" s="30">
        <f t="shared" si="57"/>
        <v>45866</v>
      </c>
      <c r="Y126" s="4"/>
      <c r="Z126" s="79"/>
      <c r="AA126" s="63"/>
      <c r="AB126" s="65"/>
      <c r="AC126" s="73"/>
      <c r="AD126" s="82"/>
      <c r="AE126" s="82"/>
      <c r="AF126" s="80"/>
      <c r="AG126" s="82"/>
      <c r="AH126" s="79"/>
      <c r="AI126" s="81"/>
      <c r="AJ126" s="63"/>
      <c r="AK126" s="3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1:80" x14ac:dyDescent="0.15">
      <c r="A127" s="36">
        <f t="shared" si="49"/>
        <v>44521</v>
      </c>
      <c r="B127" s="14">
        <f t="shared" ca="1" si="44"/>
        <v>1031.426213</v>
      </c>
      <c r="C127" s="13">
        <f t="shared" si="50"/>
        <v>1000</v>
      </c>
      <c r="D127" s="12">
        <f>IF(A127&lt;$B$1,VLOOKUP(A127,[1]DI!$A$4:$B$15000,2,FALSE),0)</f>
        <v>0</v>
      </c>
      <c r="E127" s="13">
        <f t="shared" si="58"/>
        <v>1</v>
      </c>
      <c r="F127" s="13">
        <f>(TRUNC(PRODUCT($E$13:$E126),16))</f>
        <v>1.01764681492049</v>
      </c>
      <c r="G127" s="13">
        <f t="shared" si="59"/>
        <v>1</v>
      </c>
      <c r="H127" s="13">
        <f t="shared" si="60"/>
        <v>1.01764681</v>
      </c>
      <c r="I127" s="12">
        <f t="shared" si="61"/>
        <v>4.4999999999999998E-2</v>
      </c>
      <c r="J127" s="12"/>
      <c r="K127" s="30">
        <f t="shared" si="51"/>
        <v>44407</v>
      </c>
      <c r="L127" s="2">
        <f t="shared" si="52"/>
        <v>76</v>
      </c>
      <c r="M127" s="15">
        <f t="shared" si="53"/>
        <v>77</v>
      </c>
      <c r="N127" s="11">
        <f t="shared" si="45"/>
        <v>1.013540457</v>
      </c>
      <c r="O127" s="11"/>
      <c r="P127" s="11">
        <f t="shared" si="46"/>
        <v>1.031426213</v>
      </c>
      <c r="Q127" s="11"/>
      <c r="R127" s="15">
        <f t="shared" si="54"/>
        <v>0</v>
      </c>
      <c r="S127" s="13">
        <f t="shared" si="47"/>
        <v>31.426213000000001</v>
      </c>
      <c r="T127" s="13"/>
      <c r="U127" s="19">
        <f t="shared" si="48"/>
        <v>0</v>
      </c>
      <c r="V127" s="13">
        <f t="shared" si="55"/>
        <v>0</v>
      </c>
      <c r="W127" s="4" t="str">
        <f t="shared" si="56"/>
        <v>A+J=</v>
      </c>
      <c r="X127" s="30">
        <f t="shared" si="57"/>
        <v>45866</v>
      </c>
      <c r="Y127" s="4"/>
      <c r="Z127" s="79"/>
      <c r="AA127" s="63"/>
      <c r="AB127" s="65"/>
      <c r="AC127" s="73"/>
      <c r="AD127" s="82"/>
      <c r="AE127" s="82"/>
      <c r="AF127" s="80"/>
      <c r="AG127" s="82"/>
      <c r="AH127" s="79"/>
      <c r="AI127" s="81"/>
      <c r="AJ127" s="63"/>
      <c r="AK127" s="3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1:80" x14ac:dyDescent="0.15">
      <c r="A128" s="36">
        <f t="shared" si="49"/>
        <v>44522</v>
      </c>
      <c r="B128" s="14">
        <f t="shared" ca="1" si="44"/>
        <v>1031.426213</v>
      </c>
      <c r="C128" s="13">
        <f t="shared" si="50"/>
        <v>1000</v>
      </c>
      <c r="D128" s="12">
        <f>IF(A128&lt;$B$1,VLOOKUP(A128,[1]DI!$A$4:$B$15000,2,FALSE),0)</f>
        <v>7.6499999999999999E-2</v>
      </c>
      <c r="E128" s="13">
        <f t="shared" si="58"/>
        <v>1.0002925600000001</v>
      </c>
      <c r="F128" s="13">
        <f>(TRUNC(PRODUCT($E$13:$E127),16))</f>
        <v>1.01764681492049</v>
      </c>
      <c r="G128" s="13">
        <f t="shared" si="59"/>
        <v>1</v>
      </c>
      <c r="H128" s="13">
        <f t="shared" si="60"/>
        <v>1.01764681</v>
      </c>
      <c r="I128" s="12">
        <f t="shared" si="61"/>
        <v>4.4999999999999998E-2</v>
      </c>
      <c r="J128" s="12"/>
      <c r="K128" s="30">
        <f t="shared" si="51"/>
        <v>44407</v>
      </c>
      <c r="L128" s="2">
        <f t="shared" si="52"/>
        <v>77</v>
      </c>
      <c r="M128" s="15">
        <f t="shared" si="53"/>
        <v>77</v>
      </c>
      <c r="N128" s="11">
        <f t="shared" si="45"/>
        <v>1.013540457</v>
      </c>
      <c r="O128" s="11"/>
      <c r="P128" s="11">
        <f t="shared" si="46"/>
        <v>1.031426213</v>
      </c>
      <c r="Q128" s="11"/>
      <c r="R128" s="15">
        <f t="shared" si="54"/>
        <v>0</v>
      </c>
      <c r="S128" s="13">
        <f t="shared" si="47"/>
        <v>31.426213000000001</v>
      </c>
      <c r="T128" s="13"/>
      <c r="U128" s="19">
        <f t="shared" si="48"/>
        <v>0</v>
      </c>
      <c r="V128" s="13">
        <f t="shared" si="55"/>
        <v>0</v>
      </c>
      <c r="W128" s="4" t="str">
        <f t="shared" si="56"/>
        <v>A+J=</v>
      </c>
      <c r="X128" s="30">
        <f t="shared" si="57"/>
        <v>45866</v>
      </c>
      <c r="Y128" s="4"/>
      <c r="Z128" s="79"/>
      <c r="AA128" s="63"/>
      <c r="AB128" s="65"/>
      <c r="AC128" s="73"/>
      <c r="AD128" s="82"/>
      <c r="AE128" s="82"/>
      <c r="AF128" s="80"/>
      <c r="AG128" s="82"/>
      <c r="AH128" s="79"/>
      <c r="AI128" s="81"/>
      <c r="AJ128" s="63"/>
      <c r="AK128" s="3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1:80" x14ac:dyDescent="0.15">
      <c r="A129" s="36">
        <f t="shared" si="49"/>
        <v>44523</v>
      </c>
      <c r="B129" s="14">
        <f t="shared" ca="1" si="44"/>
        <v>1031.908201</v>
      </c>
      <c r="C129" s="13">
        <f t="shared" si="50"/>
        <v>1000</v>
      </c>
      <c r="D129" s="12">
        <f>IF(A129&lt;$B$1,VLOOKUP(A129,[1]DI!$A$4:$B$15000,2,FALSE),0)</f>
        <v>7.6499999999999999E-2</v>
      </c>
      <c r="E129" s="13">
        <f t="shared" si="58"/>
        <v>1.0002925600000001</v>
      </c>
      <c r="F129" s="13">
        <f>(TRUNC(PRODUCT($E$13:$E128),16))</f>
        <v>1.0179445376726699</v>
      </c>
      <c r="G129" s="13">
        <f t="shared" si="59"/>
        <v>1</v>
      </c>
      <c r="H129" s="13">
        <f t="shared" si="60"/>
        <v>1.01794454</v>
      </c>
      <c r="I129" s="12">
        <f t="shared" si="61"/>
        <v>4.4999999999999998E-2</v>
      </c>
      <c r="J129" s="12"/>
      <c r="K129" s="30">
        <f t="shared" si="51"/>
        <v>44407</v>
      </c>
      <c r="L129" s="2">
        <f t="shared" si="52"/>
        <v>78</v>
      </c>
      <c r="M129" s="15">
        <f t="shared" si="53"/>
        <v>78</v>
      </c>
      <c r="N129" s="11">
        <f t="shared" si="45"/>
        <v>1.013717507</v>
      </c>
      <c r="O129" s="11"/>
      <c r="P129" s="11">
        <f t="shared" si="46"/>
        <v>1.031908201</v>
      </c>
      <c r="Q129" s="11"/>
      <c r="R129" s="15">
        <f t="shared" si="54"/>
        <v>0</v>
      </c>
      <c r="S129" s="13">
        <f t="shared" si="47"/>
        <v>31.908200999999998</v>
      </c>
      <c r="T129" s="13"/>
      <c r="U129" s="19">
        <f t="shared" si="48"/>
        <v>0</v>
      </c>
      <c r="V129" s="13">
        <f t="shared" si="55"/>
        <v>0</v>
      </c>
      <c r="W129" s="4" t="str">
        <f t="shared" si="56"/>
        <v>A+J=</v>
      </c>
      <c r="X129" s="30">
        <f t="shared" si="57"/>
        <v>45866</v>
      </c>
      <c r="Y129" s="4"/>
      <c r="Z129" s="79"/>
      <c r="AA129" s="63"/>
      <c r="AB129" s="65"/>
      <c r="AC129" s="73"/>
      <c r="AD129" s="82"/>
      <c r="AE129" s="82"/>
      <c r="AF129" s="80"/>
      <c r="AG129" s="82"/>
      <c r="AH129" s="79"/>
      <c r="AI129" s="81"/>
      <c r="AJ129" s="63"/>
      <c r="AK129" s="3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1:80" x14ac:dyDescent="0.15">
      <c r="A130" s="36">
        <f t="shared" si="49"/>
        <v>44524</v>
      </c>
      <c r="B130" s="14">
        <f t="shared" ca="1" si="44"/>
        <v>1032.3904090000001</v>
      </c>
      <c r="C130" s="13">
        <f t="shared" si="50"/>
        <v>1000</v>
      </c>
      <c r="D130" s="12">
        <f>IF(A130&lt;$B$1,VLOOKUP(A130,[1]DI!$A$4:$B$15000,2,FALSE),0)</f>
        <v>7.6499999999999999E-2</v>
      </c>
      <c r="E130" s="13">
        <f t="shared" si="58"/>
        <v>1.0002925600000001</v>
      </c>
      <c r="F130" s="13">
        <f>(TRUNC(PRODUCT($E$13:$E129),16))</f>
        <v>1.01824234752661</v>
      </c>
      <c r="G130" s="13">
        <f t="shared" si="59"/>
        <v>1</v>
      </c>
      <c r="H130" s="13">
        <f t="shared" si="60"/>
        <v>1.01824235</v>
      </c>
      <c r="I130" s="12">
        <f t="shared" si="61"/>
        <v>4.4999999999999998E-2</v>
      </c>
      <c r="J130" s="12"/>
      <c r="K130" s="30">
        <f t="shared" si="51"/>
        <v>44407</v>
      </c>
      <c r="L130" s="2">
        <f t="shared" si="52"/>
        <v>79</v>
      </c>
      <c r="M130" s="15">
        <f t="shared" si="53"/>
        <v>79</v>
      </c>
      <c r="N130" s="11">
        <f t="shared" si="45"/>
        <v>1.013894589</v>
      </c>
      <c r="O130" s="11"/>
      <c r="P130" s="11">
        <f t="shared" si="46"/>
        <v>1.032390409</v>
      </c>
      <c r="Q130" s="11"/>
      <c r="R130" s="15">
        <f t="shared" si="54"/>
        <v>0</v>
      </c>
      <c r="S130" s="13">
        <f t="shared" si="47"/>
        <v>32.390408999999998</v>
      </c>
      <c r="T130" s="13"/>
      <c r="U130" s="19">
        <f t="shared" si="48"/>
        <v>0</v>
      </c>
      <c r="V130" s="13">
        <f t="shared" si="55"/>
        <v>0</v>
      </c>
      <c r="W130" s="4" t="str">
        <f t="shared" si="56"/>
        <v>A+J=</v>
      </c>
      <c r="X130" s="30">
        <f t="shared" si="57"/>
        <v>45866</v>
      </c>
      <c r="Y130" s="4"/>
      <c r="Z130" s="79"/>
      <c r="AA130" s="63"/>
      <c r="AB130" s="65"/>
      <c r="AC130" s="73"/>
      <c r="AD130" s="82"/>
      <c r="AE130" s="82"/>
      <c r="AF130" s="80"/>
      <c r="AG130" s="82"/>
      <c r="AH130" s="79"/>
      <c r="AI130" s="81"/>
      <c r="AJ130" s="63"/>
      <c r="AK130" s="3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1:80" x14ac:dyDescent="0.15">
      <c r="A131" s="36">
        <f t="shared" si="49"/>
        <v>44525</v>
      </c>
      <c r="B131" s="14">
        <f t="shared" ca="1" si="44"/>
        <v>1032.8728349999999</v>
      </c>
      <c r="C131" s="13">
        <f t="shared" si="50"/>
        <v>1000</v>
      </c>
      <c r="D131" s="12">
        <f>IF(A131&lt;$B$1,VLOOKUP(A131,[1]DI!$A$4:$B$15000,2,FALSE),0)</f>
        <v>7.6499999999999999E-2</v>
      </c>
      <c r="E131" s="13">
        <f t="shared" si="58"/>
        <v>1.0002925600000001</v>
      </c>
      <c r="F131" s="13">
        <f>(TRUNC(PRODUCT($E$13:$E130),16))</f>
        <v>1.0185402445078</v>
      </c>
      <c r="G131" s="13">
        <f t="shared" si="59"/>
        <v>1</v>
      </c>
      <c r="H131" s="13">
        <f t="shared" si="60"/>
        <v>1.0185402400000001</v>
      </c>
      <c r="I131" s="12">
        <f t="shared" si="61"/>
        <v>4.4999999999999998E-2</v>
      </c>
      <c r="J131" s="12"/>
      <c r="K131" s="30">
        <f t="shared" si="51"/>
        <v>44407</v>
      </c>
      <c r="L131" s="2">
        <f t="shared" si="52"/>
        <v>80</v>
      </c>
      <c r="M131" s="15">
        <f t="shared" si="53"/>
        <v>80</v>
      </c>
      <c r="N131" s="11">
        <f t="shared" si="45"/>
        <v>1.0140717020000001</v>
      </c>
      <c r="O131" s="11"/>
      <c r="P131" s="11">
        <f t="shared" si="46"/>
        <v>1.032872835</v>
      </c>
      <c r="Q131" s="11"/>
      <c r="R131" s="15">
        <f t="shared" si="54"/>
        <v>0</v>
      </c>
      <c r="S131" s="13">
        <f t="shared" si="47"/>
        <v>32.872835000000002</v>
      </c>
      <c r="T131" s="13"/>
      <c r="U131" s="19">
        <f t="shared" si="48"/>
        <v>0</v>
      </c>
      <c r="V131" s="13">
        <f t="shared" si="55"/>
        <v>0</v>
      </c>
      <c r="W131" s="4" t="str">
        <f t="shared" si="56"/>
        <v>A+J=</v>
      </c>
      <c r="X131" s="30">
        <f t="shared" si="57"/>
        <v>45866</v>
      </c>
      <c r="Y131" s="4"/>
      <c r="Z131" s="79"/>
      <c r="AA131" s="63"/>
      <c r="AB131" s="65"/>
      <c r="AC131" s="73"/>
      <c r="AD131" s="82"/>
      <c r="AE131" s="82"/>
      <c r="AF131" s="80"/>
      <c r="AG131" s="82"/>
      <c r="AH131" s="79"/>
      <c r="AI131" s="81"/>
      <c r="AJ131" s="63"/>
      <c r="AK131" s="3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1:80" x14ac:dyDescent="0.15">
      <c r="A132" s="36">
        <f t="shared" si="49"/>
        <v>44526</v>
      </c>
      <c r="B132" s="14">
        <f t="shared" ca="1" si="44"/>
        <v>1033.35549799</v>
      </c>
      <c r="C132" s="13">
        <f t="shared" si="50"/>
        <v>1000</v>
      </c>
      <c r="D132" s="12">
        <f>IF(A132&lt;$B$1,VLOOKUP(A132,[1]DI!$A$4:$B$15000,2,FALSE),0)</f>
        <v>7.6499999999999999E-2</v>
      </c>
      <c r="E132" s="13">
        <f t="shared" si="58"/>
        <v>1.0002925600000001</v>
      </c>
      <c r="F132" s="13">
        <f>(TRUNC(PRODUCT($E$13:$E131),16))</f>
        <v>1.0188382286417399</v>
      </c>
      <c r="G132" s="13">
        <f t="shared" si="59"/>
        <v>1</v>
      </c>
      <c r="H132" s="13">
        <f t="shared" si="60"/>
        <v>1.0188382300000001</v>
      </c>
      <c r="I132" s="12">
        <f t="shared" si="61"/>
        <v>4.4999999999999998E-2</v>
      </c>
      <c r="J132" s="12"/>
      <c r="K132" s="30">
        <f t="shared" si="51"/>
        <v>44407</v>
      </c>
      <c r="L132" s="2">
        <f t="shared" si="52"/>
        <v>81</v>
      </c>
      <c r="M132" s="15">
        <f t="shared" si="53"/>
        <v>81</v>
      </c>
      <c r="N132" s="11">
        <f t="shared" si="45"/>
        <v>1.014248845</v>
      </c>
      <c r="O132" s="11"/>
      <c r="P132" s="11">
        <f t="shared" si="46"/>
        <v>1.0333554979999999</v>
      </c>
      <c r="Q132" s="11"/>
      <c r="R132" s="15">
        <f t="shared" si="54"/>
        <v>0</v>
      </c>
      <c r="S132" s="13">
        <f t="shared" si="47"/>
        <v>33.355497990000003</v>
      </c>
      <c r="T132" s="13"/>
      <c r="U132" s="19">
        <f t="shared" si="48"/>
        <v>0</v>
      </c>
      <c r="V132" s="13">
        <f t="shared" si="55"/>
        <v>0</v>
      </c>
      <c r="W132" s="4" t="str">
        <f t="shared" si="56"/>
        <v>A+J=</v>
      </c>
      <c r="X132" s="30">
        <f t="shared" si="57"/>
        <v>45866</v>
      </c>
      <c r="Y132" s="4"/>
      <c r="Z132" s="79"/>
      <c r="AA132" s="63"/>
      <c r="AB132" s="65"/>
      <c r="AC132" s="73"/>
      <c r="AD132" s="82"/>
      <c r="AE132" s="82"/>
      <c r="AF132" s="80"/>
      <c r="AG132" s="82"/>
      <c r="AH132" s="79"/>
      <c r="AI132" s="81"/>
      <c r="AJ132" s="63"/>
      <c r="AK132" s="3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1:80" x14ac:dyDescent="0.15">
      <c r="A133" s="36">
        <f t="shared" si="49"/>
        <v>44527</v>
      </c>
      <c r="B133" s="14">
        <f t="shared" ca="1" si="44"/>
        <v>1033.838381</v>
      </c>
      <c r="C133" s="13">
        <f t="shared" si="50"/>
        <v>1000</v>
      </c>
      <c r="D133" s="12">
        <f>IF(A133&lt;$B$1,VLOOKUP(A133,[1]DI!$A$4:$B$15000,2,FALSE),0)</f>
        <v>0</v>
      </c>
      <c r="E133" s="13">
        <f t="shared" si="58"/>
        <v>1</v>
      </c>
      <c r="F133" s="13">
        <f>(TRUNC(PRODUCT($E$13:$E132),16))</f>
        <v>1.01913629995391</v>
      </c>
      <c r="G133" s="13">
        <f t="shared" si="59"/>
        <v>1</v>
      </c>
      <c r="H133" s="13">
        <f t="shared" si="60"/>
        <v>1.0191363</v>
      </c>
      <c r="I133" s="12">
        <f t="shared" si="61"/>
        <v>4.4999999999999998E-2</v>
      </c>
      <c r="J133" s="12"/>
      <c r="K133" s="30">
        <f t="shared" si="51"/>
        <v>44407</v>
      </c>
      <c r="L133" s="2">
        <f t="shared" si="52"/>
        <v>81</v>
      </c>
      <c r="M133" s="15">
        <f t="shared" si="53"/>
        <v>82</v>
      </c>
      <c r="N133" s="11">
        <f t="shared" si="45"/>
        <v>1.0144260199999999</v>
      </c>
      <c r="O133" s="11"/>
      <c r="P133" s="11">
        <f t="shared" si="46"/>
        <v>1.033838381</v>
      </c>
      <c r="Q133" s="11"/>
      <c r="R133" s="15">
        <f t="shared" si="54"/>
        <v>0</v>
      </c>
      <c r="S133" s="13">
        <f t="shared" si="47"/>
        <v>33.838380999999998</v>
      </c>
      <c r="T133" s="13"/>
      <c r="U133" s="19">
        <f t="shared" si="48"/>
        <v>0</v>
      </c>
      <c r="V133" s="13">
        <f t="shared" si="55"/>
        <v>0</v>
      </c>
      <c r="W133" s="4" t="str">
        <f t="shared" si="56"/>
        <v>A+J=</v>
      </c>
      <c r="X133" s="30">
        <f t="shared" si="57"/>
        <v>45866</v>
      </c>
      <c r="Y133" s="4"/>
      <c r="Z133" s="79"/>
      <c r="AA133" s="63"/>
      <c r="AB133" s="65"/>
      <c r="AC133" s="73"/>
      <c r="AD133" s="82"/>
      <c r="AE133" s="82"/>
      <c r="AF133" s="80"/>
      <c r="AG133" s="82"/>
      <c r="AH133" s="79"/>
      <c r="AI133" s="81"/>
      <c r="AJ133" s="63"/>
      <c r="AK133" s="3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1:80" x14ac:dyDescent="0.15">
      <c r="A134" s="36">
        <f t="shared" si="49"/>
        <v>44528</v>
      </c>
      <c r="B134" s="14">
        <f t="shared" ca="1" si="44"/>
        <v>1033.838381</v>
      </c>
      <c r="C134" s="13">
        <f t="shared" si="50"/>
        <v>1000</v>
      </c>
      <c r="D134" s="12">
        <f>IF(A134&lt;$B$1,VLOOKUP(A134,[1]DI!$A$4:$B$15000,2,FALSE),0)</f>
        <v>0</v>
      </c>
      <c r="E134" s="13">
        <f t="shared" si="58"/>
        <v>1</v>
      </c>
      <c r="F134" s="13">
        <f>(TRUNC(PRODUCT($E$13:$E133),16))</f>
        <v>1.01913629995391</v>
      </c>
      <c r="G134" s="13">
        <f t="shared" si="59"/>
        <v>1</v>
      </c>
      <c r="H134" s="13">
        <f t="shared" si="60"/>
        <v>1.0191363</v>
      </c>
      <c r="I134" s="12">
        <f t="shared" si="61"/>
        <v>4.4999999999999998E-2</v>
      </c>
      <c r="J134" s="12"/>
      <c r="K134" s="30">
        <f t="shared" si="51"/>
        <v>44407</v>
      </c>
      <c r="L134" s="2">
        <f t="shared" si="52"/>
        <v>81</v>
      </c>
      <c r="M134" s="15">
        <f t="shared" si="53"/>
        <v>82</v>
      </c>
      <c r="N134" s="11">
        <f t="shared" si="45"/>
        <v>1.0144260199999999</v>
      </c>
      <c r="O134" s="11"/>
      <c r="P134" s="11">
        <f t="shared" si="46"/>
        <v>1.033838381</v>
      </c>
      <c r="Q134" s="11"/>
      <c r="R134" s="15">
        <f t="shared" si="54"/>
        <v>0</v>
      </c>
      <c r="S134" s="13">
        <f t="shared" si="47"/>
        <v>33.838380999999998</v>
      </c>
      <c r="T134" s="13"/>
      <c r="U134" s="19">
        <f t="shared" si="48"/>
        <v>0</v>
      </c>
      <c r="V134" s="13">
        <f t="shared" si="55"/>
        <v>0</v>
      </c>
      <c r="W134" s="4" t="str">
        <f t="shared" si="56"/>
        <v>A+J=</v>
      </c>
      <c r="X134" s="30">
        <f t="shared" si="57"/>
        <v>45866</v>
      </c>
      <c r="Y134" s="4"/>
      <c r="Z134" s="79"/>
      <c r="AA134" s="63"/>
      <c r="AB134" s="65"/>
      <c r="AC134" s="73"/>
      <c r="AD134" s="82"/>
      <c r="AE134" s="82"/>
      <c r="AF134" s="80"/>
      <c r="AG134" s="82"/>
      <c r="AH134" s="79"/>
      <c r="AI134" s="81"/>
      <c r="AJ134" s="63"/>
      <c r="AK134" s="3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1:80" x14ac:dyDescent="0.15">
      <c r="A135" s="36">
        <f t="shared" si="49"/>
        <v>44529</v>
      </c>
      <c r="B135" s="14">
        <f t="shared" ca="1" si="44"/>
        <v>1033.838381</v>
      </c>
      <c r="C135" s="13">
        <f t="shared" si="50"/>
        <v>1000</v>
      </c>
      <c r="D135" s="12">
        <f>IF(A135&lt;$B$1,VLOOKUP(A135,[1]DI!$A$4:$B$15000,2,FALSE),0)</f>
        <v>7.6499999999999999E-2</v>
      </c>
      <c r="E135" s="13">
        <f t="shared" si="58"/>
        <v>1.0002925600000001</v>
      </c>
      <c r="F135" s="13">
        <f>(TRUNC(PRODUCT($E$13:$E134),16))</f>
        <v>1.01913629995391</v>
      </c>
      <c r="G135" s="13">
        <f t="shared" si="59"/>
        <v>1</v>
      </c>
      <c r="H135" s="13">
        <f t="shared" si="60"/>
        <v>1.0191363</v>
      </c>
      <c r="I135" s="12">
        <f t="shared" si="61"/>
        <v>4.4999999999999998E-2</v>
      </c>
      <c r="J135" s="12"/>
      <c r="K135" s="30">
        <f t="shared" si="51"/>
        <v>44407</v>
      </c>
      <c r="L135" s="2">
        <f t="shared" si="52"/>
        <v>82</v>
      </c>
      <c r="M135" s="15">
        <f t="shared" si="53"/>
        <v>82</v>
      </c>
      <c r="N135" s="11">
        <f t="shared" si="45"/>
        <v>1.0144260199999999</v>
      </c>
      <c r="O135" s="11"/>
      <c r="P135" s="11">
        <f t="shared" si="46"/>
        <v>1.033838381</v>
      </c>
      <c r="Q135" s="11"/>
      <c r="R135" s="15">
        <f t="shared" si="54"/>
        <v>0</v>
      </c>
      <c r="S135" s="13">
        <f t="shared" si="47"/>
        <v>33.838380999999998</v>
      </c>
      <c r="T135" s="13"/>
      <c r="U135" s="19">
        <f t="shared" si="48"/>
        <v>0</v>
      </c>
      <c r="V135" s="13">
        <f t="shared" si="55"/>
        <v>0</v>
      </c>
      <c r="W135" s="4" t="str">
        <f t="shared" si="56"/>
        <v>A+J=</v>
      </c>
      <c r="X135" s="30">
        <f t="shared" si="57"/>
        <v>45866</v>
      </c>
      <c r="Y135" s="4"/>
      <c r="Z135" s="79"/>
      <c r="AA135" s="63"/>
      <c r="AB135" s="65"/>
      <c r="AC135" s="73"/>
      <c r="AD135" s="82"/>
      <c r="AE135" s="82"/>
      <c r="AF135" s="80"/>
      <c r="AG135" s="82"/>
      <c r="AH135" s="79"/>
      <c r="AI135" s="81"/>
      <c r="AJ135" s="63"/>
      <c r="AK135" s="3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1:80" x14ac:dyDescent="0.15">
      <c r="A136" s="36">
        <f t="shared" si="49"/>
        <v>44530</v>
      </c>
      <c r="B136" s="14">
        <f t="shared" ca="1" si="44"/>
        <v>1034.3214909999999</v>
      </c>
      <c r="C136" s="13">
        <f t="shared" si="50"/>
        <v>1000</v>
      </c>
      <c r="D136" s="12">
        <f>IF(A136&lt;$B$1,VLOOKUP(A136,[1]DI!$A$4:$B$15000,2,FALSE),0)</f>
        <v>7.6499999999999999E-2</v>
      </c>
      <c r="E136" s="13">
        <f t="shared" si="58"/>
        <v>1.0002925600000001</v>
      </c>
      <c r="F136" s="13">
        <f>(TRUNC(PRODUCT($E$13:$E135),16))</f>
        <v>1.0194344584698201</v>
      </c>
      <c r="G136" s="13">
        <f t="shared" si="59"/>
        <v>1</v>
      </c>
      <c r="H136" s="13">
        <f t="shared" si="60"/>
        <v>1.01943446</v>
      </c>
      <c r="I136" s="12">
        <f t="shared" si="61"/>
        <v>4.4999999999999998E-2</v>
      </c>
      <c r="J136" s="12"/>
      <c r="K136" s="30">
        <f t="shared" si="51"/>
        <v>44407</v>
      </c>
      <c r="L136" s="2">
        <f t="shared" si="52"/>
        <v>83</v>
      </c>
      <c r="M136" s="15">
        <f t="shared" si="53"/>
        <v>83</v>
      </c>
      <c r="N136" s="11">
        <f t="shared" si="45"/>
        <v>1.0146032250000001</v>
      </c>
      <c r="O136" s="11"/>
      <c r="P136" s="11">
        <f t="shared" si="46"/>
        <v>1.034321491</v>
      </c>
      <c r="Q136" s="11"/>
      <c r="R136" s="15">
        <f t="shared" si="54"/>
        <v>0</v>
      </c>
      <c r="S136" s="13">
        <f t="shared" si="47"/>
        <v>34.321491000000002</v>
      </c>
      <c r="T136" s="13"/>
      <c r="U136" s="19">
        <f t="shared" si="48"/>
        <v>0</v>
      </c>
      <c r="V136" s="13">
        <f t="shared" si="55"/>
        <v>0</v>
      </c>
      <c r="W136" s="4" t="str">
        <f t="shared" si="56"/>
        <v>A+J=</v>
      </c>
      <c r="X136" s="30">
        <f t="shared" si="57"/>
        <v>45866</v>
      </c>
      <c r="Y136" s="4"/>
      <c r="Z136" s="79"/>
      <c r="AA136" s="63"/>
      <c r="AB136" s="65"/>
      <c r="AC136" s="73"/>
      <c r="AD136" s="82"/>
      <c r="AE136" s="82"/>
      <c r="AF136" s="80"/>
      <c r="AG136" s="82"/>
      <c r="AH136" s="79"/>
      <c r="AI136" s="81"/>
      <c r="AJ136" s="63"/>
      <c r="AK136" s="3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1:80" x14ac:dyDescent="0.15">
      <c r="A137" s="36">
        <f t="shared" si="49"/>
        <v>44531</v>
      </c>
      <c r="B137" s="14">
        <f t="shared" ca="1" si="44"/>
        <v>1034.8048200000001</v>
      </c>
      <c r="C137" s="13">
        <f t="shared" si="50"/>
        <v>1000</v>
      </c>
      <c r="D137" s="12">
        <f>IF(A137&lt;$B$1,VLOOKUP(A137,[1]DI!$A$4:$B$15000,2,FALSE),0)</f>
        <v>7.6499999999999999E-2</v>
      </c>
      <c r="E137" s="13">
        <f t="shared" si="58"/>
        <v>1.0002925600000001</v>
      </c>
      <c r="F137" s="13">
        <f>(TRUNC(PRODUCT($E$13:$E136),16))</f>
        <v>1.01973270421499</v>
      </c>
      <c r="G137" s="13">
        <f t="shared" si="59"/>
        <v>1</v>
      </c>
      <c r="H137" s="13">
        <f t="shared" si="60"/>
        <v>1.0197327</v>
      </c>
      <c r="I137" s="12">
        <f t="shared" si="61"/>
        <v>4.4999999999999998E-2</v>
      </c>
      <c r="J137" s="12"/>
      <c r="K137" s="30">
        <f t="shared" si="51"/>
        <v>44407</v>
      </c>
      <c r="L137" s="2">
        <f t="shared" si="52"/>
        <v>84</v>
      </c>
      <c r="M137" s="15">
        <f t="shared" si="53"/>
        <v>84</v>
      </c>
      <c r="N137" s="11">
        <f t="shared" si="45"/>
        <v>1.014780462</v>
      </c>
      <c r="O137" s="11"/>
      <c r="P137" s="11">
        <f t="shared" si="46"/>
        <v>1.03480482</v>
      </c>
      <c r="Q137" s="11"/>
      <c r="R137" s="15">
        <f t="shared" si="54"/>
        <v>0</v>
      </c>
      <c r="S137" s="13">
        <f t="shared" si="47"/>
        <v>34.804819999999999</v>
      </c>
      <c r="T137" s="13"/>
      <c r="U137" s="19">
        <f t="shared" si="48"/>
        <v>0</v>
      </c>
      <c r="V137" s="13">
        <f t="shared" si="55"/>
        <v>0</v>
      </c>
      <c r="W137" s="4" t="str">
        <f t="shared" si="56"/>
        <v>A+J=</v>
      </c>
      <c r="X137" s="30">
        <f t="shared" si="57"/>
        <v>45866</v>
      </c>
      <c r="Y137" s="4"/>
      <c r="Z137" s="79"/>
      <c r="AA137" s="63"/>
      <c r="AB137" s="65"/>
      <c r="AC137" s="73"/>
      <c r="AD137" s="82"/>
      <c r="AE137" s="82"/>
      <c r="AF137" s="80"/>
      <c r="AG137" s="82"/>
      <c r="AH137" s="79"/>
      <c r="AI137" s="81"/>
      <c r="AJ137" s="63"/>
      <c r="AK137" s="3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1:80" x14ac:dyDescent="0.15">
      <c r="A138" s="36">
        <f t="shared" si="49"/>
        <v>44532</v>
      </c>
      <c r="B138" s="14">
        <f t="shared" ca="1" si="44"/>
        <v>1035.28838799</v>
      </c>
      <c r="C138" s="13">
        <f t="shared" si="50"/>
        <v>1000</v>
      </c>
      <c r="D138" s="12">
        <f>IF(A138&lt;$B$1,VLOOKUP(A138,[1]DI!$A$4:$B$15000,2,FALSE),0)</f>
        <v>7.6499999999999999E-2</v>
      </c>
      <c r="E138" s="13">
        <f t="shared" si="58"/>
        <v>1.0002925600000001</v>
      </c>
      <c r="F138" s="13">
        <f>(TRUNC(PRODUCT($E$13:$E137),16))</f>
        <v>1.0200310372149399</v>
      </c>
      <c r="G138" s="13">
        <f t="shared" si="59"/>
        <v>1</v>
      </c>
      <c r="H138" s="13">
        <f t="shared" si="60"/>
        <v>1.0200310400000001</v>
      </c>
      <c r="I138" s="12">
        <f t="shared" si="61"/>
        <v>4.4999999999999998E-2</v>
      </c>
      <c r="J138" s="12"/>
      <c r="K138" s="30">
        <f t="shared" si="51"/>
        <v>44407</v>
      </c>
      <c r="L138" s="2">
        <f t="shared" si="52"/>
        <v>85</v>
      </c>
      <c r="M138" s="15">
        <f t="shared" si="53"/>
        <v>85</v>
      </c>
      <c r="N138" s="11">
        <f t="shared" si="45"/>
        <v>1.014957729</v>
      </c>
      <c r="O138" s="11"/>
      <c r="P138" s="11">
        <f t="shared" si="46"/>
        <v>1.0352883879999999</v>
      </c>
      <c r="Q138" s="11"/>
      <c r="R138" s="15">
        <f t="shared" si="54"/>
        <v>0</v>
      </c>
      <c r="S138" s="13">
        <f t="shared" si="47"/>
        <v>35.288387989999997</v>
      </c>
      <c r="T138" s="13"/>
      <c r="U138" s="19">
        <f t="shared" si="48"/>
        <v>0</v>
      </c>
      <c r="V138" s="13">
        <f t="shared" si="55"/>
        <v>0</v>
      </c>
      <c r="W138" s="4" t="str">
        <f t="shared" si="56"/>
        <v>A+J=</v>
      </c>
      <c r="X138" s="30">
        <f t="shared" si="57"/>
        <v>45866</v>
      </c>
      <c r="Y138" s="4"/>
      <c r="Z138" s="79"/>
      <c r="AA138" s="63"/>
      <c r="AB138" s="65"/>
      <c r="AC138" s="73"/>
      <c r="AD138" s="82"/>
      <c r="AE138" s="82"/>
      <c r="AF138" s="80"/>
      <c r="AG138" s="82"/>
      <c r="AH138" s="79"/>
      <c r="AI138" s="81"/>
      <c r="AJ138" s="63"/>
      <c r="AK138" s="3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1:80" x14ac:dyDescent="0.15">
      <c r="A139" s="36">
        <f t="shared" si="49"/>
        <v>44533</v>
      </c>
      <c r="B139" s="14">
        <f t="shared" ca="1" si="44"/>
        <v>1035.7721739999999</v>
      </c>
      <c r="C139" s="13">
        <f t="shared" si="50"/>
        <v>1000</v>
      </c>
      <c r="D139" s="12">
        <f>IF(A139&lt;$B$1,VLOOKUP(A139,[1]DI!$A$4:$B$15000,2,FALSE),0)</f>
        <v>7.6499999999999999E-2</v>
      </c>
      <c r="E139" s="13">
        <f t="shared" si="58"/>
        <v>1.0002925600000001</v>
      </c>
      <c r="F139" s="13">
        <f>(TRUNC(PRODUCT($E$13:$E138),16))</f>
        <v>1.02032945749518</v>
      </c>
      <c r="G139" s="13">
        <f t="shared" si="59"/>
        <v>1</v>
      </c>
      <c r="H139" s="13">
        <f t="shared" si="60"/>
        <v>1.0203294599999999</v>
      </c>
      <c r="I139" s="12">
        <f t="shared" si="61"/>
        <v>4.4999999999999998E-2</v>
      </c>
      <c r="J139" s="12"/>
      <c r="K139" s="30">
        <f t="shared" si="51"/>
        <v>44407</v>
      </c>
      <c r="L139" s="2">
        <f t="shared" si="52"/>
        <v>86</v>
      </c>
      <c r="M139" s="15">
        <f t="shared" si="53"/>
        <v>86</v>
      </c>
      <c r="N139" s="11">
        <f t="shared" si="45"/>
        <v>1.0151350269999999</v>
      </c>
      <c r="O139" s="11"/>
      <c r="P139" s="11">
        <f t="shared" si="46"/>
        <v>1.0357721740000001</v>
      </c>
      <c r="Q139" s="11"/>
      <c r="R139" s="15">
        <f t="shared" si="54"/>
        <v>0</v>
      </c>
      <c r="S139" s="13">
        <f t="shared" si="47"/>
        <v>35.772174</v>
      </c>
      <c r="T139" s="13"/>
      <c r="U139" s="19">
        <f t="shared" si="48"/>
        <v>0</v>
      </c>
      <c r="V139" s="13">
        <f t="shared" si="55"/>
        <v>0</v>
      </c>
      <c r="W139" s="4" t="str">
        <f t="shared" si="56"/>
        <v>A+J=</v>
      </c>
      <c r="X139" s="30">
        <f t="shared" si="57"/>
        <v>45866</v>
      </c>
      <c r="Y139" s="4"/>
      <c r="Z139" s="79"/>
      <c r="AA139" s="63"/>
      <c r="AB139" s="65"/>
      <c r="AC139" s="73"/>
      <c r="AD139" s="82"/>
      <c r="AE139" s="82"/>
      <c r="AF139" s="80"/>
      <c r="AG139" s="82"/>
      <c r="AH139" s="79"/>
      <c r="AI139" s="81"/>
      <c r="AJ139" s="63"/>
      <c r="AK139" s="3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1:80" x14ac:dyDescent="0.15">
      <c r="A140" s="36">
        <f t="shared" si="49"/>
        <v>44534</v>
      </c>
      <c r="B140" s="14">
        <f t="shared" ca="1" si="44"/>
        <v>1036.2561900000001</v>
      </c>
      <c r="C140" s="13">
        <f t="shared" si="50"/>
        <v>1000</v>
      </c>
      <c r="D140" s="12">
        <f>IF(A140&lt;$B$1,VLOOKUP(A140,[1]DI!$A$4:$B$15000,2,FALSE),0)</f>
        <v>0</v>
      </c>
      <c r="E140" s="13">
        <f t="shared" si="58"/>
        <v>1</v>
      </c>
      <c r="F140" s="13">
        <f>(TRUNC(PRODUCT($E$13:$E139),16))</f>
        <v>1.02062796508127</v>
      </c>
      <c r="G140" s="13">
        <f t="shared" si="59"/>
        <v>1</v>
      </c>
      <c r="H140" s="13">
        <f t="shared" si="60"/>
        <v>1.0206279700000001</v>
      </c>
      <c r="I140" s="12">
        <f t="shared" si="61"/>
        <v>4.4999999999999998E-2</v>
      </c>
      <c r="J140" s="12"/>
      <c r="K140" s="30">
        <f t="shared" si="51"/>
        <v>44407</v>
      </c>
      <c r="L140" s="2">
        <f t="shared" si="52"/>
        <v>86</v>
      </c>
      <c r="M140" s="15">
        <f t="shared" si="53"/>
        <v>87</v>
      </c>
      <c r="N140" s="11">
        <f t="shared" si="45"/>
        <v>1.015312357</v>
      </c>
      <c r="O140" s="11"/>
      <c r="P140" s="11">
        <f t="shared" si="46"/>
        <v>1.03625619</v>
      </c>
      <c r="Q140" s="11"/>
      <c r="R140" s="15">
        <f t="shared" si="54"/>
        <v>0</v>
      </c>
      <c r="S140" s="13">
        <f t="shared" si="47"/>
        <v>36.256189999999997</v>
      </c>
      <c r="T140" s="13"/>
      <c r="U140" s="19">
        <f t="shared" si="48"/>
        <v>0</v>
      </c>
      <c r="V140" s="13">
        <f t="shared" si="55"/>
        <v>0</v>
      </c>
      <c r="W140" s="4" t="str">
        <f t="shared" si="56"/>
        <v>A+J=</v>
      </c>
      <c r="X140" s="30">
        <f t="shared" si="57"/>
        <v>45866</v>
      </c>
      <c r="Y140" s="4"/>
      <c r="Z140" s="79"/>
      <c r="AA140" s="63"/>
      <c r="AB140" s="65"/>
      <c r="AC140" s="73"/>
      <c r="AD140" s="82"/>
      <c r="AE140" s="82"/>
      <c r="AF140" s="80"/>
      <c r="AG140" s="82"/>
      <c r="AH140" s="79"/>
      <c r="AI140" s="81"/>
      <c r="AJ140" s="63"/>
      <c r="AK140" s="3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1:80" x14ac:dyDescent="0.15">
      <c r="A141" s="36">
        <f t="shared" si="49"/>
        <v>44535</v>
      </c>
      <c r="B141" s="14">
        <f t="shared" ref="B141:B204" ca="1" si="62">IF(A141&lt;=TODAY(),C141+S141,IF(AND(A141&gt;TODAY(),A141&lt;=$B$1),IF(VLOOKUP(TODAY(),$A$11:$D$4976,4,FALSE)=0,"n.d",C141+S141),"n.d"))</f>
        <v>1036.2561900000001</v>
      </c>
      <c r="C141" s="13">
        <f t="shared" si="50"/>
        <v>1000</v>
      </c>
      <c r="D141" s="12">
        <f>IF(A141&lt;$B$1,VLOOKUP(A141,[1]DI!$A$4:$B$15000,2,FALSE),0)</f>
        <v>0</v>
      </c>
      <c r="E141" s="13">
        <f t="shared" si="58"/>
        <v>1</v>
      </c>
      <c r="F141" s="13">
        <f>(TRUNC(PRODUCT($E$13:$E140),16))</f>
        <v>1.02062796508127</v>
      </c>
      <c r="G141" s="13">
        <f t="shared" si="59"/>
        <v>1</v>
      </c>
      <c r="H141" s="13">
        <f t="shared" si="60"/>
        <v>1.0206279700000001</v>
      </c>
      <c r="I141" s="12">
        <f t="shared" si="61"/>
        <v>4.4999999999999998E-2</v>
      </c>
      <c r="J141" s="12"/>
      <c r="K141" s="30">
        <f t="shared" si="51"/>
        <v>44407</v>
      </c>
      <c r="L141" s="2">
        <f t="shared" si="52"/>
        <v>86</v>
      </c>
      <c r="M141" s="15">
        <f t="shared" si="53"/>
        <v>87</v>
      </c>
      <c r="N141" s="11">
        <f t="shared" ref="N141:N204" si="63">ROUND((I141+1)^(M141/252),9)</f>
        <v>1.015312357</v>
      </c>
      <c r="O141" s="11"/>
      <c r="P141" s="11">
        <f t="shared" ref="P141:P204" si="64">ROUND(H141*N141,9)</f>
        <v>1.03625619</v>
      </c>
      <c r="Q141" s="11"/>
      <c r="R141" s="15">
        <f t="shared" si="54"/>
        <v>0</v>
      </c>
      <c r="S141" s="13">
        <f t="shared" ref="S141:S204" si="65">TRUNC(((P141-1)*C141),8)</f>
        <v>36.256189999999997</v>
      </c>
      <c r="T141" s="13"/>
      <c r="U141" s="19">
        <f t="shared" ref="U141:U204" si="66">IF($R141&gt;0,VLOOKUP($R141,$Z$13:$AF$151,7),0)</f>
        <v>0</v>
      </c>
      <c r="V141" s="13">
        <f t="shared" si="55"/>
        <v>0</v>
      </c>
      <c r="W141" s="4" t="str">
        <f t="shared" si="56"/>
        <v>A+J=</v>
      </c>
      <c r="X141" s="30">
        <f t="shared" si="57"/>
        <v>45866</v>
      </c>
      <c r="Y141" s="4"/>
      <c r="Z141" s="79"/>
      <c r="AA141" s="63"/>
      <c r="AB141" s="65"/>
      <c r="AC141" s="73"/>
      <c r="AD141" s="82"/>
      <c r="AE141" s="82"/>
      <c r="AF141" s="80"/>
      <c r="AG141" s="82"/>
      <c r="AH141" s="79"/>
      <c r="AI141" s="81"/>
      <c r="AJ141" s="63"/>
      <c r="AK141" s="3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1:80" x14ac:dyDescent="0.15">
      <c r="A142" s="36">
        <f t="shared" ref="A142:A205" si="67">(A141+1)</f>
        <v>44536</v>
      </c>
      <c r="B142" s="14">
        <f t="shared" ca="1" si="62"/>
        <v>1036.2561900000001</v>
      </c>
      <c r="C142" s="13">
        <f t="shared" ref="C142:C205" si="68">(C141-V141)</f>
        <v>1000</v>
      </c>
      <c r="D142" s="12">
        <f>IF(A142&lt;$B$1,VLOOKUP(A142,[1]DI!$A$4:$B$15000,2,FALSE),0)</f>
        <v>7.6499999999999999E-2</v>
      </c>
      <c r="E142" s="13">
        <f t="shared" si="58"/>
        <v>1.0002925600000001</v>
      </c>
      <c r="F142" s="13">
        <f>(TRUNC(PRODUCT($E$13:$E141),16))</f>
        <v>1.02062796508127</v>
      </c>
      <c r="G142" s="13">
        <f t="shared" si="59"/>
        <v>1</v>
      </c>
      <c r="H142" s="13">
        <f t="shared" si="60"/>
        <v>1.0206279700000001</v>
      </c>
      <c r="I142" s="12">
        <f t="shared" si="61"/>
        <v>4.4999999999999998E-2</v>
      </c>
      <c r="J142" s="12"/>
      <c r="K142" s="30">
        <f t="shared" ref="K142:K205" si="69">IF(R141&gt;0,VLOOKUP(R141,Z$13:AJ$151,2),K141)</f>
        <v>44407</v>
      </c>
      <c r="L142" s="2">
        <f t="shared" ref="L142:L205" si="70">IF(A142&gt;K142,IF(NETWORKDAYS(K142,A142,$Z$161:$Z$545)-1=0,1,NETWORKDAYS(K142,A142,$Z$161:$Z$545)-1),0)</f>
        <v>87</v>
      </c>
      <c r="M142" s="15">
        <f t="shared" ref="M142:M205" si="71">IF(AND(L142=1,L141=1),1,IF(L142&gt;0,IF(L142=L141,L142+1,L142),0))</f>
        <v>87</v>
      </c>
      <c r="N142" s="11">
        <f t="shared" si="63"/>
        <v>1.015312357</v>
      </c>
      <c r="O142" s="11"/>
      <c r="P142" s="11">
        <f t="shared" si="64"/>
        <v>1.03625619</v>
      </c>
      <c r="Q142" s="11"/>
      <c r="R142" s="15">
        <f t="shared" ref="R142:R205" si="72">IF(VLOOKUP(A142,AA$13:AH$151,8)=VLOOKUP(A141,AA$13:AH$151,8),0,VLOOKUP(A142,AA$13:AH$151,8))</f>
        <v>0</v>
      </c>
      <c r="S142" s="13">
        <f t="shared" si="65"/>
        <v>36.256189999999997</v>
      </c>
      <c r="T142" s="13"/>
      <c r="U142" s="19">
        <f t="shared" si="66"/>
        <v>0</v>
      </c>
      <c r="V142" s="13">
        <f t="shared" ref="V142:V205" si="73">IF(U142&gt;0,TRUNC(U142*C142,8),0)</f>
        <v>0</v>
      </c>
      <c r="W142" s="4" t="str">
        <f t="shared" ref="W142:W205" si="74">IF(R141&gt;0,VLOOKUP(R141,Z$13:AJ$151,10),W141)</f>
        <v>A+J=</v>
      </c>
      <c r="X142" s="30">
        <f t="shared" ref="X142:X205" si="75">IF(R141&gt;0,VLOOKUP(R141,Z$13:AJ$151,11),X141)</f>
        <v>45866</v>
      </c>
      <c r="Y142" s="4"/>
      <c r="Z142" s="79"/>
      <c r="AA142" s="63"/>
      <c r="AB142" s="65"/>
      <c r="AC142" s="73"/>
      <c r="AD142" s="82"/>
      <c r="AE142" s="82"/>
      <c r="AF142" s="80"/>
      <c r="AG142" s="82"/>
      <c r="AH142" s="79"/>
      <c r="AI142" s="81"/>
      <c r="AJ142" s="63"/>
      <c r="AK142" s="3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1:80" x14ac:dyDescent="0.15">
      <c r="A143" s="36">
        <f t="shared" si="67"/>
        <v>44537</v>
      </c>
      <c r="B143" s="14">
        <f t="shared" ca="1" si="62"/>
        <v>1036.7404229900001</v>
      </c>
      <c r="C143" s="13">
        <f t="shared" si="68"/>
        <v>1000</v>
      </c>
      <c r="D143" s="12">
        <f>IF(A143&lt;$B$1,VLOOKUP(A143,[1]DI!$A$4:$B$15000,2,FALSE),0)</f>
        <v>7.6499999999999999E-2</v>
      </c>
      <c r="E143" s="13">
        <f t="shared" ref="E143:E206" si="76">ROUND(((1+D143)^(1/252)),8)</f>
        <v>1.0002925600000001</v>
      </c>
      <c r="F143" s="13">
        <f>(TRUNC(PRODUCT($E$13:$E142),16))</f>
        <v>1.0209265599987301</v>
      </c>
      <c r="G143" s="13">
        <f t="shared" ref="G143:G206" si="77">IF(R142&gt;0,F142,G142)</f>
        <v>1</v>
      </c>
      <c r="H143" s="13">
        <f t="shared" ref="H143:H206" si="78">ROUND(F143/G143,8)</f>
        <v>1.0209265599999999</v>
      </c>
      <c r="I143" s="12">
        <f t="shared" ref="I143:I206" si="79">IF(R142&gt;0,VLOOKUP(A142,AG$161:AH$223,2),I142)</f>
        <v>4.4999999999999998E-2</v>
      </c>
      <c r="J143" s="12"/>
      <c r="K143" s="30">
        <f t="shared" si="69"/>
        <v>44407</v>
      </c>
      <c r="L143" s="2">
        <f t="shared" si="70"/>
        <v>88</v>
      </c>
      <c r="M143" s="15">
        <f t="shared" si="71"/>
        <v>88</v>
      </c>
      <c r="N143" s="11">
        <f t="shared" si="63"/>
        <v>1.0154897169999999</v>
      </c>
      <c r="O143" s="11"/>
      <c r="P143" s="11">
        <f t="shared" si="64"/>
        <v>1.0367404229999999</v>
      </c>
      <c r="Q143" s="11"/>
      <c r="R143" s="15">
        <f t="shared" si="72"/>
        <v>0</v>
      </c>
      <c r="S143" s="13">
        <f t="shared" si="65"/>
        <v>36.740422989999999</v>
      </c>
      <c r="T143" s="13"/>
      <c r="U143" s="19">
        <f t="shared" si="66"/>
        <v>0</v>
      </c>
      <c r="V143" s="13">
        <f t="shared" si="73"/>
        <v>0</v>
      </c>
      <c r="W143" s="4" t="str">
        <f t="shared" si="74"/>
        <v>A+J=</v>
      </c>
      <c r="X143" s="30">
        <f t="shared" si="75"/>
        <v>45866</v>
      </c>
      <c r="Y143" s="3"/>
      <c r="Z143" s="79"/>
      <c r="AA143" s="63"/>
      <c r="AB143" s="65"/>
      <c r="AC143" s="73"/>
      <c r="AD143" s="82"/>
      <c r="AE143" s="82"/>
      <c r="AF143" s="80"/>
      <c r="AG143" s="82"/>
      <c r="AH143" s="79"/>
      <c r="AI143" s="81"/>
      <c r="AJ143" s="63"/>
      <c r="AK143" s="3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1:80" x14ac:dyDescent="0.15">
      <c r="A144" s="36">
        <f t="shared" si="67"/>
        <v>44538</v>
      </c>
      <c r="B144" s="14">
        <f t="shared" ca="1" si="62"/>
        <v>1037.224886</v>
      </c>
      <c r="C144" s="13">
        <f t="shared" si="68"/>
        <v>1000</v>
      </c>
      <c r="D144" s="12">
        <f>IF(A144&lt;$B$1,VLOOKUP(A144,[1]DI!$A$4:$B$15000,2,FALSE),0)</f>
        <v>7.6499999999999999E-2</v>
      </c>
      <c r="E144" s="13">
        <f t="shared" si="76"/>
        <v>1.0002925600000001</v>
      </c>
      <c r="F144" s="13">
        <f>(TRUNC(PRODUCT($E$13:$E143),16))</f>
        <v>1.0212252422731301</v>
      </c>
      <c r="G144" s="13">
        <f t="shared" si="77"/>
        <v>1</v>
      </c>
      <c r="H144" s="13">
        <f t="shared" si="78"/>
        <v>1.0212252399999999</v>
      </c>
      <c r="I144" s="12">
        <f t="shared" si="79"/>
        <v>4.4999999999999998E-2</v>
      </c>
      <c r="J144" s="12"/>
      <c r="K144" s="30">
        <f t="shared" si="69"/>
        <v>44407</v>
      </c>
      <c r="L144" s="2">
        <f t="shared" si="70"/>
        <v>89</v>
      </c>
      <c r="M144" s="15">
        <f t="shared" si="71"/>
        <v>89</v>
      </c>
      <c r="N144" s="11">
        <f t="shared" si="63"/>
        <v>1.0156671079999999</v>
      </c>
      <c r="O144" s="11"/>
      <c r="P144" s="11">
        <f t="shared" si="64"/>
        <v>1.037224886</v>
      </c>
      <c r="Q144" s="11"/>
      <c r="R144" s="15">
        <f t="shared" si="72"/>
        <v>0</v>
      </c>
      <c r="S144" s="13">
        <f t="shared" si="65"/>
        <v>37.224885999999998</v>
      </c>
      <c r="T144" s="13"/>
      <c r="U144" s="19">
        <f t="shared" si="66"/>
        <v>0</v>
      </c>
      <c r="V144" s="13">
        <f t="shared" si="73"/>
        <v>0</v>
      </c>
      <c r="W144" s="4" t="str">
        <f t="shared" si="74"/>
        <v>A+J=</v>
      </c>
      <c r="X144" s="30">
        <f t="shared" si="75"/>
        <v>45866</v>
      </c>
      <c r="Y144" s="3"/>
      <c r="Z144" s="79"/>
      <c r="AA144" s="63"/>
      <c r="AB144" s="65"/>
      <c r="AC144" s="73"/>
      <c r="AD144" s="82"/>
      <c r="AE144" s="82"/>
      <c r="AF144" s="80"/>
      <c r="AG144" s="82"/>
      <c r="AH144" s="79"/>
      <c r="AI144" s="81"/>
      <c r="AJ144" s="63"/>
      <c r="AK144" s="3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1:80" x14ac:dyDescent="0.15">
      <c r="A145" s="36">
        <f t="shared" si="67"/>
        <v>44539</v>
      </c>
      <c r="B145" s="14">
        <f t="shared" ca="1" si="62"/>
        <v>1037.709578</v>
      </c>
      <c r="C145" s="13">
        <f t="shared" si="68"/>
        <v>1000</v>
      </c>
      <c r="D145" s="12">
        <f>IF(A145&lt;$B$1,VLOOKUP(A145,[1]DI!$A$4:$B$15000,2,FALSE),0)</f>
        <v>9.1499999999999998E-2</v>
      </c>
      <c r="E145" s="13">
        <f t="shared" si="76"/>
        <v>1.00034749</v>
      </c>
      <c r="F145" s="13">
        <f>(TRUNC(PRODUCT($E$13:$E144),16))</f>
        <v>1.02152401193001</v>
      </c>
      <c r="G145" s="13">
        <f t="shared" si="77"/>
        <v>1</v>
      </c>
      <c r="H145" s="13">
        <f t="shared" si="78"/>
        <v>1.02152401</v>
      </c>
      <c r="I145" s="12">
        <f t="shared" si="79"/>
        <v>4.4999999999999998E-2</v>
      </c>
      <c r="J145" s="12"/>
      <c r="K145" s="30">
        <f t="shared" si="69"/>
        <v>44407</v>
      </c>
      <c r="L145" s="2">
        <f t="shared" si="70"/>
        <v>90</v>
      </c>
      <c r="M145" s="15">
        <f t="shared" si="71"/>
        <v>90</v>
      </c>
      <c r="N145" s="11">
        <f t="shared" si="63"/>
        <v>1.0158445300000001</v>
      </c>
      <c r="O145" s="11"/>
      <c r="P145" s="11">
        <f t="shared" si="64"/>
        <v>1.0377095780000001</v>
      </c>
      <c r="Q145" s="11"/>
      <c r="R145" s="15">
        <f t="shared" si="72"/>
        <v>0</v>
      </c>
      <c r="S145" s="13">
        <f t="shared" si="65"/>
        <v>37.709578</v>
      </c>
      <c r="T145" s="13"/>
      <c r="U145" s="19">
        <f t="shared" si="66"/>
        <v>0</v>
      </c>
      <c r="V145" s="13">
        <f t="shared" si="73"/>
        <v>0</v>
      </c>
      <c r="W145" s="4" t="str">
        <f t="shared" si="74"/>
        <v>A+J=</v>
      </c>
      <c r="X145" s="30">
        <f t="shared" si="75"/>
        <v>45866</v>
      </c>
      <c r="Y145" s="3"/>
      <c r="Z145" s="79"/>
      <c r="AA145" s="63"/>
      <c r="AB145" s="65"/>
      <c r="AC145" s="73"/>
      <c r="AD145" s="82"/>
      <c r="AE145" s="82"/>
      <c r="AF145" s="80"/>
      <c r="AG145" s="82"/>
      <c r="AH145" s="79"/>
      <c r="AI145" s="81"/>
      <c r="AJ145" s="63"/>
      <c r="AK145" s="3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1:80" x14ac:dyDescent="0.15">
      <c r="A146" s="36">
        <f t="shared" si="67"/>
        <v>44540</v>
      </c>
      <c r="B146" s="14">
        <f t="shared" ca="1" si="62"/>
        <v>1038.2515089999999</v>
      </c>
      <c r="C146" s="13">
        <f t="shared" si="68"/>
        <v>1000</v>
      </c>
      <c r="D146" s="12">
        <f>IF(A146&lt;$B$1,VLOOKUP(A146,[1]DI!$A$4:$B$15000,2,FALSE),0)</f>
        <v>9.1499999999999998E-2</v>
      </c>
      <c r="E146" s="13">
        <f t="shared" si="76"/>
        <v>1.00034749</v>
      </c>
      <c r="F146" s="13">
        <f>(TRUNC(PRODUCT($E$13:$E145),16))</f>
        <v>1.02187898130891</v>
      </c>
      <c r="G146" s="13">
        <f t="shared" si="77"/>
        <v>1</v>
      </c>
      <c r="H146" s="13">
        <f t="shared" si="78"/>
        <v>1.0218789800000001</v>
      </c>
      <c r="I146" s="12">
        <f t="shared" si="79"/>
        <v>4.4999999999999998E-2</v>
      </c>
      <c r="J146" s="12"/>
      <c r="K146" s="30">
        <f t="shared" si="69"/>
        <v>44407</v>
      </c>
      <c r="L146" s="2">
        <f t="shared" si="70"/>
        <v>91</v>
      </c>
      <c r="M146" s="15">
        <f t="shared" si="71"/>
        <v>91</v>
      </c>
      <c r="N146" s="11">
        <f t="shared" si="63"/>
        <v>1.016021984</v>
      </c>
      <c r="O146" s="11"/>
      <c r="P146" s="11">
        <f t="shared" si="64"/>
        <v>1.038251509</v>
      </c>
      <c r="Q146" s="11"/>
      <c r="R146" s="15">
        <f t="shared" si="72"/>
        <v>0</v>
      </c>
      <c r="S146" s="13">
        <f t="shared" si="65"/>
        <v>38.251508999999999</v>
      </c>
      <c r="T146" s="13"/>
      <c r="U146" s="19">
        <f t="shared" si="66"/>
        <v>0</v>
      </c>
      <c r="V146" s="13">
        <f t="shared" si="73"/>
        <v>0</v>
      </c>
      <c r="W146" s="4" t="str">
        <f t="shared" si="74"/>
        <v>A+J=</v>
      </c>
      <c r="X146" s="30">
        <f t="shared" si="75"/>
        <v>45866</v>
      </c>
      <c r="Y146" s="3"/>
      <c r="Z146" s="79"/>
      <c r="AA146" s="63"/>
      <c r="AB146" s="65"/>
      <c r="AC146" s="73"/>
      <c r="AD146" s="82"/>
      <c r="AE146" s="82"/>
      <c r="AF146" s="80"/>
      <c r="AG146" s="82"/>
      <c r="AH146" s="79"/>
      <c r="AI146" s="81"/>
      <c r="AJ146" s="63"/>
      <c r="AK146" s="3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1:80" x14ac:dyDescent="0.15">
      <c r="A147" s="36">
        <f t="shared" si="67"/>
        <v>44541</v>
      </c>
      <c r="B147" s="14">
        <f t="shared" ca="1" si="62"/>
        <v>1038.7937179999999</v>
      </c>
      <c r="C147" s="13">
        <f t="shared" si="68"/>
        <v>1000</v>
      </c>
      <c r="D147" s="12">
        <f>IF(A147&lt;$B$1,VLOOKUP(A147,[1]DI!$A$4:$B$15000,2,FALSE),0)</f>
        <v>0</v>
      </c>
      <c r="E147" s="13">
        <f t="shared" si="76"/>
        <v>1</v>
      </c>
      <c r="F147" s="13">
        <f>(TRUNC(PRODUCT($E$13:$E146),16))</f>
        <v>1.02223407403613</v>
      </c>
      <c r="G147" s="13">
        <f t="shared" si="77"/>
        <v>1</v>
      </c>
      <c r="H147" s="13">
        <f t="shared" si="78"/>
        <v>1.0222340700000001</v>
      </c>
      <c r="I147" s="12">
        <f t="shared" si="79"/>
        <v>4.4999999999999998E-2</v>
      </c>
      <c r="J147" s="12"/>
      <c r="K147" s="30">
        <f t="shared" si="69"/>
        <v>44407</v>
      </c>
      <c r="L147" s="2">
        <f t="shared" si="70"/>
        <v>91</v>
      </c>
      <c r="M147" s="15">
        <f t="shared" si="71"/>
        <v>92</v>
      </c>
      <c r="N147" s="11">
        <f t="shared" si="63"/>
        <v>1.0161994679999999</v>
      </c>
      <c r="O147" s="11"/>
      <c r="P147" s="11">
        <f t="shared" si="64"/>
        <v>1.038793718</v>
      </c>
      <c r="Q147" s="11"/>
      <c r="R147" s="15">
        <f t="shared" si="72"/>
        <v>0</v>
      </c>
      <c r="S147" s="13">
        <f t="shared" si="65"/>
        <v>38.793717999999998</v>
      </c>
      <c r="T147" s="13"/>
      <c r="U147" s="19">
        <f t="shared" si="66"/>
        <v>0</v>
      </c>
      <c r="V147" s="13">
        <f t="shared" si="73"/>
        <v>0</v>
      </c>
      <c r="W147" s="4" t="str">
        <f t="shared" si="74"/>
        <v>A+J=</v>
      </c>
      <c r="X147" s="30">
        <f t="shared" si="75"/>
        <v>45866</v>
      </c>
      <c r="Y147" s="3"/>
      <c r="Z147" s="79"/>
      <c r="AA147" s="63"/>
      <c r="AB147" s="65"/>
      <c r="AC147" s="73"/>
      <c r="AD147" s="82"/>
      <c r="AE147" s="82"/>
      <c r="AF147" s="80"/>
      <c r="AG147" s="82"/>
      <c r="AH147" s="79"/>
      <c r="AI147" s="81"/>
      <c r="AJ147" s="63"/>
      <c r="AK147" s="3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1:80" x14ac:dyDescent="0.15">
      <c r="A148" s="36">
        <f t="shared" si="67"/>
        <v>44542</v>
      </c>
      <c r="B148" s="14">
        <f t="shared" ca="1" si="62"/>
        <v>1038.7937179999999</v>
      </c>
      <c r="C148" s="13">
        <f t="shared" si="68"/>
        <v>1000</v>
      </c>
      <c r="D148" s="12">
        <f>IF(A148&lt;$B$1,VLOOKUP(A148,[1]DI!$A$4:$B$15000,2,FALSE),0)</f>
        <v>0</v>
      </c>
      <c r="E148" s="13">
        <f t="shared" si="76"/>
        <v>1</v>
      </c>
      <c r="F148" s="13">
        <f>(TRUNC(PRODUCT($E$13:$E147),16))</f>
        <v>1.02223407403613</v>
      </c>
      <c r="G148" s="13">
        <f t="shared" si="77"/>
        <v>1</v>
      </c>
      <c r="H148" s="13">
        <f t="shared" si="78"/>
        <v>1.0222340700000001</v>
      </c>
      <c r="I148" s="12">
        <f t="shared" si="79"/>
        <v>4.4999999999999998E-2</v>
      </c>
      <c r="J148" s="12"/>
      <c r="K148" s="30">
        <f t="shared" si="69"/>
        <v>44407</v>
      </c>
      <c r="L148" s="2">
        <f t="shared" si="70"/>
        <v>91</v>
      </c>
      <c r="M148" s="15">
        <f t="shared" si="71"/>
        <v>92</v>
      </c>
      <c r="N148" s="11">
        <f t="shared" si="63"/>
        <v>1.0161994679999999</v>
      </c>
      <c r="O148" s="11"/>
      <c r="P148" s="11">
        <f t="shared" si="64"/>
        <v>1.038793718</v>
      </c>
      <c r="Q148" s="11"/>
      <c r="R148" s="15">
        <f t="shared" si="72"/>
        <v>0</v>
      </c>
      <c r="S148" s="13">
        <f t="shared" si="65"/>
        <v>38.793717999999998</v>
      </c>
      <c r="T148" s="13"/>
      <c r="U148" s="19">
        <f t="shared" si="66"/>
        <v>0</v>
      </c>
      <c r="V148" s="13">
        <f t="shared" si="73"/>
        <v>0</v>
      </c>
      <c r="W148" s="4" t="str">
        <f t="shared" si="74"/>
        <v>A+J=</v>
      </c>
      <c r="X148" s="30">
        <f t="shared" si="75"/>
        <v>45866</v>
      </c>
      <c r="Y148" s="3"/>
      <c r="Z148" s="79"/>
      <c r="AA148" s="63"/>
      <c r="AB148" s="65"/>
      <c r="AC148" s="73"/>
      <c r="AD148" s="82"/>
      <c r="AE148" s="82"/>
      <c r="AF148" s="80"/>
      <c r="AG148" s="82"/>
      <c r="AH148" s="79"/>
      <c r="AI148" s="81"/>
      <c r="AJ148" s="63"/>
      <c r="AK148" s="3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1:80" x14ac:dyDescent="0.15">
      <c r="A149" s="36">
        <f t="shared" si="67"/>
        <v>44543</v>
      </c>
      <c r="B149" s="14">
        <f t="shared" ca="1" si="62"/>
        <v>1038.7937179999999</v>
      </c>
      <c r="C149" s="13">
        <f t="shared" si="68"/>
        <v>1000</v>
      </c>
      <c r="D149" s="12">
        <f>IF(A149&lt;$B$1,VLOOKUP(A149,[1]DI!$A$4:$B$15000,2,FALSE),0)</f>
        <v>9.1499999999999998E-2</v>
      </c>
      <c r="E149" s="13">
        <f t="shared" si="76"/>
        <v>1.00034749</v>
      </c>
      <c r="F149" s="13">
        <f>(TRUNC(PRODUCT($E$13:$E148),16))</f>
        <v>1.02223407403613</v>
      </c>
      <c r="G149" s="13">
        <f t="shared" si="77"/>
        <v>1</v>
      </c>
      <c r="H149" s="13">
        <f t="shared" si="78"/>
        <v>1.0222340700000001</v>
      </c>
      <c r="I149" s="12">
        <f t="shared" si="79"/>
        <v>4.4999999999999998E-2</v>
      </c>
      <c r="J149" s="12"/>
      <c r="K149" s="30">
        <f t="shared" si="69"/>
        <v>44407</v>
      </c>
      <c r="L149" s="2">
        <f t="shared" si="70"/>
        <v>92</v>
      </c>
      <c r="M149" s="15">
        <f t="shared" si="71"/>
        <v>92</v>
      </c>
      <c r="N149" s="11">
        <f t="shared" si="63"/>
        <v>1.0161994679999999</v>
      </c>
      <c r="O149" s="11"/>
      <c r="P149" s="11">
        <f t="shared" si="64"/>
        <v>1.038793718</v>
      </c>
      <c r="Q149" s="11"/>
      <c r="R149" s="15">
        <f t="shared" si="72"/>
        <v>0</v>
      </c>
      <c r="S149" s="13">
        <f t="shared" si="65"/>
        <v>38.793717999999998</v>
      </c>
      <c r="T149" s="13"/>
      <c r="U149" s="19">
        <f t="shared" si="66"/>
        <v>0</v>
      </c>
      <c r="V149" s="13">
        <f t="shared" si="73"/>
        <v>0</v>
      </c>
      <c r="W149" s="4" t="str">
        <f t="shared" si="74"/>
        <v>A+J=</v>
      </c>
      <c r="X149" s="30">
        <f t="shared" si="75"/>
        <v>45866</v>
      </c>
      <c r="Y149" s="3"/>
      <c r="Z149" s="79"/>
      <c r="AA149" s="63"/>
      <c r="AB149" s="65"/>
      <c r="AC149" s="73"/>
      <c r="AD149" s="82"/>
      <c r="AE149" s="82"/>
      <c r="AF149" s="80"/>
      <c r="AG149" s="82"/>
      <c r="AH149" s="79"/>
      <c r="AI149" s="81"/>
      <c r="AJ149" s="63"/>
      <c r="AK149" s="3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1:80" x14ac:dyDescent="0.15">
      <c r="A150" s="36">
        <f t="shared" si="67"/>
        <v>44544</v>
      </c>
      <c r="B150" s="14">
        <f t="shared" ca="1" si="62"/>
        <v>1039.336217</v>
      </c>
      <c r="C150" s="13">
        <f t="shared" si="68"/>
        <v>1000</v>
      </c>
      <c r="D150" s="12">
        <f>IF(A150&lt;$B$1,VLOOKUP(A150,[1]DI!$A$4:$B$15000,2,FALSE),0)</f>
        <v>9.1499999999999998E-2</v>
      </c>
      <c r="E150" s="13">
        <f t="shared" si="76"/>
        <v>1.00034749</v>
      </c>
      <c r="F150" s="13">
        <f>(TRUNC(PRODUCT($E$13:$E149),16))</f>
        <v>1.0225892901545099</v>
      </c>
      <c r="G150" s="13">
        <f t="shared" si="77"/>
        <v>1</v>
      </c>
      <c r="H150" s="13">
        <f t="shared" si="78"/>
        <v>1.02258929</v>
      </c>
      <c r="I150" s="12">
        <f t="shared" si="79"/>
        <v>4.4999999999999998E-2</v>
      </c>
      <c r="J150" s="12"/>
      <c r="K150" s="30">
        <f t="shared" si="69"/>
        <v>44407</v>
      </c>
      <c r="L150" s="2">
        <f t="shared" si="70"/>
        <v>93</v>
      </c>
      <c r="M150" s="15">
        <f t="shared" si="71"/>
        <v>93</v>
      </c>
      <c r="N150" s="11">
        <f t="shared" si="63"/>
        <v>1.016376983</v>
      </c>
      <c r="O150" s="11"/>
      <c r="P150" s="11">
        <f t="shared" si="64"/>
        <v>1.039336217</v>
      </c>
      <c r="Q150" s="11"/>
      <c r="R150" s="15">
        <f t="shared" si="72"/>
        <v>0</v>
      </c>
      <c r="S150" s="13">
        <f t="shared" si="65"/>
        <v>39.336216999999998</v>
      </c>
      <c r="T150" s="13"/>
      <c r="U150" s="19">
        <f t="shared" si="66"/>
        <v>0</v>
      </c>
      <c r="V150" s="13">
        <f t="shared" si="73"/>
        <v>0</v>
      </c>
      <c r="W150" s="4" t="str">
        <f t="shared" si="74"/>
        <v>A+J=</v>
      </c>
      <c r="X150" s="30">
        <f t="shared" si="75"/>
        <v>45866</v>
      </c>
      <c r="Y150" s="3"/>
      <c r="Z150" s="79"/>
      <c r="AA150" s="63"/>
      <c r="AB150" s="65"/>
      <c r="AC150" s="73"/>
      <c r="AD150" s="82"/>
      <c r="AE150" s="82"/>
      <c r="AF150" s="80"/>
      <c r="AG150" s="82"/>
      <c r="AH150" s="79"/>
      <c r="AI150" s="81"/>
      <c r="AJ150" s="63"/>
      <c r="AK150" s="3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1:80" x14ac:dyDescent="0.15">
      <c r="A151" s="36">
        <f t="shared" si="67"/>
        <v>44545</v>
      </c>
      <c r="B151" s="14">
        <f t="shared" ca="1" si="62"/>
        <v>1039.878997</v>
      </c>
      <c r="C151" s="13">
        <f t="shared" si="68"/>
        <v>1000</v>
      </c>
      <c r="D151" s="12">
        <f>IF(A151&lt;$B$1,VLOOKUP(A151,[1]DI!$A$4:$B$15000,2,FALSE),0)</f>
        <v>9.1499999999999998E-2</v>
      </c>
      <c r="E151" s="13">
        <f t="shared" si="76"/>
        <v>1.00034749</v>
      </c>
      <c r="F151" s="13">
        <f>(TRUNC(PRODUCT($E$13:$E150),16))</f>
        <v>1.02294462970695</v>
      </c>
      <c r="G151" s="13">
        <f t="shared" si="77"/>
        <v>1</v>
      </c>
      <c r="H151" s="13">
        <f t="shared" si="78"/>
        <v>1.02294463</v>
      </c>
      <c r="I151" s="12">
        <f t="shared" si="79"/>
        <v>4.4999999999999998E-2</v>
      </c>
      <c r="J151" s="12"/>
      <c r="K151" s="30">
        <f t="shared" si="69"/>
        <v>44407</v>
      </c>
      <c r="L151" s="2">
        <f t="shared" si="70"/>
        <v>94</v>
      </c>
      <c r="M151" s="15">
        <f t="shared" si="71"/>
        <v>94</v>
      </c>
      <c r="N151" s="11">
        <f t="shared" si="63"/>
        <v>1.016554529</v>
      </c>
      <c r="O151" s="11"/>
      <c r="P151" s="11">
        <f t="shared" si="64"/>
        <v>1.039878997</v>
      </c>
      <c r="Q151" s="11"/>
      <c r="R151" s="15">
        <f t="shared" si="72"/>
        <v>0</v>
      </c>
      <c r="S151" s="13">
        <f t="shared" si="65"/>
        <v>39.878996999999998</v>
      </c>
      <c r="T151" s="13"/>
      <c r="U151" s="19">
        <f t="shared" si="66"/>
        <v>0</v>
      </c>
      <c r="V151" s="13">
        <f t="shared" si="73"/>
        <v>0</v>
      </c>
      <c r="W151" s="4" t="str">
        <f t="shared" si="74"/>
        <v>A+J=</v>
      </c>
      <c r="X151" s="30">
        <f t="shared" si="75"/>
        <v>45866</v>
      </c>
      <c r="Y151" s="3"/>
      <c r="Z151" s="79"/>
      <c r="AA151" s="63"/>
      <c r="AB151" s="65"/>
      <c r="AC151" s="73"/>
      <c r="AD151" s="82"/>
      <c r="AE151" s="82"/>
      <c r="AF151" s="80"/>
      <c r="AG151" s="82"/>
      <c r="AH151" s="79"/>
      <c r="AI151" s="81"/>
      <c r="AJ151" s="63"/>
      <c r="AK151" s="3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1:80" x14ac:dyDescent="0.15">
      <c r="A152" s="36">
        <f t="shared" si="67"/>
        <v>44546</v>
      </c>
      <c r="B152" s="14">
        <f t="shared" ca="1" si="62"/>
        <v>1040.422057</v>
      </c>
      <c r="C152" s="13">
        <f t="shared" si="68"/>
        <v>1000</v>
      </c>
      <c r="D152" s="12">
        <f>IF(A152&lt;$B$1,VLOOKUP(A152,[1]DI!$A$4:$B$15000,2,FALSE),0)</f>
        <v>9.1499999999999998E-2</v>
      </c>
      <c r="E152" s="13">
        <f t="shared" si="76"/>
        <v>1.00034749</v>
      </c>
      <c r="F152" s="13">
        <f>(TRUNC(PRODUCT($E$13:$E151),16))</f>
        <v>1.02330009273633</v>
      </c>
      <c r="G152" s="13">
        <f t="shared" si="77"/>
        <v>1</v>
      </c>
      <c r="H152" s="13">
        <f t="shared" si="78"/>
        <v>1.02330009</v>
      </c>
      <c r="I152" s="12">
        <f t="shared" si="79"/>
        <v>4.4999999999999998E-2</v>
      </c>
      <c r="J152" s="12"/>
      <c r="K152" s="30">
        <f t="shared" si="69"/>
        <v>44407</v>
      </c>
      <c r="L152" s="2">
        <f t="shared" si="70"/>
        <v>95</v>
      </c>
      <c r="M152" s="15">
        <f t="shared" si="71"/>
        <v>95</v>
      </c>
      <c r="N152" s="11">
        <f t="shared" si="63"/>
        <v>1.0167321069999999</v>
      </c>
      <c r="O152" s="11"/>
      <c r="P152" s="11">
        <f t="shared" si="64"/>
        <v>1.040422057</v>
      </c>
      <c r="Q152" s="11"/>
      <c r="R152" s="15">
        <f t="shared" si="72"/>
        <v>0</v>
      </c>
      <c r="S152" s="13">
        <f t="shared" si="65"/>
        <v>40.422057000000002</v>
      </c>
      <c r="T152" s="13"/>
      <c r="U152" s="19">
        <f t="shared" si="66"/>
        <v>0</v>
      </c>
      <c r="V152" s="13">
        <f t="shared" si="73"/>
        <v>0</v>
      </c>
      <c r="W152" s="4" t="str">
        <f t="shared" si="74"/>
        <v>A+J=</v>
      </c>
      <c r="X152" s="30">
        <f t="shared" si="75"/>
        <v>45866</v>
      </c>
      <c r="Y152" s="3"/>
      <c r="Z152" s="79"/>
      <c r="AA152" s="63"/>
      <c r="AB152" s="65"/>
      <c r="AC152" s="73"/>
      <c r="AD152" s="82"/>
      <c r="AE152" s="82"/>
      <c r="AF152" s="80"/>
      <c r="AG152" s="82"/>
      <c r="AH152" s="79"/>
      <c r="AI152" s="81"/>
      <c r="AJ152" s="63"/>
      <c r="AK152" s="3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1:80" x14ac:dyDescent="0.15">
      <c r="A153" s="36">
        <f t="shared" si="67"/>
        <v>44547</v>
      </c>
      <c r="B153" s="14">
        <f t="shared" ca="1" si="62"/>
        <v>1040.965406</v>
      </c>
      <c r="C153" s="13">
        <f t="shared" si="68"/>
        <v>1000</v>
      </c>
      <c r="D153" s="12">
        <f>IF(A153&lt;$B$1,VLOOKUP(A153,[1]DI!$A$4:$B$15000,2,FALSE),0)</f>
        <v>9.1499999999999998E-2</v>
      </c>
      <c r="E153" s="13">
        <f t="shared" si="76"/>
        <v>1.00034749</v>
      </c>
      <c r="F153" s="13">
        <f>(TRUNC(PRODUCT($E$13:$E152),16))</f>
        <v>1.02365567928555</v>
      </c>
      <c r="G153" s="13">
        <f t="shared" si="77"/>
        <v>1</v>
      </c>
      <c r="H153" s="13">
        <f t="shared" si="78"/>
        <v>1.0236556800000001</v>
      </c>
      <c r="I153" s="12">
        <f t="shared" si="79"/>
        <v>4.4999999999999998E-2</v>
      </c>
      <c r="J153" s="12"/>
      <c r="K153" s="30">
        <f t="shared" si="69"/>
        <v>44407</v>
      </c>
      <c r="L153" s="2">
        <f t="shared" si="70"/>
        <v>96</v>
      </c>
      <c r="M153" s="15">
        <f t="shared" si="71"/>
        <v>96</v>
      </c>
      <c r="N153" s="11">
        <f t="shared" si="63"/>
        <v>1.0169097149999999</v>
      </c>
      <c r="O153" s="11"/>
      <c r="P153" s="11">
        <f t="shared" si="64"/>
        <v>1.040965406</v>
      </c>
      <c r="Q153" s="11"/>
      <c r="R153" s="15">
        <f t="shared" si="72"/>
        <v>0</v>
      </c>
      <c r="S153" s="13">
        <f t="shared" si="65"/>
        <v>40.965406000000002</v>
      </c>
      <c r="T153" s="13"/>
      <c r="U153" s="19">
        <f t="shared" si="66"/>
        <v>0</v>
      </c>
      <c r="V153" s="13">
        <f t="shared" si="73"/>
        <v>0</v>
      </c>
      <c r="W153" s="4" t="str">
        <f t="shared" si="74"/>
        <v>A+J=</v>
      </c>
      <c r="X153" s="30">
        <f t="shared" si="75"/>
        <v>45866</v>
      </c>
      <c r="Y153" s="3"/>
      <c r="AH153" s="3"/>
      <c r="AI153" s="10"/>
      <c r="AJ153" s="3"/>
      <c r="AK153" s="3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1:80" x14ac:dyDescent="0.15">
      <c r="A154" s="36">
        <f t="shared" si="67"/>
        <v>44548</v>
      </c>
      <c r="B154" s="14">
        <f t="shared" ca="1" si="62"/>
        <v>1041.509035</v>
      </c>
      <c r="C154" s="13">
        <f t="shared" si="68"/>
        <v>1000</v>
      </c>
      <c r="D154" s="12">
        <f>IF(A154&lt;$B$1,VLOOKUP(A154,[1]DI!$A$4:$B$15000,2,FALSE),0)</f>
        <v>0</v>
      </c>
      <c r="E154" s="13">
        <f t="shared" si="76"/>
        <v>1</v>
      </c>
      <c r="F154" s="13">
        <f>(TRUNC(PRODUCT($E$13:$E153),16))</f>
        <v>1.02401138939755</v>
      </c>
      <c r="G154" s="13">
        <f t="shared" si="77"/>
        <v>1</v>
      </c>
      <c r="H154" s="13">
        <f t="shared" si="78"/>
        <v>1.0240113900000001</v>
      </c>
      <c r="I154" s="12">
        <f t="shared" si="79"/>
        <v>4.4999999999999998E-2</v>
      </c>
      <c r="J154" s="12"/>
      <c r="K154" s="30">
        <f t="shared" si="69"/>
        <v>44407</v>
      </c>
      <c r="L154" s="2">
        <f t="shared" si="70"/>
        <v>96</v>
      </c>
      <c r="M154" s="15">
        <f t="shared" si="71"/>
        <v>97</v>
      </c>
      <c r="N154" s="11">
        <f t="shared" si="63"/>
        <v>1.0170873540000001</v>
      </c>
      <c r="O154" s="11"/>
      <c r="P154" s="11">
        <f t="shared" si="64"/>
        <v>1.041509035</v>
      </c>
      <c r="Q154" s="11"/>
      <c r="R154" s="15">
        <f t="shared" si="72"/>
        <v>0</v>
      </c>
      <c r="S154" s="13">
        <f t="shared" si="65"/>
        <v>41.509034999999997</v>
      </c>
      <c r="T154" s="13"/>
      <c r="U154" s="19">
        <f t="shared" si="66"/>
        <v>0</v>
      </c>
      <c r="V154" s="13">
        <f t="shared" si="73"/>
        <v>0</v>
      </c>
      <c r="W154" s="4" t="str">
        <f t="shared" si="74"/>
        <v>A+J=</v>
      </c>
      <c r="X154" s="30">
        <f t="shared" si="75"/>
        <v>45866</v>
      </c>
      <c r="Y154" s="3"/>
      <c r="AH154" s="3"/>
      <c r="AI154" s="10"/>
      <c r="AJ154" s="3"/>
      <c r="AK154" s="3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1:80" x14ac:dyDescent="0.15">
      <c r="A155" s="36">
        <f t="shared" si="67"/>
        <v>44549</v>
      </c>
      <c r="B155" s="14">
        <f t="shared" ca="1" si="62"/>
        <v>1041.509035</v>
      </c>
      <c r="C155" s="13">
        <f t="shared" si="68"/>
        <v>1000</v>
      </c>
      <c r="D155" s="12">
        <f>IF(A155&lt;$B$1,VLOOKUP(A155,[1]DI!$A$4:$B$15000,2,FALSE),0)</f>
        <v>0</v>
      </c>
      <c r="E155" s="13">
        <f t="shared" si="76"/>
        <v>1</v>
      </c>
      <c r="F155" s="13">
        <f>(TRUNC(PRODUCT($E$13:$E154),16))</f>
        <v>1.02401138939755</v>
      </c>
      <c r="G155" s="13">
        <f t="shared" si="77"/>
        <v>1</v>
      </c>
      <c r="H155" s="13">
        <f t="shared" si="78"/>
        <v>1.0240113900000001</v>
      </c>
      <c r="I155" s="12">
        <f t="shared" si="79"/>
        <v>4.4999999999999998E-2</v>
      </c>
      <c r="J155" s="12"/>
      <c r="K155" s="30">
        <f t="shared" si="69"/>
        <v>44407</v>
      </c>
      <c r="L155" s="2">
        <f t="shared" si="70"/>
        <v>96</v>
      </c>
      <c r="M155" s="15">
        <f t="shared" si="71"/>
        <v>97</v>
      </c>
      <c r="N155" s="11">
        <f t="shared" si="63"/>
        <v>1.0170873540000001</v>
      </c>
      <c r="O155" s="11"/>
      <c r="P155" s="11">
        <f t="shared" si="64"/>
        <v>1.041509035</v>
      </c>
      <c r="Q155" s="11"/>
      <c r="R155" s="15">
        <f t="shared" si="72"/>
        <v>0</v>
      </c>
      <c r="S155" s="13">
        <f t="shared" si="65"/>
        <v>41.509034999999997</v>
      </c>
      <c r="T155" s="13"/>
      <c r="U155" s="19">
        <f t="shared" si="66"/>
        <v>0</v>
      </c>
      <c r="V155" s="13">
        <f t="shared" si="73"/>
        <v>0</v>
      </c>
      <c r="W155" s="4" t="str">
        <f t="shared" si="74"/>
        <v>A+J=</v>
      </c>
      <c r="X155" s="30">
        <f t="shared" si="75"/>
        <v>45866</v>
      </c>
      <c r="Y155" s="3"/>
      <c r="AH155" s="3"/>
      <c r="AI155" s="10"/>
      <c r="AJ155" s="3"/>
      <c r="AK155" s="3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1:80" x14ac:dyDescent="0.15">
      <c r="A156" s="36">
        <f t="shared" si="67"/>
        <v>44550</v>
      </c>
      <c r="B156" s="14">
        <f t="shared" ca="1" si="62"/>
        <v>1041.509035</v>
      </c>
      <c r="C156" s="13">
        <f t="shared" si="68"/>
        <v>1000</v>
      </c>
      <c r="D156" s="12">
        <f>IF(A156&lt;$B$1,VLOOKUP(A156,[1]DI!$A$4:$B$15000,2,FALSE),0)</f>
        <v>9.1499999999999998E-2</v>
      </c>
      <c r="E156" s="13">
        <f t="shared" si="76"/>
        <v>1.00034749</v>
      </c>
      <c r="F156" s="13">
        <f>(TRUNC(PRODUCT($E$13:$E155),16))</f>
        <v>1.02401138939755</v>
      </c>
      <c r="G156" s="13">
        <f t="shared" si="77"/>
        <v>1</v>
      </c>
      <c r="H156" s="13">
        <f t="shared" si="78"/>
        <v>1.0240113900000001</v>
      </c>
      <c r="I156" s="12">
        <f t="shared" si="79"/>
        <v>4.4999999999999998E-2</v>
      </c>
      <c r="J156" s="12"/>
      <c r="K156" s="30">
        <f t="shared" si="69"/>
        <v>44407</v>
      </c>
      <c r="L156" s="2">
        <f t="shared" si="70"/>
        <v>97</v>
      </c>
      <c r="M156" s="15">
        <f t="shared" si="71"/>
        <v>97</v>
      </c>
      <c r="N156" s="11">
        <f t="shared" si="63"/>
        <v>1.0170873540000001</v>
      </c>
      <c r="O156" s="11"/>
      <c r="P156" s="11">
        <f t="shared" si="64"/>
        <v>1.041509035</v>
      </c>
      <c r="Q156" s="11"/>
      <c r="R156" s="15">
        <f t="shared" si="72"/>
        <v>0</v>
      </c>
      <c r="S156" s="13">
        <f t="shared" si="65"/>
        <v>41.509034999999997</v>
      </c>
      <c r="T156" s="13"/>
      <c r="U156" s="19">
        <f t="shared" si="66"/>
        <v>0</v>
      </c>
      <c r="V156" s="13">
        <f t="shared" si="73"/>
        <v>0</v>
      </c>
      <c r="W156" s="4" t="str">
        <f t="shared" si="74"/>
        <v>A+J=</v>
      </c>
      <c r="X156" s="30">
        <f t="shared" si="75"/>
        <v>45866</v>
      </c>
      <c r="Y156" s="3"/>
      <c r="AH156" s="3"/>
      <c r="AI156" s="10"/>
      <c r="AJ156" s="3"/>
      <c r="AK156" s="3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1:80" x14ac:dyDescent="0.15">
      <c r="A157" s="36">
        <f t="shared" si="67"/>
        <v>44551</v>
      </c>
      <c r="B157" s="14">
        <f t="shared" ca="1" si="62"/>
        <v>1042.052946</v>
      </c>
      <c r="C157" s="13">
        <f t="shared" si="68"/>
        <v>1000</v>
      </c>
      <c r="D157" s="12">
        <f>IF(A157&lt;$B$1,VLOOKUP(A157,[1]DI!$A$4:$B$15000,2,FALSE),0)</f>
        <v>9.1499999999999998E-2</v>
      </c>
      <c r="E157" s="13">
        <f t="shared" si="76"/>
        <v>1.00034749</v>
      </c>
      <c r="F157" s="13">
        <f>(TRUNC(PRODUCT($E$13:$E156),16))</f>
        <v>1.0243672231152501</v>
      </c>
      <c r="G157" s="13">
        <f t="shared" si="77"/>
        <v>1</v>
      </c>
      <c r="H157" s="13">
        <f t="shared" si="78"/>
        <v>1.02436722</v>
      </c>
      <c r="I157" s="12">
        <f t="shared" si="79"/>
        <v>4.4999999999999998E-2</v>
      </c>
      <c r="J157" s="12"/>
      <c r="K157" s="30">
        <f t="shared" si="69"/>
        <v>44407</v>
      </c>
      <c r="L157" s="2">
        <f t="shared" si="70"/>
        <v>98</v>
      </c>
      <c r="M157" s="15">
        <f t="shared" si="71"/>
        <v>98</v>
      </c>
      <c r="N157" s="11">
        <f t="shared" si="63"/>
        <v>1.0172650249999999</v>
      </c>
      <c r="O157" s="11"/>
      <c r="P157" s="11">
        <f t="shared" si="64"/>
        <v>1.0420529460000001</v>
      </c>
      <c r="Q157" s="11"/>
      <c r="R157" s="15">
        <f t="shared" si="72"/>
        <v>0</v>
      </c>
      <c r="S157" s="13">
        <f t="shared" si="65"/>
        <v>42.052945999999999</v>
      </c>
      <c r="T157" s="13"/>
      <c r="U157" s="19">
        <f t="shared" si="66"/>
        <v>0</v>
      </c>
      <c r="V157" s="13">
        <f t="shared" si="73"/>
        <v>0</v>
      </c>
      <c r="W157" s="4" t="str">
        <f t="shared" si="74"/>
        <v>A+J=</v>
      </c>
      <c r="X157" s="30">
        <f t="shared" si="75"/>
        <v>45866</v>
      </c>
      <c r="Y157" s="3"/>
      <c r="AH157" s="3"/>
      <c r="AI157" s="10"/>
      <c r="AJ157" s="3"/>
      <c r="AK157" s="3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1:80" x14ac:dyDescent="0.15">
      <c r="A158" s="36">
        <f t="shared" si="67"/>
        <v>44552</v>
      </c>
      <c r="B158" s="14">
        <f t="shared" ca="1" si="62"/>
        <v>1042.5971460000001</v>
      </c>
      <c r="C158" s="13">
        <f t="shared" si="68"/>
        <v>1000</v>
      </c>
      <c r="D158" s="12">
        <f>IF(A158&lt;$B$1,VLOOKUP(A158,[1]DI!$A$4:$B$15000,2,FALSE),0)</f>
        <v>9.1499999999999998E-2</v>
      </c>
      <c r="E158" s="13">
        <f t="shared" si="76"/>
        <v>1.00034749</v>
      </c>
      <c r="F158" s="13">
        <f>(TRUNC(PRODUCT($E$13:$E157),16))</f>
        <v>1.0247231804816099</v>
      </c>
      <c r="G158" s="13">
        <f t="shared" si="77"/>
        <v>1</v>
      </c>
      <c r="H158" s="13">
        <f t="shared" si="78"/>
        <v>1.0247231800000001</v>
      </c>
      <c r="I158" s="12">
        <f t="shared" si="79"/>
        <v>4.4999999999999998E-2</v>
      </c>
      <c r="J158" s="12"/>
      <c r="K158" s="30">
        <f t="shared" si="69"/>
        <v>44407</v>
      </c>
      <c r="L158" s="2">
        <f t="shared" si="70"/>
        <v>99</v>
      </c>
      <c r="M158" s="15">
        <f t="shared" si="71"/>
        <v>99</v>
      </c>
      <c r="N158" s="11">
        <f t="shared" si="63"/>
        <v>1.0174427260000001</v>
      </c>
      <c r="O158" s="11"/>
      <c r="P158" s="11">
        <f t="shared" si="64"/>
        <v>1.0425971460000001</v>
      </c>
      <c r="Q158" s="11"/>
      <c r="R158" s="15">
        <f t="shared" si="72"/>
        <v>0</v>
      </c>
      <c r="S158" s="13">
        <f t="shared" si="65"/>
        <v>42.597146000000002</v>
      </c>
      <c r="T158" s="13"/>
      <c r="U158" s="19">
        <f t="shared" si="66"/>
        <v>0</v>
      </c>
      <c r="V158" s="13">
        <f t="shared" si="73"/>
        <v>0</v>
      </c>
      <c r="W158" s="4" t="str">
        <f t="shared" si="74"/>
        <v>A+J=</v>
      </c>
      <c r="X158" s="30">
        <f t="shared" si="75"/>
        <v>45866</v>
      </c>
      <c r="Y158" s="3"/>
      <c r="AH158" s="3"/>
      <c r="AI158" s="10"/>
      <c r="AJ158" s="3"/>
      <c r="AK158" s="3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1:80" x14ac:dyDescent="0.15">
      <c r="A159" s="36">
        <f t="shared" si="67"/>
        <v>44553</v>
      </c>
      <c r="B159" s="14">
        <f t="shared" ca="1" si="62"/>
        <v>1043.14162599</v>
      </c>
      <c r="C159" s="13">
        <f t="shared" si="68"/>
        <v>1000</v>
      </c>
      <c r="D159" s="12">
        <f>IF(A159&lt;$B$1,VLOOKUP(A159,[1]DI!$A$4:$B$15000,2,FALSE),0)</f>
        <v>9.1499999999999998E-2</v>
      </c>
      <c r="E159" s="13">
        <f t="shared" si="76"/>
        <v>1.00034749</v>
      </c>
      <c r="F159" s="13">
        <f>(TRUNC(PRODUCT($E$13:$E158),16))</f>
        <v>1.0250792615395901</v>
      </c>
      <c r="G159" s="13">
        <f t="shared" si="77"/>
        <v>1</v>
      </c>
      <c r="H159" s="13">
        <f t="shared" si="78"/>
        <v>1.02507926</v>
      </c>
      <c r="I159" s="12">
        <f t="shared" si="79"/>
        <v>4.4999999999999998E-2</v>
      </c>
      <c r="J159" s="12"/>
      <c r="K159" s="30">
        <f t="shared" si="69"/>
        <v>44407</v>
      </c>
      <c r="L159" s="2">
        <f t="shared" si="70"/>
        <v>100</v>
      </c>
      <c r="M159" s="15">
        <f t="shared" si="71"/>
        <v>100</v>
      </c>
      <c r="N159" s="11">
        <f t="shared" si="63"/>
        <v>1.0176204579999999</v>
      </c>
      <c r="O159" s="11"/>
      <c r="P159" s="11">
        <f t="shared" si="64"/>
        <v>1.0431416259999999</v>
      </c>
      <c r="Q159" s="11"/>
      <c r="R159" s="15">
        <f t="shared" si="72"/>
        <v>0</v>
      </c>
      <c r="S159" s="13">
        <f t="shared" si="65"/>
        <v>43.141625990000001</v>
      </c>
      <c r="T159" s="13"/>
      <c r="U159" s="19">
        <f t="shared" si="66"/>
        <v>0</v>
      </c>
      <c r="V159" s="13">
        <f t="shared" si="73"/>
        <v>0</v>
      </c>
      <c r="W159" s="4" t="str">
        <f t="shared" si="74"/>
        <v>A+J=</v>
      </c>
      <c r="X159" s="30">
        <f t="shared" si="75"/>
        <v>45866</v>
      </c>
      <c r="Y159" s="3"/>
      <c r="Z159" s="5"/>
      <c r="AE159" s="5"/>
      <c r="AH159" s="3"/>
      <c r="AI159" s="10"/>
      <c r="AJ159" s="3"/>
      <c r="AK159" s="3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1:80" x14ac:dyDescent="0.15">
      <c r="A160" s="36">
        <f t="shared" si="67"/>
        <v>44554</v>
      </c>
      <c r="B160" s="14">
        <f t="shared" ca="1" si="62"/>
        <v>1043.6863980000001</v>
      </c>
      <c r="C160" s="13">
        <f t="shared" si="68"/>
        <v>1000</v>
      </c>
      <c r="D160" s="12">
        <f>IF(A160&lt;$B$1,VLOOKUP(A160,[1]DI!$A$4:$B$15000,2,FALSE),0)</f>
        <v>9.1499999999999998E-2</v>
      </c>
      <c r="E160" s="13">
        <f t="shared" si="76"/>
        <v>1.00034749</v>
      </c>
      <c r="F160" s="13">
        <f>(TRUNC(PRODUCT($E$13:$E159),16))</f>
        <v>1.0254354663321901</v>
      </c>
      <c r="G160" s="13">
        <f t="shared" si="77"/>
        <v>1</v>
      </c>
      <c r="H160" s="13">
        <f t="shared" si="78"/>
        <v>1.0254354699999999</v>
      </c>
      <c r="I160" s="12">
        <f t="shared" si="79"/>
        <v>4.4999999999999998E-2</v>
      </c>
      <c r="J160" s="12"/>
      <c r="K160" s="30">
        <f t="shared" si="69"/>
        <v>44407</v>
      </c>
      <c r="L160" s="2">
        <f t="shared" si="70"/>
        <v>101</v>
      </c>
      <c r="M160" s="15">
        <f t="shared" si="71"/>
        <v>101</v>
      </c>
      <c r="N160" s="11">
        <f t="shared" si="63"/>
        <v>1.0177982219999999</v>
      </c>
      <c r="O160" s="11"/>
      <c r="P160" s="11">
        <f t="shared" si="64"/>
        <v>1.043686398</v>
      </c>
      <c r="Q160" s="11"/>
      <c r="R160" s="15">
        <f t="shared" si="72"/>
        <v>0</v>
      </c>
      <c r="S160" s="13">
        <f t="shared" si="65"/>
        <v>43.686397999999997</v>
      </c>
      <c r="T160" s="13"/>
      <c r="U160" s="19">
        <f t="shared" si="66"/>
        <v>0</v>
      </c>
      <c r="V160" s="13">
        <f t="shared" si="73"/>
        <v>0</v>
      </c>
      <c r="W160" s="4" t="str">
        <f t="shared" si="74"/>
        <v>A+J=</v>
      </c>
      <c r="X160" s="30">
        <f t="shared" si="75"/>
        <v>45866</v>
      </c>
      <c r="Y160" s="3"/>
      <c r="Z160" s="67" t="s">
        <v>52</v>
      </c>
      <c r="AA160" s="68"/>
      <c r="AB160" s="69"/>
      <c r="AC160" s="1"/>
      <c r="AE160" s="70" t="s">
        <v>53</v>
      </c>
      <c r="AF160" s="70" t="s">
        <v>54</v>
      </c>
      <c r="AG160" s="70" t="s">
        <v>55</v>
      </c>
      <c r="AH160" s="71" t="s">
        <v>31</v>
      </c>
      <c r="AI160" s="10"/>
      <c r="AJ160" s="3"/>
      <c r="AK160" s="3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1:80" ht="15" x14ac:dyDescent="0.2">
      <c r="A161" s="36">
        <f t="shared" si="67"/>
        <v>44555</v>
      </c>
      <c r="B161" s="14">
        <f t="shared" ca="1" si="62"/>
        <v>1044.2314399899999</v>
      </c>
      <c r="C161" s="13">
        <f t="shared" si="68"/>
        <v>1000</v>
      </c>
      <c r="D161" s="12">
        <f>IF(A161&lt;$B$1,VLOOKUP(A161,[1]DI!$A$4:$B$15000,2,FALSE),0)</f>
        <v>0</v>
      </c>
      <c r="E161" s="13">
        <f t="shared" si="76"/>
        <v>1</v>
      </c>
      <c r="F161" s="13">
        <f>(TRUNC(PRODUCT($E$13:$E160),16))</f>
        <v>1.02579179490238</v>
      </c>
      <c r="G161" s="13">
        <f t="shared" si="77"/>
        <v>1</v>
      </c>
      <c r="H161" s="13">
        <f t="shared" si="78"/>
        <v>1.02579179</v>
      </c>
      <c r="I161" s="12">
        <f t="shared" si="79"/>
        <v>4.4999999999999998E-2</v>
      </c>
      <c r="J161" s="12"/>
      <c r="K161" s="30">
        <f t="shared" si="69"/>
        <v>44407</v>
      </c>
      <c r="L161" s="2">
        <f t="shared" si="70"/>
        <v>101</v>
      </c>
      <c r="M161" s="15">
        <f t="shared" si="71"/>
        <v>102</v>
      </c>
      <c r="N161" s="11">
        <f t="shared" si="63"/>
        <v>1.017976016</v>
      </c>
      <c r="O161" s="11"/>
      <c r="P161" s="11">
        <f t="shared" si="64"/>
        <v>1.0442314399999999</v>
      </c>
      <c r="Q161" s="11"/>
      <c r="R161" s="15">
        <f t="shared" si="72"/>
        <v>0</v>
      </c>
      <c r="S161" s="13">
        <f t="shared" si="65"/>
        <v>44.231439989999998</v>
      </c>
      <c r="T161" s="13"/>
      <c r="U161" s="19">
        <f t="shared" si="66"/>
        <v>0</v>
      </c>
      <c r="V161" s="13">
        <f t="shared" si="73"/>
        <v>0</v>
      </c>
      <c r="W161" s="4" t="str">
        <f t="shared" si="74"/>
        <v>A+J=</v>
      </c>
      <c r="X161" s="30">
        <f t="shared" si="75"/>
        <v>45866</v>
      </c>
      <c r="Y161" s="3"/>
      <c r="Z161" s="72">
        <f>[2]Plan1!$A230</f>
        <v>43831</v>
      </c>
      <c r="AA161" s="72" t="str">
        <f>[2]Plan1!$C230</f>
        <v>Confraternização Universal</v>
      </c>
      <c r="AB161" s="65"/>
      <c r="AC161" s="1"/>
      <c r="AE161" s="63">
        <f t="shared" ref="AE161:AE162" si="80">WORKDAY(AF161,-1,$Z$161:$Z$545)</f>
        <v>44406</v>
      </c>
      <c r="AF161" s="64">
        <f>A10</f>
        <v>44407</v>
      </c>
      <c r="AG161" s="63">
        <f t="shared" ref="AG161:AG162" si="81">WORKDAY(AE161,1,$Z$161:$Z$545)</f>
        <v>44407</v>
      </c>
      <c r="AH161" s="121">
        <v>4.4999999999999998E-2</v>
      </c>
      <c r="AI161" s="10"/>
      <c r="AJ161" s="3"/>
      <c r="AK161" s="3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1:80" x14ac:dyDescent="0.15">
      <c r="A162" s="36">
        <f t="shared" si="67"/>
        <v>44556</v>
      </c>
      <c r="B162" s="14">
        <f t="shared" ca="1" si="62"/>
        <v>1044.2314399899999</v>
      </c>
      <c r="C162" s="13">
        <f t="shared" si="68"/>
        <v>1000</v>
      </c>
      <c r="D162" s="12">
        <f>IF(A162&lt;$B$1,VLOOKUP(A162,[1]DI!$A$4:$B$15000,2,FALSE),0)</f>
        <v>0</v>
      </c>
      <c r="E162" s="13">
        <f t="shared" si="76"/>
        <v>1</v>
      </c>
      <c r="F162" s="13">
        <f>(TRUNC(PRODUCT($E$13:$E161),16))</f>
        <v>1.02579179490238</v>
      </c>
      <c r="G162" s="13">
        <f t="shared" si="77"/>
        <v>1</v>
      </c>
      <c r="H162" s="13">
        <f t="shared" si="78"/>
        <v>1.02579179</v>
      </c>
      <c r="I162" s="12">
        <f t="shared" si="79"/>
        <v>4.4999999999999998E-2</v>
      </c>
      <c r="J162" s="12"/>
      <c r="K162" s="30">
        <f t="shared" si="69"/>
        <v>44407</v>
      </c>
      <c r="L162" s="2">
        <f t="shared" si="70"/>
        <v>101</v>
      </c>
      <c r="M162" s="15">
        <f t="shared" si="71"/>
        <v>102</v>
      </c>
      <c r="N162" s="11">
        <f t="shared" si="63"/>
        <v>1.017976016</v>
      </c>
      <c r="O162" s="11"/>
      <c r="P162" s="11">
        <f t="shared" si="64"/>
        <v>1.0442314399999999</v>
      </c>
      <c r="Q162" s="11"/>
      <c r="R162" s="15">
        <f t="shared" si="72"/>
        <v>0</v>
      </c>
      <c r="S162" s="13">
        <f t="shared" si="65"/>
        <v>44.231439989999998</v>
      </c>
      <c r="T162" s="13"/>
      <c r="U162" s="19">
        <f t="shared" si="66"/>
        <v>0</v>
      </c>
      <c r="V162" s="13">
        <f t="shared" si="73"/>
        <v>0</v>
      </c>
      <c r="W162" s="4" t="str">
        <f t="shared" si="74"/>
        <v>A+J=</v>
      </c>
      <c r="X162" s="30">
        <f t="shared" si="75"/>
        <v>45866</v>
      </c>
      <c r="Y162" s="3"/>
      <c r="Z162" s="72">
        <f>[2]Plan1!$A231</f>
        <v>43885</v>
      </c>
      <c r="AA162" s="72" t="str">
        <f>[2]Plan1!$C231</f>
        <v>Carnaval</v>
      </c>
      <c r="AB162" s="65"/>
      <c r="AC162" s="1"/>
      <c r="AE162" s="63">
        <f t="shared" si="80"/>
        <v>45863</v>
      </c>
      <c r="AF162" s="63">
        <v>45866</v>
      </c>
      <c r="AG162" s="63">
        <f t="shared" si="81"/>
        <v>45866</v>
      </c>
      <c r="AH162" s="121">
        <v>4.4999999999999998E-2</v>
      </c>
      <c r="AI162" s="10"/>
      <c r="AJ162" s="3"/>
      <c r="AK162" s="3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1:80" x14ac:dyDescent="0.15">
      <c r="A163" s="36">
        <f t="shared" si="67"/>
        <v>44557</v>
      </c>
      <c r="B163" s="14">
        <f t="shared" ca="1" si="62"/>
        <v>1044.2314399899999</v>
      </c>
      <c r="C163" s="13">
        <f t="shared" si="68"/>
        <v>1000</v>
      </c>
      <c r="D163" s="12">
        <f>IF(A163&lt;$B$1,VLOOKUP(A163,[1]DI!$A$4:$B$15000,2,FALSE),0)</f>
        <v>9.1499999999999998E-2</v>
      </c>
      <c r="E163" s="13">
        <f t="shared" si="76"/>
        <v>1.00034749</v>
      </c>
      <c r="F163" s="13">
        <f>(TRUNC(PRODUCT($E$13:$E162),16))</f>
        <v>1.02579179490238</v>
      </c>
      <c r="G163" s="13">
        <f t="shared" si="77"/>
        <v>1</v>
      </c>
      <c r="H163" s="13">
        <f t="shared" si="78"/>
        <v>1.02579179</v>
      </c>
      <c r="I163" s="12">
        <f t="shared" si="79"/>
        <v>4.4999999999999998E-2</v>
      </c>
      <c r="J163" s="12"/>
      <c r="K163" s="30">
        <f t="shared" si="69"/>
        <v>44407</v>
      </c>
      <c r="L163" s="2">
        <f t="shared" si="70"/>
        <v>102</v>
      </c>
      <c r="M163" s="15">
        <f t="shared" si="71"/>
        <v>102</v>
      </c>
      <c r="N163" s="11">
        <f t="shared" si="63"/>
        <v>1.017976016</v>
      </c>
      <c r="O163" s="11"/>
      <c r="P163" s="11">
        <f t="shared" si="64"/>
        <v>1.0442314399999999</v>
      </c>
      <c r="Q163" s="11"/>
      <c r="R163" s="15">
        <f t="shared" si="72"/>
        <v>0</v>
      </c>
      <c r="S163" s="13">
        <f t="shared" si="65"/>
        <v>44.231439989999998</v>
      </c>
      <c r="T163" s="13"/>
      <c r="U163" s="19">
        <f t="shared" si="66"/>
        <v>0</v>
      </c>
      <c r="V163" s="13">
        <f t="shared" si="73"/>
        <v>0</v>
      </c>
      <c r="W163" s="4" t="str">
        <f t="shared" si="74"/>
        <v>A+J=</v>
      </c>
      <c r="X163" s="30">
        <f t="shared" si="75"/>
        <v>45866</v>
      </c>
      <c r="Y163" s="3"/>
      <c r="Z163" s="72">
        <f>[2]Plan1!$A232</f>
        <v>43886</v>
      </c>
      <c r="AA163" s="72" t="str">
        <f>[2]Plan1!$C232</f>
        <v>Carnaval</v>
      </c>
      <c r="AB163" s="65"/>
      <c r="AC163" s="1"/>
      <c r="AE163" s="63"/>
      <c r="AF163" s="63"/>
      <c r="AG163" s="63"/>
      <c r="AH163" s="121"/>
      <c r="AI163" s="10"/>
      <c r="AJ163" s="3"/>
      <c r="AK163" s="3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1:80" x14ac:dyDescent="0.15">
      <c r="A164" s="36">
        <f t="shared" si="67"/>
        <v>44558</v>
      </c>
      <c r="B164" s="14">
        <f t="shared" ca="1" si="62"/>
        <v>1044.776783</v>
      </c>
      <c r="C164" s="13">
        <f t="shared" si="68"/>
        <v>1000</v>
      </c>
      <c r="D164" s="12">
        <f>IF(A164&lt;$B$1,VLOOKUP(A164,[1]DI!$A$4:$B$15000,2,FALSE),0)</f>
        <v>9.1499999999999998E-2</v>
      </c>
      <c r="E164" s="13">
        <f t="shared" si="76"/>
        <v>1.00034749</v>
      </c>
      <c r="F164" s="13">
        <f>(TRUNC(PRODUCT($E$13:$E163),16))</f>
        <v>1.02614824729319</v>
      </c>
      <c r="G164" s="13">
        <f t="shared" si="77"/>
        <v>1</v>
      </c>
      <c r="H164" s="13">
        <f t="shared" si="78"/>
        <v>1.0261482500000001</v>
      </c>
      <c r="I164" s="12">
        <f t="shared" si="79"/>
        <v>4.4999999999999998E-2</v>
      </c>
      <c r="J164" s="12"/>
      <c r="K164" s="30">
        <f t="shared" si="69"/>
        <v>44407</v>
      </c>
      <c r="L164" s="2">
        <f t="shared" si="70"/>
        <v>103</v>
      </c>
      <c r="M164" s="15">
        <f t="shared" si="71"/>
        <v>103</v>
      </c>
      <c r="N164" s="11">
        <f t="shared" si="63"/>
        <v>1.018153842</v>
      </c>
      <c r="O164" s="11"/>
      <c r="P164" s="11">
        <f t="shared" si="64"/>
        <v>1.0447767830000001</v>
      </c>
      <c r="Q164" s="11"/>
      <c r="R164" s="15">
        <f t="shared" si="72"/>
        <v>0</v>
      </c>
      <c r="S164" s="13">
        <f t="shared" si="65"/>
        <v>44.776783000000002</v>
      </c>
      <c r="T164" s="13"/>
      <c r="U164" s="19">
        <f t="shared" si="66"/>
        <v>0</v>
      </c>
      <c r="V164" s="13">
        <f t="shared" si="73"/>
        <v>0</v>
      </c>
      <c r="W164" s="4" t="str">
        <f t="shared" si="74"/>
        <v>A+J=</v>
      </c>
      <c r="X164" s="30">
        <f t="shared" si="75"/>
        <v>45866</v>
      </c>
      <c r="Y164" s="3"/>
      <c r="Z164" s="72">
        <f>[2]Plan1!$A233</f>
        <v>43931</v>
      </c>
      <c r="AA164" s="72" t="str">
        <f>[2]Plan1!$C233</f>
        <v>Paixão de Cristo</v>
      </c>
      <c r="AB164" s="65"/>
      <c r="AC164" s="1"/>
      <c r="AE164" s="63"/>
      <c r="AF164" s="63"/>
      <c r="AG164" s="63"/>
      <c r="AH164" s="121"/>
      <c r="AI164" s="10"/>
      <c r="AJ164" s="3"/>
      <c r="AK164" s="3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1:80" x14ac:dyDescent="0.15">
      <c r="A165" s="36">
        <f t="shared" si="67"/>
        <v>44559</v>
      </c>
      <c r="B165" s="14">
        <f t="shared" ca="1" si="62"/>
        <v>1045.3223969999999</v>
      </c>
      <c r="C165" s="13">
        <f t="shared" si="68"/>
        <v>1000</v>
      </c>
      <c r="D165" s="12">
        <f>IF(A165&lt;$B$1,VLOOKUP(A165,[1]DI!$A$4:$B$15000,2,FALSE),0)</f>
        <v>9.1499999999999998E-2</v>
      </c>
      <c r="E165" s="13">
        <f t="shared" si="76"/>
        <v>1.00034749</v>
      </c>
      <c r="F165" s="13">
        <f>(TRUNC(PRODUCT($E$13:$E164),16))</f>
        <v>1.0265048235476399</v>
      </c>
      <c r="G165" s="13">
        <f t="shared" si="77"/>
        <v>1</v>
      </c>
      <c r="H165" s="13">
        <f t="shared" si="78"/>
        <v>1.02650482</v>
      </c>
      <c r="I165" s="12">
        <f t="shared" si="79"/>
        <v>4.4999999999999998E-2</v>
      </c>
      <c r="J165" s="12"/>
      <c r="K165" s="30">
        <f t="shared" si="69"/>
        <v>44407</v>
      </c>
      <c r="L165" s="2">
        <f t="shared" si="70"/>
        <v>104</v>
      </c>
      <c r="M165" s="15">
        <f t="shared" si="71"/>
        <v>104</v>
      </c>
      <c r="N165" s="11">
        <f t="shared" si="63"/>
        <v>1.018331699</v>
      </c>
      <c r="O165" s="11"/>
      <c r="P165" s="11">
        <f t="shared" si="64"/>
        <v>1.0453223970000001</v>
      </c>
      <c r="Q165" s="11"/>
      <c r="R165" s="15">
        <f t="shared" si="72"/>
        <v>0</v>
      </c>
      <c r="S165" s="13">
        <f t="shared" si="65"/>
        <v>45.322397000000002</v>
      </c>
      <c r="T165" s="13"/>
      <c r="U165" s="19">
        <f t="shared" si="66"/>
        <v>0</v>
      </c>
      <c r="V165" s="13">
        <f t="shared" si="73"/>
        <v>0</v>
      </c>
      <c r="W165" s="4" t="str">
        <f t="shared" si="74"/>
        <v>A+J=</v>
      </c>
      <c r="X165" s="30">
        <f t="shared" si="75"/>
        <v>45866</v>
      </c>
      <c r="Y165" s="3"/>
      <c r="Z165" s="72">
        <f>[2]Plan1!$A234</f>
        <v>43942</v>
      </c>
      <c r="AA165" s="72" t="str">
        <f>[2]Plan1!$C234</f>
        <v>Tiradentes</v>
      </c>
      <c r="AB165" s="65"/>
      <c r="AC165" s="1"/>
      <c r="AE165" s="63"/>
      <c r="AF165" s="63"/>
      <c r="AG165" s="63"/>
      <c r="AH165" s="121"/>
      <c r="AI165" s="10"/>
      <c r="AJ165" s="3"/>
      <c r="AK165" s="3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1:80" x14ac:dyDescent="0.15">
      <c r="A166" s="36">
        <f t="shared" si="67"/>
        <v>44560</v>
      </c>
      <c r="B166" s="14">
        <f t="shared" ca="1" si="62"/>
        <v>1045.86830199</v>
      </c>
      <c r="C166" s="13">
        <f t="shared" si="68"/>
        <v>1000</v>
      </c>
      <c r="D166" s="12">
        <f>IF(A166&lt;$B$1,VLOOKUP(A166,[1]DI!$A$4:$B$15000,2,FALSE),0)</f>
        <v>9.1499999999999998E-2</v>
      </c>
      <c r="E166" s="13">
        <f t="shared" si="76"/>
        <v>1.00034749</v>
      </c>
      <c r="F166" s="13">
        <f>(TRUNC(PRODUCT($E$13:$E165),16))</f>
        <v>1.0268615237087799</v>
      </c>
      <c r="G166" s="13">
        <f t="shared" si="77"/>
        <v>1</v>
      </c>
      <c r="H166" s="13">
        <f t="shared" si="78"/>
        <v>1.02686152</v>
      </c>
      <c r="I166" s="12">
        <f t="shared" si="79"/>
        <v>4.4999999999999998E-2</v>
      </c>
      <c r="J166" s="12"/>
      <c r="K166" s="30">
        <f t="shared" si="69"/>
        <v>44407</v>
      </c>
      <c r="L166" s="2">
        <f t="shared" si="70"/>
        <v>105</v>
      </c>
      <c r="M166" s="15">
        <f t="shared" si="71"/>
        <v>105</v>
      </c>
      <c r="N166" s="11">
        <f t="shared" si="63"/>
        <v>1.018509586</v>
      </c>
      <c r="O166" s="11"/>
      <c r="P166" s="11">
        <f t="shared" si="64"/>
        <v>1.0458683019999999</v>
      </c>
      <c r="Q166" s="11"/>
      <c r="R166" s="15">
        <f t="shared" si="72"/>
        <v>0</v>
      </c>
      <c r="S166" s="13">
        <f t="shared" si="65"/>
        <v>45.868301989999999</v>
      </c>
      <c r="T166" s="13"/>
      <c r="U166" s="19">
        <f t="shared" si="66"/>
        <v>0</v>
      </c>
      <c r="V166" s="13">
        <f t="shared" si="73"/>
        <v>0</v>
      </c>
      <c r="W166" s="4" t="str">
        <f t="shared" si="74"/>
        <v>A+J=</v>
      </c>
      <c r="X166" s="30">
        <f t="shared" si="75"/>
        <v>45866</v>
      </c>
      <c r="Y166" s="3"/>
      <c r="Z166" s="72">
        <f>[2]Plan1!$A235</f>
        <v>43952</v>
      </c>
      <c r="AA166" s="72" t="str">
        <f>[2]Plan1!$C235</f>
        <v>Dia do Trabalho</v>
      </c>
      <c r="AB166" s="65"/>
      <c r="AC166" s="1"/>
      <c r="AE166" s="63"/>
      <c r="AF166" s="63"/>
      <c r="AG166" s="63"/>
      <c r="AH166" s="121"/>
      <c r="AI166" s="10"/>
      <c r="AJ166" s="3"/>
      <c r="AK166" s="3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1:80" x14ac:dyDescent="0.15">
      <c r="A167" s="36">
        <f t="shared" si="67"/>
        <v>44561</v>
      </c>
      <c r="B167" s="14">
        <f t="shared" ca="1" si="62"/>
        <v>1046.4144980000001</v>
      </c>
      <c r="C167" s="13">
        <f t="shared" si="68"/>
        <v>1000</v>
      </c>
      <c r="D167" s="12">
        <f>IF(A167&lt;$B$1,VLOOKUP(A167,[1]DI!$A$4:$B$15000,2,FALSE),0)</f>
        <v>9.1499999999999998E-2</v>
      </c>
      <c r="E167" s="13">
        <f t="shared" si="76"/>
        <v>1.00034749</v>
      </c>
      <c r="F167" s="13">
        <f>(TRUNC(PRODUCT($E$13:$E166),16))</f>
        <v>1.0272183478196499</v>
      </c>
      <c r="G167" s="13">
        <f t="shared" si="77"/>
        <v>1</v>
      </c>
      <c r="H167" s="13">
        <f t="shared" si="78"/>
        <v>1.0272183500000001</v>
      </c>
      <c r="I167" s="12">
        <f t="shared" si="79"/>
        <v>4.4999999999999998E-2</v>
      </c>
      <c r="J167" s="12"/>
      <c r="K167" s="30">
        <f t="shared" si="69"/>
        <v>44407</v>
      </c>
      <c r="L167" s="2">
        <f t="shared" si="70"/>
        <v>106</v>
      </c>
      <c r="M167" s="15">
        <f t="shared" si="71"/>
        <v>106</v>
      </c>
      <c r="N167" s="11">
        <f t="shared" si="63"/>
        <v>1.0186875049999999</v>
      </c>
      <c r="O167" s="11"/>
      <c r="P167" s="11">
        <f t="shared" si="64"/>
        <v>1.0464144980000001</v>
      </c>
      <c r="Q167" s="11"/>
      <c r="R167" s="15">
        <f t="shared" si="72"/>
        <v>0</v>
      </c>
      <c r="S167" s="13">
        <f t="shared" si="65"/>
        <v>46.414498000000002</v>
      </c>
      <c r="T167" s="13"/>
      <c r="U167" s="19">
        <f t="shared" si="66"/>
        <v>0</v>
      </c>
      <c r="V167" s="13">
        <f t="shared" si="73"/>
        <v>0</v>
      </c>
      <c r="W167" s="4" t="str">
        <f t="shared" si="74"/>
        <v>A+J=</v>
      </c>
      <c r="X167" s="30">
        <f t="shared" si="75"/>
        <v>45866</v>
      </c>
      <c r="Y167" s="3"/>
      <c r="Z167" s="72">
        <f>[2]Plan1!$A236</f>
        <v>43993</v>
      </c>
      <c r="AA167" s="72" t="str">
        <f>[2]Plan1!$C236</f>
        <v>Corpus Christi</v>
      </c>
      <c r="AB167" s="65"/>
      <c r="AC167" s="1"/>
      <c r="AE167" s="63"/>
      <c r="AF167" s="63"/>
      <c r="AG167" s="63"/>
      <c r="AH167" s="121"/>
      <c r="AI167" s="10"/>
      <c r="AJ167" s="3"/>
      <c r="AK167" s="3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1:80" x14ac:dyDescent="0.15">
      <c r="A168" s="36">
        <f t="shared" si="67"/>
        <v>44562</v>
      </c>
      <c r="B168" s="14">
        <f t="shared" ca="1" si="62"/>
        <v>1046.9609760000001</v>
      </c>
      <c r="C168" s="13">
        <f t="shared" si="68"/>
        <v>1000</v>
      </c>
      <c r="D168" s="12">
        <f>IF(A168&lt;$B$1,VLOOKUP(A168,[1]DI!$A$4:$B$15000,2,FALSE),0)</f>
        <v>0</v>
      </c>
      <c r="E168" s="13">
        <f t="shared" si="76"/>
        <v>1</v>
      </c>
      <c r="F168" s="13">
        <f>(TRUNC(PRODUCT($E$13:$E167),16))</f>
        <v>1.02757529592334</v>
      </c>
      <c r="G168" s="13">
        <f t="shared" si="77"/>
        <v>1</v>
      </c>
      <c r="H168" s="13">
        <f t="shared" si="78"/>
        <v>1.0275753000000001</v>
      </c>
      <c r="I168" s="12">
        <f t="shared" si="79"/>
        <v>4.4999999999999998E-2</v>
      </c>
      <c r="J168" s="12"/>
      <c r="K168" s="30">
        <f t="shared" si="69"/>
        <v>44407</v>
      </c>
      <c r="L168" s="2">
        <f t="shared" si="70"/>
        <v>106</v>
      </c>
      <c r="M168" s="15">
        <f t="shared" si="71"/>
        <v>107</v>
      </c>
      <c r="N168" s="11">
        <f t="shared" si="63"/>
        <v>1.018865455</v>
      </c>
      <c r="O168" s="11"/>
      <c r="P168" s="11">
        <f t="shared" si="64"/>
        <v>1.046960976</v>
      </c>
      <c r="Q168" s="11"/>
      <c r="R168" s="15">
        <f t="shared" si="72"/>
        <v>0</v>
      </c>
      <c r="S168" s="13">
        <f t="shared" si="65"/>
        <v>46.960976000000002</v>
      </c>
      <c r="T168" s="13"/>
      <c r="U168" s="19">
        <f t="shared" si="66"/>
        <v>0</v>
      </c>
      <c r="V168" s="13">
        <f t="shared" si="73"/>
        <v>0</v>
      </c>
      <c r="W168" s="4" t="str">
        <f t="shared" si="74"/>
        <v>A+J=</v>
      </c>
      <c r="X168" s="30">
        <f t="shared" si="75"/>
        <v>45866</v>
      </c>
      <c r="Y168" s="3"/>
      <c r="Z168" s="72">
        <f>[2]Plan1!$A237</f>
        <v>44081</v>
      </c>
      <c r="AA168" s="72" t="str">
        <f>[2]Plan1!$C237</f>
        <v>Independência do Brasil</v>
      </c>
      <c r="AB168" s="65"/>
      <c r="AC168" s="1"/>
      <c r="AE168" s="63"/>
      <c r="AF168" s="63"/>
      <c r="AG168" s="63"/>
      <c r="AH168" s="121"/>
      <c r="AI168" s="10"/>
      <c r="AJ168" s="3"/>
      <c r="AK168" s="3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1:80" x14ac:dyDescent="0.15">
      <c r="A169" s="36">
        <f t="shared" si="67"/>
        <v>44563</v>
      </c>
      <c r="B169" s="14">
        <f t="shared" ca="1" si="62"/>
        <v>1046.9609760000001</v>
      </c>
      <c r="C169" s="13">
        <f t="shared" si="68"/>
        <v>1000</v>
      </c>
      <c r="D169" s="12">
        <f>IF(A169&lt;$B$1,VLOOKUP(A169,[1]DI!$A$4:$B$15000,2,FALSE),0)</f>
        <v>0</v>
      </c>
      <c r="E169" s="13">
        <f t="shared" si="76"/>
        <v>1</v>
      </c>
      <c r="F169" s="13">
        <f>(TRUNC(PRODUCT($E$13:$E168),16))</f>
        <v>1.02757529592334</v>
      </c>
      <c r="G169" s="13">
        <f t="shared" si="77"/>
        <v>1</v>
      </c>
      <c r="H169" s="13">
        <f t="shared" si="78"/>
        <v>1.0275753000000001</v>
      </c>
      <c r="I169" s="12">
        <f t="shared" si="79"/>
        <v>4.4999999999999998E-2</v>
      </c>
      <c r="J169" s="12"/>
      <c r="K169" s="30">
        <f t="shared" si="69"/>
        <v>44407</v>
      </c>
      <c r="L169" s="2">
        <f t="shared" si="70"/>
        <v>106</v>
      </c>
      <c r="M169" s="15">
        <f t="shared" si="71"/>
        <v>107</v>
      </c>
      <c r="N169" s="11">
        <f t="shared" si="63"/>
        <v>1.018865455</v>
      </c>
      <c r="O169" s="11"/>
      <c r="P169" s="11">
        <f t="shared" si="64"/>
        <v>1.046960976</v>
      </c>
      <c r="Q169" s="11"/>
      <c r="R169" s="15">
        <f t="shared" si="72"/>
        <v>0</v>
      </c>
      <c r="S169" s="13">
        <f t="shared" si="65"/>
        <v>46.960976000000002</v>
      </c>
      <c r="T169" s="13"/>
      <c r="U169" s="19">
        <f t="shared" si="66"/>
        <v>0</v>
      </c>
      <c r="V169" s="13">
        <f t="shared" si="73"/>
        <v>0</v>
      </c>
      <c r="W169" s="4" t="str">
        <f t="shared" si="74"/>
        <v>A+J=</v>
      </c>
      <c r="X169" s="30">
        <f t="shared" si="75"/>
        <v>45866</v>
      </c>
      <c r="Y169" s="3"/>
      <c r="Z169" s="72">
        <f>[2]Plan1!$A238</f>
        <v>44116</v>
      </c>
      <c r="AA169" s="72" t="str">
        <f>[2]Plan1!$C238</f>
        <v>Nossa Sr.a Aparecida - Padroeira do Brasil</v>
      </c>
      <c r="AB169" s="65"/>
      <c r="AC169" s="1"/>
      <c r="AE169" s="63"/>
      <c r="AF169" s="63"/>
      <c r="AG169" s="63"/>
      <c r="AH169" s="121"/>
      <c r="AI169" s="10"/>
      <c r="AJ169" s="3"/>
      <c r="AK169" s="3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1:80" x14ac:dyDescent="0.15">
      <c r="A170" s="36">
        <f t="shared" si="67"/>
        <v>44564</v>
      </c>
      <c r="B170" s="14">
        <f t="shared" ca="1" si="62"/>
        <v>1046.9609760000001</v>
      </c>
      <c r="C170" s="13">
        <f t="shared" si="68"/>
        <v>1000</v>
      </c>
      <c r="D170" s="12">
        <f>IF(A170&lt;$B$1,VLOOKUP(A170,[1]DI!$A$4:$B$15000,2,FALSE),0)</f>
        <v>9.1499999999999998E-2</v>
      </c>
      <c r="E170" s="13">
        <f t="shared" si="76"/>
        <v>1.00034749</v>
      </c>
      <c r="F170" s="13">
        <f>(TRUNC(PRODUCT($E$13:$E169),16))</f>
        <v>1.02757529592334</v>
      </c>
      <c r="G170" s="13">
        <f t="shared" si="77"/>
        <v>1</v>
      </c>
      <c r="H170" s="13">
        <f t="shared" si="78"/>
        <v>1.0275753000000001</v>
      </c>
      <c r="I170" s="12">
        <f t="shared" si="79"/>
        <v>4.4999999999999998E-2</v>
      </c>
      <c r="J170" s="12"/>
      <c r="K170" s="30">
        <f t="shared" si="69"/>
        <v>44407</v>
      </c>
      <c r="L170" s="2">
        <f t="shared" si="70"/>
        <v>107</v>
      </c>
      <c r="M170" s="15">
        <f t="shared" si="71"/>
        <v>107</v>
      </c>
      <c r="N170" s="11">
        <f t="shared" si="63"/>
        <v>1.018865455</v>
      </c>
      <c r="O170" s="11"/>
      <c r="P170" s="11">
        <f t="shared" si="64"/>
        <v>1.046960976</v>
      </c>
      <c r="Q170" s="11"/>
      <c r="R170" s="15">
        <f t="shared" si="72"/>
        <v>0</v>
      </c>
      <c r="S170" s="13">
        <f t="shared" si="65"/>
        <v>46.960976000000002</v>
      </c>
      <c r="T170" s="13"/>
      <c r="U170" s="19">
        <f t="shared" si="66"/>
        <v>0</v>
      </c>
      <c r="V170" s="13">
        <f t="shared" si="73"/>
        <v>0</v>
      </c>
      <c r="W170" s="4" t="str">
        <f t="shared" si="74"/>
        <v>A+J=</v>
      </c>
      <c r="X170" s="30">
        <f t="shared" si="75"/>
        <v>45866</v>
      </c>
      <c r="Y170" s="3"/>
      <c r="Z170" s="72">
        <f>[2]Plan1!$A239</f>
        <v>44137</v>
      </c>
      <c r="AA170" s="72" t="str">
        <f>[2]Plan1!$C239</f>
        <v>Finados</v>
      </c>
      <c r="AB170" s="65"/>
      <c r="AC170" s="1"/>
      <c r="AE170" s="63"/>
      <c r="AF170" s="63"/>
      <c r="AG170" s="63"/>
      <c r="AH170" s="121"/>
      <c r="AI170" s="10"/>
      <c r="AJ170" s="3"/>
      <c r="AK170" s="3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1:80" x14ac:dyDescent="0.15">
      <c r="A171" s="36">
        <f t="shared" si="67"/>
        <v>44565</v>
      </c>
      <c r="B171" s="14">
        <f t="shared" ca="1" si="62"/>
        <v>1047.507734</v>
      </c>
      <c r="C171" s="13">
        <f t="shared" si="68"/>
        <v>1000</v>
      </c>
      <c r="D171" s="12">
        <f>IF(A171&lt;$B$1,VLOOKUP(A171,[1]DI!$A$4:$B$15000,2,FALSE),0)</f>
        <v>9.1499999999999998E-2</v>
      </c>
      <c r="E171" s="13">
        <f t="shared" si="76"/>
        <v>1.00034749</v>
      </c>
      <c r="F171" s="13">
        <f>(TRUNC(PRODUCT($E$13:$E170),16))</f>
        <v>1.02793236806292</v>
      </c>
      <c r="G171" s="13">
        <f t="shared" si="77"/>
        <v>1</v>
      </c>
      <c r="H171" s="13">
        <f t="shared" si="78"/>
        <v>1.02793237</v>
      </c>
      <c r="I171" s="12">
        <f t="shared" si="79"/>
        <v>4.4999999999999998E-2</v>
      </c>
      <c r="J171" s="12"/>
      <c r="K171" s="30">
        <f t="shared" si="69"/>
        <v>44407</v>
      </c>
      <c r="L171" s="2">
        <f t="shared" si="70"/>
        <v>108</v>
      </c>
      <c r="M171" s="15">
        <f t="shared" si="71"/>
        <v>108</v>
      </c>
      <c r="N171" s="11">
        <f t="shared" si="63"/>
        <v>1.019043436</v>
      </c>
      <c r="O171" s="11"/>
      <c r="P171" s="11">
        <f t="shared" si="64"/>
        <v>1.0475077340000001</v>
      </c>
      <c r="Q171" s="11"/>
      <c r="R171" s="15">
        <f t="shared" si="72"/>
        <v>0</v>
      </c>
      <c r="S171" s="13">
        <f t="shared" si="65"/>
        <v>47.507733999999999</v>
      </c>
      <c r="T171" s="13"/>
      <c r="U171" s="19">
        <f t="shared" si="66"/>
        <v>0</v>
      </c>
      <c r="V171" s="13">
        <f t="shared" si="73"/>
        <v>0</v>
      </c>
      <c r="W171" s="4" t="str">
        <f t="shared" si="74"/>
        <v>A+J=</v>
      </c>
      <c r="X171" s="30">
        <f t="shared" si="75"/>
        <v>45866</v>
      </c>
      <c r="Y171" s="3"/>
      <c r="Z171" s="72">
        <f>[2]Plan1!$A240</f>
        <v>44150</v>
      </c>
      <c r="AA171" s="72" t="str">
        <f>[2]Plan1!$C240</f>
        <v>Proclamação da República</v>
      </c>
      <c r="AB171" s="65"/>
      <c r="AC171" s="1"/>
      <c r="AE171" s="63"/>
      <c r="AF171" s="63"/>
      <c r="AG171" s="63"/>
      <c r="AH171" s="121"/>
      <c r="AI171" s="10"/>
      <c r="AJ171" s="3"/>
      <c r="AK171" s="3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1:80" x14ac:dyDescent="0.15">
      <c r="A172" s="36">
        <f t="shared" si="67"/>
        <v>44566</v>
      </c>
      <c r="B172" s="14">
        <f t="shared" ca="1" si="62"/>
        <v>1048.0547739900001</v>
      </c>
      <c r="C172" s="13">
        <f t="shared" si="68"/>
        <v>1000</v>
      </c>
      <c r="D172" s="12">
        <f>IF(A172&lt;$B$1,VLOOKUP(A172,[1]DI!$A$4:$B$15000,2,FALSE),0)</f>
        <v>9.1499999999999998E-2</v>
      </c>
      <c r="E172" s="13">
        <f t="shared" si="76"/>
        <v>1.00034749</v>
      </c>
      <c r="F172" s="13">
        <f>(TRUNC(PRODUCT($E$13:$E171),16))</f>
        <v>1.0282895642815</v>
      </c>
      <c r="G172" s="13">
        <f t="shared" si="77"/>
        <v>1</v>
      </c>
      <c r="H172" s="13">
        <f t="shared" si="78"/>
        <v>1.0282895599999999</v>
      </c>
      <c r="I172" s="12">
        <f t="shared" si="79"/>
        <v>4.4999999999999998E-2</v>
      </c>
      <c r="J172" s="12"/>
      <c r="K172" s="30">
        <f t="shared" si="69"/>
        <v>44407</v>
      </c>
      <c r="L172" s="2">
        <f t="shared" si="70"/>
        <v>109</v>
      </c>
      <c r="M172" s="15">
        <f t="shared" si="71"/>
        <v>109</v>
      </c>
      <c r="N172" s="11">
        <f t="shared" si="63"/>
        <v>1.0192214479999999</v>
      </c>
      <c r="O172" s="11"/>
      <c r="P172" s="11">
        <f t="shared" si="64"/>
        <v>1.0480547739999999</v>
      </c>
      <c r="Q172" s="11"/>
      <c r="R172" s="15">
        <f t="shared" si="72"/>
        <v>0</v>
      </c>
      <c r="S172" s="13">
        <f t="shared" si="65"/>
        <v>48.054773990000001</v>
      </c>
      <c r="T172" s="13"/>
      <c r="U172" s="19">
        <f t="shared" si="66"/>
        <v>0</v>
      </c>
      <c r="V172" s="13">
        <f t="shared" si="73"/>
        <v>0</v>
      </c>
      <c r="W172" s="4" t="str">
        <f t="shared" si="74"/>
        <v>A+J=</v>
      </c>
      <c r="X172" s="30">
        <f t="shared" si="75"/>
        <v>45866</v>
      </c>
      <c r="Y172" s="3"/>
      <c r="Z172" s="72">
        <f>[2]Plan1!$A241</f>
        <v>44190</v>
      </c>
      <c r="AA172" s="72" t="str">
        <f>[2]Plan1!$C241</f>
        <v>Natal</v>
      </c>
      <c r="AB172" s="65"/>
      <c r="AC172" s="1"/>
      <c r="AE172" s="63"/>
      <c r="AF172" s="63"/>
      <c r="AG172" s="63"/>
      <c r="AH172" s="121"/>
      <c r="AI172" s="10"/>
      <c r="AJ172" s="3"/>
      <c r="AK172" s="3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1:80" x14ac:dyDescent="0.15">
      <c r="A173" s="36">
        <f t="shared" si="67"/>
        <v>44567</v>
      </c>
      <c r="B173" s="14">
        <f t="shared" ca="1" si="62"/>
        <v>1048.6021059899999</v>
      </c>
      <c r="C173" s="13">
        <f t="shared" si="68"/>
        <v>1000</v>
      </c>
      <c r="D173" s="12">
        <f>IF(A173&lt;$B$1,VLOOKUP(A173,[1]DI!$A$4:$B$15000,2,FALSE),0)</f>
        <v>9.1499999999999998E-2</v>
      </c>
      <c r="E173" s="13">
        <f t="shared" si="76"/>
        <v>1.00034749</v>
      </c>
      <c r="F173" s="13">
        <f>(TRUNC(PRODUCT($E$13:$E172),16))</f>
        <v>1.0286468846221899</v>
      </c>
      <c r="G173" s="13">
        <f t="shared" si="77"/>
        <v>1</v>
      </c>
      <c r="H173" s="13">
        <f t="shared" si="78"/>
        <v>1.0286468799999999</v>
      </c>
      <c r="I173" s="12">
        <f t="shared" si="79"/>
        <v>4.4999999999999998E-2</v>
      </c>
      <c r="J173" s="12"/>
      <c r="K173" s="30">
        <f t="shared" si="69"/>
        <v>44407</v>
      </c>
      <c r="L173" s="2">
        <f t="shared" si="70"/>
        <v>110</v>
      </c>
      <c r="M173" s="15">
        <f t="shared" si="71"/>
        <v>110</v>
      </c>
      <c r="N173" s="11">
        <f t="shared" si="63"/>
        <v>1.0193994909999999</v>
      </c>
      <c r="O173" s="11"/>
      <c r="P173" s="11">
        <f t="shared" si="64"/>
        <v>1.0486021059999999</v>
      </c>
      <c r="Q173" s="11"/>
      <c r="R173" s="15">
        <f t="shared" si="72"/>
        <v>0</v>
      </c>
      <c r="S173" s="13">
        <f t="shared" si="65"/>
        <v>48.602105989999998</v>
      </c>
      <c r="T173" s="13"/>
      <c r="U173" s="19">
        <f t="shared" si="66"/>
        <v>0</v>
      </c>
      <c r="V173" s="13">
        <f t="shared" si="73"/>
        <v>0</v>
      </c>
      <c r="W173" s="4" t="str">
        <f t="shared" si="74"/>
        <v>A+J=</v>
      </c>
      <c r="X173" s="30">
        <f t="shared" si="75"/>
        <v>45866</v>
      </c>
      <c r="Y173" s="3"/>
      <c r="Z173" s="72">
        <f>[2]Plan1!$A242</f>
        <v>44197</v>
      </c>
      <c r="AA173" s="72" t="str">
        <f>[2]Plan1!$C242</f>
        <v>Confraternização Universal</v>
      </c>
      <c r="AB173" s="65"/>
      <c r="AC173" s="1"/>
      <c r="AE173" s="63"/>
      <c r="AF173" s="63"/>
      <c r="AG173" s="63"/>
      <c r="AH173" s="121"/>
      <c r="AI173" s="10"/>
      <c r="AJ173" s="3"/>
      <c r="AK173" s="3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1:80" x14ac:dyDescent="0.15">
      <c r="A174" s="36">
        <f t="shared" si="67"/>
        <v>44568</v>
      </c>
      <c r="B174" s="14">
        <f t="shared" ca="1" si="62"/>
        <v>1049.149729</v>
      </c>
      <c r="C174" s="13">
        <f t="shared" si="68"/>
        <v>1000</v>
      </c>
      <c r="D174" s="12">
        <f>IF(A174&lt;$B$1,VLOOKUP(A174,[1]DI!$A$4:$B$15000,2,FALSE),0)</f>
        <v>9.1499999999999998E-2</v>
      </c>
      <c r="E174" s="13">
        <f t="shared" si="76"/>
        <v>1.00034749</v>
      </c>
      <c r="F174" s="13">
        <f>(TRUNC(PRODUCT($E$13:$E173),16))</f>
        <v>1.0290043291281299</v>
      </c>
      <c r="G174" s="13">
        <f t="shared" si="77"/>
        <v>1</v>
      </c>
      <c r="H174" s="13">
        <f t="shared" si="78"/>
        <v>1.02900433</v>
      </c>
      <c r="I174" s="12">
        <f t="shared" si="79"/>
        <v>4.4999999999999998E-2</v>
      </c>
      <c r="J174" s="12"/>
      <c r="K174" s="30">
        <f t="shared" si="69"/>
        <v>44407</v>
      </c>
      <c r="L174" s="2">
        <f t="shared" si="70"/>
        <v>111</v>
      </c>
      <c r="M174" s="15">
        <f t="shared" si="71"/>
        <v>111</v>
      </c>
      <c r="N174" s="11">
        <f t="shared" si="63"/>
        <v>1.0195775650000001</v>
      </c>
      <c r="O174" s="11"/>
      <c r="P174" s="11">
        <f t="shared" si="64"/>
        <v>1.049149729</v>
      </c>
      <c r="Q174" s="11"/>
      <c r="R174" s="15">
        <f t="shared" si="72"/>
        <v>0</v>
      </c>
      <c r="S174" s="13">
        <f t="shared" si="65"/>
        <v>49.149729000000001</v>
      </c>
      <c r="T174" s="13"/>
      <c r="U174" s="19">
        <f t="shared" si="66"/>
        <v>0</v>
      </c>
      <c r="V174" s="13">
        <f t="shared" si="73"/>
        <v>0</v>
      </c>
      <c r="W174" s="4" t="str">
        <f t="shared" si="74"/>
        <v>A+J=</v>
      </c>
      <c r="X174" s="30">
        <f t="shared" si="75"/>
        <v>45866</v>
      </c>
      <c r="Y174" s="3"/>
      <c r="Z174" s="72">
        <f>[2]Plan1!$A243</f>
        <v>44242</v>
      </c>
      <c r="AA174" s="72" t="str">
        <f>[2]Plan1!$C243</f>
        <v>Carnaval</v>
      </c>
      <c r="AB174" s="65"/>
      <c r="AC174" s="1"/>
      <c r="AE174" s="63"/>
      <c r="AF174" s="63"/>
      <c r="AG174" s="63"/>
      <c r="AH174" s="121"/>
      <c r="AI174" s="10"/>
      <c r="AJ174" s="3"/>
      <c r="AK174" s="3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1:80" x14ac:dyDescent="0.15">
      <c r="A175" s="36">
        <f t="shared" si="67"/>
        <v>44569</v>
      </c>
      <c r="B175" s="14">
        <f t="shared" ca="1" si="62"/>
        <v>1049.697635</v>
      </c>
      <c r="C175" s="13">
        <f t="shared" si="68"/>
        <v>1000</v>
      </c>
      <c r="D175" s="12">
        <f>IF(A175&lt;$B$1,VLOOKUP(A175,[1]DI!$A$4:$B$15000,2,FALSE),0)</f>
        <v>0</v>
      </c>
      <c r="E175" s="13">
        <f t="shared" si="76"/>
        <v>1</v>
      </c>
      <c r="F175" s="13">
        <f>(TRUNC(PRODUCT($E$13:$E174),16))</f>
        <v>1.0293618978424499</v>
      </c>
      <c r="G175" s="13">
        <f t="shared" si="77"/>
        <v>1</v>
      </c>
      <c r="H175" s="13">
        <f t="shared" si="78"/>
        <v>1.0293619000000001</v>
      </c>
      <c r="I175" s="12">
        <f t="shared" si="79"/>
        <v>4.4999999999999998E-2</v>
      </c>
      <c r="J175" s="12"/>
      <c r="K175" s="30">
        <f t="shared" si="69"/>
        <v>44407</v>
      </c>
      <c r="L175" s="2">
        <f t="shared" si="70"/>
        <v>111</v>
      </c>
      <c r="M175" s="15">
        <f t="shared" si="71"/>
        <v>112</v>
      </c>
      <c r="N175" s="11">
        <f t="shared" si="63"/>
        <v>1.019755671</v>
      </c>
      <c r="O175" s="11"/>
      <c r="P175" s="11">
        <f t="shared" si="64"/>
        <v>1.049697635</v>
      </c>
      <c r="Q175" s="11"/>
      <c r="R175" s="15">
        <f t="shared" si="72"/>
        <v>0</v>
      </c>
      <c r="S175" s="13">
        <f t="shared" si="65"/>
        <v>49.697634999999998</v>
      </c>
      <c r="T175" s="13"/>
      <c r="U175" s="19">
        <f t="shared" si="66"/>
        <v>0</v>
      </c>
      <c r="V175" s="13">
        <f t="shared" si="73"/>
        <v>0</v>
      </c>
      <c r="W175" s="4" t="str">
        <f t="shared" si="74"/>
        <v>A+J=</v>
      </c>
      <c r="X175" s="30">
        <f t="shared" si="75"/>
        <v>45866</v>
      </c>
      <c r="Y175" s="3"/>
      <c r="Z175" s="72">
        <f>[2]Plan1!$A244</f>
        <v>44243</v>
      </c>
      <c r="AA175" s="72" t="str">
        <f>[2]Plan1!$C244</f>
        <v>Carnaval</v>
      </c>
      <c r="AB175" s="65"/>
      <c r="AC175" s="1"/>
      <c r="AE175" s="63"/>
      <c r="AF175" s="63"/>
      <c r="AG175" s="63"/>
      <c r="AH175" s="121"/>
      <c r="AI175" s="10"/>
      <c r="AJ175" s="3"/>
      <c r="AK175" s="3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1:80" x14ac:dyDescent="0.15">
      <c r="A176" s="36">
        <f t="shared" si="67"/>
        <v>44570</v>
      </c>
      <c r="B176" s="14">
        <f t="shared" ca="1" si="62"/>
        <v>1049.697635</v>
      </c>
      <c r="C176" s="13">
        <f t="shared" si="68"/>
        <v>1000</v>
      </c>
      <c r="D176" s="12">
        <f>IF(A176&lt;$B$1,VLOOKUP(A176,[1]DI!$A$4:$B$15000,2,FALSE),0)</f>
        <v>0</v>
      </c>
      <c r="E176" s="13">
        <f t="shared" si="76"/>
        <v>1</v>
      </c>
      <c r="F176" s="13">
        <f>(TRUNC(PRODUCT($E$13:$E175),16))</f>
        <v>1.0293618978424499</v>
      </c>
      <c r="G176" s="13">
        <f t="shared" si="77"/>
        <v>1</v>
      </c>
      <c r="H176" s="13">
        <f t="shared" si="78"/>
        <v>1.0293619000000001</v>
      </c>
      <c r="I176" s="12">
        <f t="shared" si="79"/>
        <v>4.4999999999999998E-2</v>
      </c>
      <c r="J176" s="12"/>
      <c r="K176" s="30">
        <f t="shared" si="69"/>
        <v>44407</v>
      </c>
      <c r="L176" s="2">
        <f t="shared" si="70"/>
        <v>111</v>
      </c>
      <c r="M176" s="15">
        <f t="shared" si="71"/>
        <v>112</v>
      </c>
      <c r="N176" s="11">
        <f t="shared" si="63"/>
        <v>1.019755671</v>
      </c>
      <c r="O176" s="11"/>
      <c r="P176" s="11">
        <f t="shared" si="64"/>
        <v>1.049697635</v>
      </c>
      <c r="Q176" s="11"/>
      <c r="R176" s="15">
        <f t="shared" si="72"/>
        <v>0</v>
      </c>
      <c r="S176" s="13">
        <f t="shared" si="65"/>
        <v>49.697634999999998</v>
      </c>
      <c r="T176" s="13"/>
      <c r="U176" s="19">
        <f t="shared" si="66"/>
        <v>0</v>
      </c>
      <c r="V176" s="13">
        <f t="shared" si="73"/>
        <v>0</v>
      </c>
      <c r="W176" s="4" t="str">
        <f t="shared" si="74"/>
        <v>A+J=</v>
      </c>
      <c r="X176" s="30">
        <f t="shared" si="75"/>
        <v>45866</v>
      </c>
      <c r="Y176" s="3"/>
      <c r="Z176" s="72">
        <f>[2]Plan1!$A245</f>
        <v>44288</v>
      </c>
      <c r="AA176" s="72" t="str">
        <f>[2]Plan1!$C245</f>
        <v>Paixão de Cristo</v>
      </c>
      <c r="AB176" s="65"/>
      <c r="AC176" s="1"/>
      <c r="AE176" s="63"/>
      <c r="AF176" s="63"/>
      <c r="AG176" s="63"/>
      <c r="AH176" s="121"/>
      <c r="AI176" s="10"/>
      <c r="AJ176" s="3"/>
      <c r="AK176" s="3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1:80" x14ac:dyDescent="0.15">
      <c r="A177" s="36">
        <f t="shared" si="67"/>
        <v>44571</v>
      </c>
      <c r="B177" s="14">
        <f t="shared" ca="1" si="62"/>
        <v>1049.697635</v>
      </c>
      <c r="C177" s="13">
        <f t="shared" si="68"/>
        <v>1000</v>
      </c>
      <c r="D177" s="12">
        <f>IF(A177&lt;$B$1,VLOOKUP(A177,[1]DI!$A$4:$B$15000,2,FALSE),0)</f>
        <v>9.1499999999999998E-2</v>
      </c>
      <c r="E177" s="13">
        <f t="shared" si="76"/>
        <v>1.00034749</v>
      </c>
      <c r="F177" s="13">
        <f>(TRUNC(PRODUCT($E$13:$E176),16))</f>
        <v>1.0293618978424499</v>
      </c>
      <c r="G177" s="13">
        <f t="shared" si="77"/>
        <v>1</v>
      </c>
      <c r="H177" s="13">
        <f t="shared" si="78"/>
        <v>1.0293619000000001</v>
      </c>
      <c r="I177" s="12">
        <f t="shared" si="79"/>
        <v>4.4999999999999998E-2</v>
      </c>
      <c r="J177" s="12"/>
      <c r="K177" s="30">
        <f t="shared" si="69"/>
        <v>44407</v>
      </c>
      <c r="L177" s="2">
        <f t="shared" si="70"/>
        <v>112</v>
      </c>
      <c r="M177" s="15">
        <f t="shared" si="71"/>
        <v>112</v>
      </c>
      <c r="N177" s="11">
        <f t="shared" si="63"/>
        <v>1.019755671</v>
      </c>
      <c r="O177" s="11"/>
      <c r="P177" s="11">
        <f t="shared" si="64"/>
        <v>1.049697635</v>
      </c>
      <c r="Q177" s="11"/>
      <c r="R177" s="15">
        <f t="shared" si="72"/>
        <v>0</v>
      </c>
      <c r="S177" s="13">
        <f t="shared" si="65"/>
        <v>49.697634999999998</v>
      </c>
      <c r="T177" s="13"/>
      <c r="U177" s="19">
        <f t="shared" si="66"/>
        <v>0</v>
      </c>
      <c r="V177" s="13">
        <f t="shared" si="73"/>
        <v>0</v>
      </c>
      <c r="W177" s="4" t="str">
        <f t="shared" si="74"/>
        <v>A+J=</v>
      </c>
      <c r="X177" s="30">
        <f t="shared" si="75"/>
        <v>45866</v>
      </c>
      <c r="Y177" s="3"/>
      <c r="Z177" s="72">
        <f>[2]Plan1!$A246</f>
        <v>44307</v>
      </c>
      <c r="AA177" s="72" t="str">
        <f>[2]Plan1!$C246</f>
        <v>Tiradentes</v>
      </c>
      <c r="AB177" s="65"/>
      <c r="AC177" s="1"/>
      <c r="AE177" s="63"/>
      <c r="AF177" s="63"/>
      <c r="AG177" s="63"/>
      <c r="AH177" s="121"/>
      <c r="AI177" s="10"/>
      <c r="AJ177" s="3"/>
      <c r="AK177" s="3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1:80" x14ac:dyDescent="0.15">
      <c r="A178" s="36">
        <f t="shared" si="67"/>
        <v>44572</v>
      </c>
      <c r="B178" s="14">
        <f t="shared" ca="1" si="62"/>
        <v>1050.24582199</v>
      </c>
      <c r="C178" s="13">
        <f t="shared" si="68"/>
        <v>1000</v>
      </c>
      <c r="D178" s="12">
        <f>IF(A178&lt;$B$1,VLOOKUP(A178,[1]DI!$A$4:$B$15000,2,FALSE),0)</f>
        <v>9.1499999999999998E-2</v>
      </c>
      <c r="E178" s="13">
        <f t="shared" si="76"/>
        <v>1.00034749</v>
      </c>
      <c r="F178" s="13">
        <f>(TRUNC(PRODUCT($E$13:$E177),16))</f>
        <v>1.0297195908083301</v>
      </c>
      <c r="G178" s="13">
        <f t="shared" si="77"/>
        <v>1</v>
      </c>
      <c r="H178" s="13">
        <f t="shared" si="78"/>
        <v>1.02971959</v>
      </c>
      <c r="I178" s="12">
        <f t="shared" si="79"/>
        <v>4.4999999999999998E-2</v>
      </c>
      <c r="J178" s="12"/>
      <c r="K178" s="30">
        <f t="shared" si="69"/>
        <v>44407</v>
      </c>
      <c r="L178" s="2">
        <f t="shared" si="70"/>
        <v>113</v>
      </c>
      <c r="M178" s="15">
        <f t="shared" si="71"/>
        <v>113</v>
      </c>
      <c r="N178" s="11">
        <f t="shared" si="63"/>
        <v>1.0199338069999999</v>
      </c>
      <c r="O178" s="11"/>
      <c r="P178" s="11">
        <f t="shared" si="64"/>
        <v>1.0502458219999999</v>
      </c>
      <c r="Q178" s="11"/>
      <c r="R178" s="15">
        <f t="shared" si="72"/>
        <v>0</v>
      </c>
      <c r="S178" s="13">
        <f t="shared" si="65"/>
        <v>50.245821990000003</v>
      </c>
      <c r="T178" s="13"/>
      <c r="U178" s="19">
        <f t="shared" si="66"/>
        <v>0</v>
      </c>
      <c r="V178" s="13">
        <f t="shared" si="73"/>
        <v>0</v>
      </c>
      <c r="W178" s="4" t="str">
        <f t="shared" si="74"/>
        <v>A+J=</v>
      </c>
      <c r="X178" s="30">
        <f t="shared" si="75"/>
        <v>45866</v>
      </c>
      <c r="Y178" s="3"/>
      <c r="Z178" s="72">
        <f>[2]Plan1!$A247</f>
        <v>44317</v>
      </c>
      <c r="AA178" s="72" t="str">
        <f>[2]Plan1!$C247</f>
        <v>Dia do Trabalho</v>
      </c>
      <c r="AB178" s="65"/>
      <c r="AC178" s="1"/>
      <c r="AE178" s="63"/>
      <c r="AF178" s="63"/>
      <c r="AG178" s="63"/>
      <c r="AH178" s="121"/>
      <c r="AI178" s="10"/>
      <c r="AJ178" s="3"/>
      <c r="AK178" s="3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1:80" x14ac:dyDescent="0.15">
      <c r="A179" s="36">
        <f t="shared" si="67"/>
        <v>44573</v>
      </c>
      <c r="B179" s="14">
        <f t="shared" ca="1" si="62"/>
        <v>1050.7943009999999</v>
      </c>
      <c r="C179" s="13">
        <f t="shared" si="68"/>
        <v>1000</v>
      </c>
      <c r="D179" s="12">
        <f>IF(A179&lt;$B$1,VLOOKUP(A179,[1]DI!$A$4:$B$15000,2,FALSE),0)</f>
        <v>9.1499999999999998E-2</v>
      </c>
      <c r="E179" s="13">
        <f t="shared" si="76"/>
        <v>1.00034749</v>
      </c>
      <c r="F179" s="13">
        <f>(TRUNC(PRODUCT($E$13:$E178),16))</f>
        <v>1.0300774080689401</v>
      </c>
      <c r="G179" s="13">
        <f t="shared" si="77"/>
        <v>1</v>
      </c>
      <c r="H179" s="13">
        <f t="shared" si="78"/>
        <v>1.0300774100000001</v>
      </c>
      <c r="I179" s="12">
        <f t="shared" si="79"/>
        <v>4.4999999999999998E-2</v>
      </c>
      <c r="J179" s="12"/>
      <c r="K179" s="30">
        <f t="shared" si="69"/>
        <v>44407</v>
      </c>
      <c r="L179" s="2">
        <f t="shared" si="70"/>
        <v>114</v>
      </c>
      <c r="M179" s="15">
        <f t="shared" si="71"/>
        <v>114</v>
      </c>
      <c r="N179" s="11">
        <f t="shared" si="63"/>
        <v>1.0201119750000001</v>
      </c>
      <c r="O179" s="11"/>
      <c r="P179" s="11">
        <f t="shared" si="64"/>
        <v>1.050794301</v>
      </c>
      <c r="Q179" s="11"/>
      <c r="R179" s="15">
        <f t="shared" si="72"/>
        <v>0</v>
      </c>
      <c r="S179" s="13">
        <f t="shared" si="65"/>
        <v>50.794300999999997</v>
      </c>
      <c r="T179" s="13"/>
      <c r="U179" s="19">
        <f t="shared" si="66"/>
        <v>0</v>
      </c>
      <c r="V179" s="13">
        <f t="shared" si="73"/>
        <v>0</v>
      </c>
      <c r="W179" s="4" t="str">
        <f t="shared" si="74"/>
        <v>A+J=</v>
      </c>
      <c r="X179" s="30">
        <f t="shared" si="75"/>
        <v>45866</v>
      </c>
      <c r="Y179" s="3"/>
      <c r="Z179" s="72">
        <f>[2]Plan1!$A248</f>
        <v>44350</v>
      </c>
      <c r="AA179" s="72" t="str">
        <f>[2]Plan1!$C248</f>
        <v>Corpus Christi</v>
      </c>
      <c r="AB179" s="65"/>
      <c r="AC179" s="1"/>
      <c r="AE179" s="63"/>
      <c r="AF179" s="63"/>
      <c r="AG179" s="63"/>
      <c r="AH179" s="121"/>
      <c r="AI179" s="10"/>
      <c r="AJ179" s="3"/>
      <c r="AK179" s="3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1:80" x14ac:dyDescent="0.15">
      <c r="A180" s="36">
        <f t="shared" si="67"/>
        <v>44574</v>
      </c>
      <c r="B180" s="14">
        <f t="shared" ca="1" si="62"/>
        <v>1051.343063</v>
      </c>
      <c r="C180" s="13">
        <f t="shared" si="68"/>
        <v>1000</v>
      </c>
      <c r="D180" s="12">
        <f>IF(A180&lt;$B$1,VLOOKUP(A180,[1]DI!$A$4:$B$15000,2,FALSE),0)</f>
        <v>9.1499999999999998E-2</v>
      </c>
      <c r="E180" s="13">
        <f t="shared" si="76"/>
        <v>1.00034749</v>
      </c>
      <c r="F180" s="13">
        <f>(TRUNC(PRODUCT($E$13:$E179),16))</f>
        <v>1.0304353496674701</v>
      </c>
      <c r="G180" s="13">
        <f t="shared" si="77"/>
        <v>1</v>
      </c>
      <c r="H180" s="13">
        <f t="shared" si="78"/>
        <v>1.0304353500000001</v>
      </c>
      <c r="I180" s="12">
        <f t="shared" si="79"/>
        <v>4.4999999999999998E-2</v>
      </c>
      <c r="J180" s="12"/>
      <c r="K180" s="30">
        <f t="shared" si="69"/>
        <v>44407</v>
      </c>
      <c r="L180" s="2">
        <f t="shared" si="70"/>
        <v>115</v>
      </c>
      <c r="M180" s="15">
        <f t="shared" si="71"/>
        <v>115</v>
      </c>
      <c r="N180" s="11">
        <f t="shared" si="63"/>
        <v>1.0202901740000001</v>
      </c>
      <c r="O180" s="11"/>
      <c r="P180" s="11">
        <f t="shared" si="64"/>
        <v>1.051343063</v>
      </c>
      <c r="Q180" s="11"/>
      <c r="R180" s="15">
        <f t="shared" si="72"/>
        <v>0</v>
      </c>
      <c r="S180" s="13">
        <f t="shared" si="65"/>
        <v>51.343063000000001</v>
      </c>
      <c r="T180" s="13"/>
      <c r="U180" s="19">
        <f t="shared" si="66"/>
        <v>0</v>
      </c>
      <c r="V180" s="13">
        <f t="shared" si="73"/>
        <v>0</v>
      </c>
      <c r="W180" s="4" t="str">
        <f t="shared" si="74"/>
        <v>A+J=</v>
      </c>
      <c r="X180" s="30">
        <f t="shared" si="75"/>
        <v>45866</v>
      </c>
      <c r="Y180" s="3"/>
      <c r="Z180" s="72">
        <f>[2]Plan1!$A249</f>
        <v>44446</v>
      </c>
      <c r="AA180" s="72" t="str">
        <f>[2]Plan1!$C249</f>
        <v>Independência do Brasil</v>
      </c>
      <c r="AB180" s="65"/>
      <c r="AC180" s="1"/>
      <c r="AE180" s="63"/>
      <c r="AF180" s="63"/>
      <c r="AG180" s="63"/>
      <c r="AH180" s="121"/>
      <c r="AI180" s="10"/>
      <c r="AJ180" s="3"/>
      <c r="AK180" s="3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1:80" x14ac:dyDescent="0.15">
      <c r="A181" s="36">
        <f t="shared" si="67"/>
        <v>44575</v>
      </c>
      <c r="B181" s="14">
        <f t="shared" ca="1" si="62"/>
        <v>1051.8921150000001</v>
      </c>
      <c r="C181" s="13">
        <f t="shared" si="68"/>
        <v>1000</v>
      </c>
      <c r="D181" s="12">
        <f>IF(A181&lt;$B$1,VLOOKUP(A181,[1]DI!$A$4:$B$15000,2,FALSE),0)</f>
        <v>9.1499999999999998E-2</v>
      </c>
      <c r="E181" s="13">
        <f t="shared" si="76"/>
        <v>1.00034749</v>
      </c>
      <c r="F181" s="13">
        <f>(TRUNC(PRODUCT($E$13:$E180),16))</f>
        <v>1.0307934156471299</v>
      </c>
      <c r="G181" s="13">
        <f t="shared" si="77"/>
        <v>1</v>
      </c>
      <c r="H181" s="13">
        <f t="shared" si="78"/>
        <v>1.03079342</v>
      </c>
      <c r="I181" s="12">
        <f t="shared" si="79"/>
        <v>4.4999999999999998E-2</v>
      </c>
      <c r="J181" s="12"/>
      <c r="K181" s="30">
        <f t="shared" si="69"/>
        <v>44407</v>
      </c>
      <c r="L181" s="2">
        <f t="shared" si="70"/>
        <v>116</v>
      </c>
      <c r="M181" s="15">
        <f t="shared" si="71"/>
        <v>116</v>
      </c>
      <c r="N181" s="11">
        <f t="shared" si="63"/>
        <v>1.020468403</v>
      </c>
      <c r="O181" s="11"/>
      <c r="P181" s="11">
        <f t="shared" si="64"/>
        <v>1.051892115</v>
      </c>
      <c r="Q181" s="11"/>
      <c r="R181" s="15">
        <f t="shared" si="72"/>
        <v>0</v>
      </c>
      <c r="S181" s="13">
        <f t="shared" si="65"/>
        <v>51.892114999999997</v>
      </c>
      <c r="T181" s="13"/>
      <c r="U181" s="19">
        <f t="shared" si="66"/>
        <v>0</v>
      </c>
      <c r="V181" s="13">
        <f t="shared" si="73"/>
        <v>0</v>
      </c>
      <c r="W181" s="4" t="str">
        <f t="shared" si="74"/>
        <v>A+J=</v>
      </c>
      <c r="X181" s="30">
        <f t="shared" si="75"/>
        <v>45866</v>
      </c>
      <c r="Y181" s="3"/>
      <c r="Z181" s="72">
        <f>[2]Plan1!$A250</f>
        <v>44481</v>
      </c>
      <c r="AA181" s="72" t="str">
        <f>[2]Plan1!$C250</f>
        <v>Nossa Sr.a Aparecida - Padroeira do Brasil</v>
      </c>
      <c r="AB181" s="65"/>
      <c r="AC181" s="1"/>
      <c r="AE181" s="63"/>
      <c r="AF181" s="63"/>
      <c r="AG181" s="63"/>
      <c r="AH181" s="121"/>
      <c r="AI181" s="10"/>
      <c r="AJ181" s="3"/>
      <c r="AK181" s="3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1:80" x14ac:dyDescent="0.15">
      <c r="A182" s="36">
        <f t="shared" si="67"/>
        <v>44576</v>
      </c>
      <c r="B182" s="14">
        <f t="shared" ca="1" si="62"/>
        <v>1052.4414509999999</v>
      </c>
      <c r="C182" s="13">
        <f t="shared" si="68"/>
        <v>1000</v>
      </c>
      <c r="D182" s="12">
        <f>IF(A182&lt;$B$1,VLOOKUP(A182,[1]DI!$A$4:$B$15000,2,FALSE),0)</f>
        <v>0</v>
      </c>
      <c r="E182" s="13">
        <f t="shared" si="76"/>
        <v>1</v>
      </c>
      <c r="F182" s="13">
        <f>(TRUNC(PRODUCT($E$13:$E181),16))</f>
        <v>1.0311516060511301</v>
      </c>
      <c r="G182" s="13">
        <f t="shared" si="77"/>
        <v>1</v>
      </c>
      <c r="H182" s="13">
        <f t="shared" si="78"/>
        <v>1.03115161</v>
      </c>
      <c r="I182" s="12">
        <f t="shared" si="79"/>
        <v>4.4999999999999998E-2</v>
      </c>
      <c r="J182" s="12"/>
      <c r="K182" s="30">
        <f t="shared" si="69"/>
        <v>44407</v>
      </c>
      <c r="L182" s="2">
        <f t="shared" si="70"/>
        <v>116</v>
      </c>
      <c r="M182" s="15">
        <f t="shared" si="71"/>
        <v>117</v>
      </c>
      <c r="N182" s="11">
        <f t="shared" si="63"/>
        <v>1.020646664</v>
      </c>
      <c r="O182" s="11"/>
      <c r="P182" s="11">
        <f t="shared" si="64"/>
        <v>1.052441451</v>
      </c>
      <c r="Q182" s="11"/>
      <c r="R182" s="15">
        <f t="shared" si="72"/>
        <v>0</v>
      </c>
      <c r="S182" s="13">
        <f t="shared" si="65"/>
        <v>52.441451000000001</v>
      </c>
      <c r="T182" s="13"/>
      <c r="U182" s="19">
        <f t="shared" si="66"/>
        <v>0</v>
      </c>
      <c r="V182" s="13">
        <f t="shared" si="73"/>
        <v>0</v>
      </c>
      <c r="W182" s="4" t="str">
        <f t="shared" si="74"/>
        <v>A+J=</v>
      </c>
      <c r="X182" s="30">
        <f t="shared" si="75"/>
        <v>45866</v>
      </c>
      <c r="Y182" s="3"/>
      <c r="Z182" s="72">
        <f>[2]Plan1!$A251</f>
        <v>44502</v>
      </c>
      <c r="AA182" s="72" t="str">
        <f>[2]Plan1!$C251</f>
        <v>Finados</v>
      </c>
      <c r="AB182" s="65"/>
      <c r="AC182" s="1"/>
      <c r="AE182" s="63"/>
      <c r="AF182" s="63"/>
      <c r="AG182" s="63"/>
      <c r="AH182" s="121"/>
      <c r="AI182" s="10"/>
      <c r="AJ182" s="3"/>
      <c r="AK182" s="3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1:80" x14ac:dyDescent="0.15">
      <c r="A183" s="36">
        <f t="shared" si="67"/>
        <v>44577</v>
      </c>
      <c r="B183" s="14">
        <f t="shared" ca="1" si="62"/>
        <v>1052.4414509999999</v>
      </c>
      <c r="C183" s="13">
        <f t="shared" si="68"/>
        <v>1000</v>
      </c>
      <c r="D183" s="12">
        <f>IF(A183&lt;$B$1,VLOOKUP(A183,[1]DI!$A$4:$B$15000,2,FALSE),0)</f>
        <v>0</v>
      </c>
      <c r="E183" s="13">
        <f t="shared" si="76"/>
        <v>1</v>
      </c>
      <c r="F183" s="13">
        <f>(TRUNC(PRODUCT($E$13:$E182),16))</f>
        <v>1.0311516060511301</v>
      </c>
      <c r="G183" s="13">
        <f t="shared" si="77"/>
        <v>1</v>
      </c>
      <c r="H183" s="13">
        <f t="shared" si="78"/>
        <v>1.03115161</v>
      </c>
      <c r="I183" s="12">
        <f t="shared" si="79"/>
        <v>4.4999999999999998E-2</v>
      </c>
      <c r="J183" s="12"/>
      <c r="K183" s="30">
        <f t="shared" si="69"/>
        <v>44407</v>
      </c>
      <c r="L183" s="2">
        <f t="shared" si="70"/>
        <v>116</v>
      </c>
      <c r="M183" s="15">
        <f t="shared" si="71"/>
        <v>117</v>
      </c>
      <c r="N183" s="11">
        <f t="shared" si="63"/>
        <v>1.020646664</v>
      </c>
      <c r="O183" s="11"/>
      <c r="P183" s="11">
        <f t="shared" si="64"/>
        <v>1.052441451</v>
      </c>
      <c r="Q183" s="11"/>
      <c r="R183" s="15">
        <f t="shared" si="72"/>
        <v>0</v>
      </c>
      <c r="S183" s="13">
        <f t="shared" si="65"/>
        <v>52.441451000000001</v>
      </c>
      <c r="T183" s="13"/>
      <c r="U183" s="19">
        <f t="shared" si="66"/>
        <v>0</v>
      </c>
      <c r="V183" s="13">
        <f t="shared" si="73"/>
        <v>0</v>
      </c>
      <c r="W183" s="4" t="str">
        <f t="shared" si="74"/>
        <v>A+J=</v>
      </c>
      <c r="X183" s="30">
        <f t="shared" si="75"/>
        <v>45866</v>
      </c>
      <c r="Y183" s="3"/>
      <c r="Z183" s="72">
        <f>[2]Plan1!$A252</f>
        <v>44515</v>
      </c>
      <c r="AA183" s="72" t="str">
        <f>[2]Plan1!$C252</f>
        <v>Proclamação da República</v>
      </c>
      <c r="AB183" s="65"/>
      <c r="AC183" s="1"/>
      <c r="AE183" s="63"/>
      <c r="AF183" s="63"/>
      <c r="AG183" s="63"/>
      <c r="AH183" s="121"/>
      <c r="AI183" s="10"/>
      <c r="AJ183" s="3"/>
      <c r="AK183" s="3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1:80" x14ac:dyDescent="0.15">
      <c r="A184" s="36">
        <f t="shared" si="67"/>
        <v>44578</v>
      </c>
      <c r="B184" s="14">
        <f t="shared" ca="1" si="62"/>
        <v>1052.4414509999999</v>
      </c>
      <c r="C184" s="13">
        <f t="shared" si="68"/>
        <v>1000</v>
      </c>
      <c r="D184" s="12">
        <f>IF(A184&lt;$B$1,VLOOKUP(A184,[1]DI!$A$4:$B$15000,2,FALSE),0)</f>
        <v>9.1499999999999998E-2</v>
      </c>
      <c r="E184" s="13">
        <f t="shared" si="76"/>
        <v>1.00034749</v>
      </c>
      <c r="F184" s="13">
        <f>(TRUNC(PRODUCT($E$13:$E183),16))</f>
        <v>1.0311516060511301</v>
      </c>
      <c r="G184" s="13">
        <f t="shared" si="77"/>
        <v>1</v>
      </c>
      <c r="H184" s="13">
        <f t="shared" si="78"/>
        <v>1.03115161</v>
      </c>
      <c r="I184" s="12">
        <f t="shared" si="79"/>
        <v>4.4999999999999998E-2</v>
      </c>
      <c r="J184" s="12"/>
      <c r="K184" s="30">
        <f t="shared" si="69"/>
        <v>44407</v>
      </c>
      <c r="L184" s="2">
        <f t="shared" si="70"/>
        <v>117</v>
      </c>
      <c r="M184" s="15">
        <f t="shared" si="71"/>
        <v>117</v>
      </c>
      <c r="N184" s="11">
        <f t="shared" si="63"/>
        <v>1.020646664</v>
      </c>
      <c r="O184" s="11"/>
      <c r="P184" s="11">
        <f t="shared" si="64"/>
        <v>1.052441451</v>
      </c>
      <c r="Q184" s="11"/>
      <c r="R184" s="15">
        <f t="shared" si="72"/>
        <v>0</v>
      </c>
      <c r="S184" s="13">
        <f t="shared" si="65"/>
        <v>52.441451000000001</v>
      </c>
      <c r="T184" s="13"/>
      <c r="U184" s="19">
        <f t="shared" si="66"/>
        <v>0</v>
      </c>
      <c r="V184" s="13">
        <f t="shared" si="73"/>
        <v>0</v>
      </c>
      <c r="W184" s="4" t="str">
        <f t="shared" si="74"/>
        <v>A+J=</v>
      </c>
      <c r="X184" s="30">
        <f t="shared" si="75"/>
        <v>45866</v>
      </c>
      <c r="Y184" s="3"/>
      <c r="Z184" s="72">
        <f>[2]Plan1!$A253</f>
        <v>44555</v>
      </c>
      <c r="AA184" s="72" t="str">
        <f>[2]Plan1!$C253</f>
        <v>Natal</v>
      </c>
      <c r="AB184" s="65"/>
      <c r="AC184" s="1"/>
      <c r="AE184" s="63"/>
      <c r="AF184" s="63"/>
      <c r="AG184" s="63"/>
      <c r="AH184" s="121"/>
      <c r="AI184" s="10"/>
      <c r="AJ184" s="3"/>
      <c r="AK184" s="3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1:80" x14ac:dyDescent="0.15">
      <c r="A185" s="36">
        <f t="shared" si="67"/>
        <v>44579</v>
      </c>
      <c r="B185" s="14">
        <f t="shared" ca="1" si="62"/>
        <v>1052.99106899</v>
      </c>
      <c r="C185" s="13">
        <f t="shared" si="68"/>
        <v>1000</v>
      </c>
      <c r="D185" s="12">
        <f>IF(A185&lt;$B$1,VLOOKUP(A185,[1]DI!$A$4:$B$15000,2,FALSE),0)</f>
        <v>9.1499999999999998E-2</v>
      </c>
      <c r="E185" s="13">
        <f t="shared" si="76"/>
        <v>1.00034749</v>
      </c>
      <c r="F185" s="13">
        <f>(TRUNC(PRODUCT($E$13:$E184),16))</f>
        <v>1.0315099209227201</v>
      </c>
      <c r="G185" s="13">
        <f t="shared" si="77"/>
        <v>1</v>
      </c>
      <c r="H185" s="13">
        <f t="shared" si="78"/>
        <v>1.03150992</v>
      </c>
      <c r="I185" s="12">
        <f t="shared" si="79"/>
        <v>4.4999999999999998E-2</v>
      </c>
      <c r="J185" s="12"/>
      <c r="K185" s="30">
        <f t="shared" si="69"/>
        <v>44407</v>
      </c>
      <c r="L185" s="2">
        <f t="shared" si="70"/>
        <v>118</v>
      </c>
      <c r="M185" s="15">
        <f t="shared" si="71"/>
        <v>118</v>
      </c>
      <c r="N185" s="11">
        <f t="shared" si="63"/>
        <v>1.020824956</v>
      </c>
      <c r="O185" s="11"/>
      <c r="P185" s="11">
        <f t="shared" si="64"/>
        <v>1.0529910689999999</v>
      </c>
      <c r="Q185" s="11"/>
      <c r="R185" s="15">
        <f t="shared" si="72"/>
        <v>0</v>
      </c>
      <c r="S185" s="13">
        <f t="shared" si="65"/>
        <v>52.991068990000002</v>
      </c>
      <c r="T185" s="13"/>
      <c r="U185" s="19">
        <f t="shared" si="66"/>
        <v>0</v>
      </c>
      <c r="V185" s="13">
        <f t="shared" si="73"/>
        <v>0</v>
      </c>
      <c r="W185" s="4" t="str">
        <f t="shared" si="74"/>
        <v>A+J=</v>
      </c>
      <c r="X185" s="30">
        <f t="shared" si="75"/>
        <v>45866</v>
      </c>
      <c r="Y185" s="3"/>
      <c r="Z185" s="72">
        <f>[2]Plan1!$A254</f>
        <v>44562</v>
      </c>
      <c r="AA185" s="72" t="str">
        <f>[2]Plan1!$C254</f>
        <v>Confraternização Universal</v>
      </c>
      <c r="AB185" s="65"/>
      <c r="AC185" s="1"/>
      <c r="AE185" s="63"/>
      <c r="AF185" s="63"/>
      <c r="AG185" s="63"/>
      <c r="AH185" s="121"/>
      <c r="AI185" s="10"/>
      <c r="AJ185" s="3"/>
      <c r="AK185" s="3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1:80" x14ac:dyDescent="0.15">
      <c r="A186" s="36">
        <f t="shared" si="67"/>
        <v>44580</v>
      </c>
      <c r="B186" s="14">
        <f t="shared" ca="1" si="62"/>
        <v>1053.54098</v>
      </c>
      <c r="C186" s="13">
        <f t="shared" si="68"/>
        <v>1000</v>
      </c>
      <c r="D186" s="12">
        <f>IF(A186&lt;$B$1,VLOOKUP(A186,[1]DI!$A$4:$B$15000,2,FALSE),0)</f>
        <v>9.1499999999999998E-2</v>
      </c>
      <c r="E186" s="13">
        <f t="shared" si="76"/>
        <v>1.00034749</v>
      </c>
      <c r="F186" s="13">
        <f>(TRUNC(PRODUCT($E$13:$E185),16))</f>
        <v>1.03186836030514</v>
      </c>
      <c r="G186" s="13">
        <f t="shared" si="77"/>
        <v>1</v>
      </c>
      <c r="H186" s="13">
        <f t="shared" si="78"/>
        <v>1.03186836</v>
      </c>
      <c r="I186" s="12">
        <f t="shared" si="79"/>
        <v>4.4999999999999998E-2</v>
      </c>
      <c r="J186" s="12"/>
      <c r="K186" s="30">
        <f t="shared" si="69"/>
        <v>44407</v>
      </c>
      <c r="L186" s="2">
        <f t="shared" si="70"/>
        <v>119</v>
      </c>
      <c r="M186" s="15">
        <f t="shared" si="71"/>
        <v>119</v>
      </c>
      <c r="N186" s="11">
        <f t="shared" si="63"/>
        <v>1.02100328</v>
      </c>
      <c r="O186" s="11"/>
      <c r="P186" s="11">
        <f t="shared" si="64"/>
        <v>1.05354098</v>
      </c>
      <c r="Q186" s="11"/>
      <c r="R186" s="15">
        <f t="shared" si="72"/>
        <v>0</v>
      </c>
      <c r="S186" s="13">
        <f t="shared" si="65"/>
        <v>53.540979999999998</v>
      </c>
      <c r="T186" s="13"/>
      <c r="U186" s="19">
        <f t="shared" si="66"/>
        <v>0</v>
      </c>
      <c r="V186" s="13">
        <f t="shared" si="73"/>
        <v>0</v>
      </c>
      <c r="W186" s="4" t="str">
        <f t="shared" si="74"/>
        <v>A+J=</v>
      </c>
      <c r="X186" s="30">
        <f t="shared" si="75"/>
        <v>45866</v>
      </c>
      <c r="Y186" s="3"/>
      <c r="Z186" s="72">
        <f>[2]Plan1!$A255</f>
        <v>44620</v>
      </c>
      <c r="AA186" s="72" t="str">
        <f>[2]Plan1!$C255</f>
        <v>Carnaval</v>
      </c>
      <c r="AB186" s="65"/>
      <c r="AC186" s="1"/>
      <c r="AE186" s="63"/>
      <c r="AF186" s="63"/>
      <c r="AG186" s="63"/>
      <c r="AH186" s="121"/>
      <c r="AI186" s="10"/>
      <c r="AJ186" s="3"/>
      <c r="AK186" s="3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1:80" x14ac:dyDescent="0.15">
      <c r="A187" s="36">
        <f t="shared" si="67"/>
        <v>44581</v>
      </c>
      <c r="B187" s="14">
        <f t="shared" ca="1" si="62"/>
        <v>1054.091173</v>
      </c>
      <c r="C187" s="13">
        <f t="shared" si="68"/>
        <v>1000</v>
      </c>
      <c r="D187" s="12">
        <f>IF(A187&lt;$B$1,VLOOKUP(A187,[1]DI!$A$4:$B$15000,2,FALSE),0)</f>
        <v>9.1499999999999998E-2</v>
      </c>
      <c r="E187" s="13">
        <f t="shared" si="76"/>
        <v>1.00034749</v>
      </c>
      <c r="F187" s="13">
        <f>(TRUNC(PRODUCT($E$13:$E186),16))</f>
        <v>1.03222692424166</v>
      </c>
      <c r="G187" s="13">
        <f t="shared" si="77"/>
        <v>1</v>
      </c>
      <c r="H187" s="13">
        <f t="shared" si="78"/>
        <v>1.03222692</v>
      </c>
      <c r="I187" s="12">
        <f t="shared" si="79"/>
        <v>4.4999999999999998E-2</v>
      </c>
      <c r="J187" s="12"/>
      <c r="K187" s="30">
        <f t="shared" si="69"/>
        <v>44407</v>
      </c>
      <c r="L187" s="2">
        <f t="shared" si="70"/>
        <v>120</v>
      </c>
      <c r="M187" s="15">
        <f t="shared" si="71"/>
        <v>120</v>
      </c>
      <c r="N187" s="11">
        <f t="shared" si="63"/>
        <v>1.0211816339999999</v>
      </c>
      <c r="O187" s="11"/>
      <c r="P187" s="11">
        <f t="shared" si="64"/>
        <v>1.054091173</v>
      </c>
      <c r="Q187" s="11"/>
      <c r="R187" s="15">
        <f t="shared" si="72"/>
        <v>0</v>
      </c>
      <c r="S187" s="13">
        <f t="shared" si="65"/>
        <v>54.091172999999998</v>
      </c>
      <c r="T187" s="13"/>
      <c r="U187" s="19">
        <f t="shared" si="66"/>
        <v>0</v>
      </c>
      <c r="V187" s="13">
        <f t="shared" si="73"/>
        <v>0</v>
      </c>
      <c r="W187" s="4" t="str">
        <f t="shared" si="74"/>
        <v>A+J=</v>
      </c>
      <c r="X187" s="30">
        <f t="shared" si="75"/>
        <v>45866</v>
      </c>
      <c r="Y187" s="3"/>
      <c r="Z187" s="72">
        <f>[2]Plan1!$A256</f>
        <v>44621</v>
      </c>
      <c r="AA187" s="72" t="str">
        <f>[2]Plan1!$C256</f>
        <v>Carnaval</v>
      </c>
      <c r="AB187" s="65"/>
      <c r="AC187" s="1"/>
      <c r="AE187" s="63"/>
      <c r="AF187" s="63"/>
      <c r="AG187" s="63"/>
      <c r="AH187" s="121"/>
      <c r="AI187" s="10"/>
      <c r="AJ187" s="3"/>
      <c r="AK187" s="3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1:80" x14ac:dyDescent="0.15">
      <c r="A188" s="36">
        <f t="shared" si="67"/>
        <v>44582</v>
      </c>
      <c r="B188" s="14">
        <f t="shared" ca="1" si="62"/>
        <v>1054.6416589999999</v>
      </c>
      <c r="C188" s="13">
        <f t="shared" si="68"/>
        <v>1000</v>
      </c>
      <c r="D188" s="12">
        <f>IF(A188&lt;$B$1,VLOOKUP(A188,[1]DI!$A$4:$B$15000,2,FALSE),0)</f>
        <v>9.1499999999999998E-2</v>
      </c>
      <c r="E188" s="13">
        <f t="shared" si="76"/>
        <v>1.00034749</v>
      </c>
      <c r="F188" s="13">
        <f>(TRUNC(PRODUCT($E$13:$E187),16))</f>
        <v>1.0325856127755699</v>
      </c>
      <c r="G188" s="13">
        <f t="shared" si="77"/>
        <v>1</v>
      </c>
      <c r="H188" s="13">
        <f t="shared" si="78"/>
        <v>1.0325856099999999</v>
      </c>
      <c r="I188" s="12">
        <f t="shared" si="79"/>
        <v>4.4999999999999998E-2</v>
      </c>
      <c r="J188" s="12"/>
      <c r="K188" s="30">
        <f t="shared" si="69"/>
        <v>44407</v>
      </c>
      <c r="L188" s="2">
        <f t="shared" si="70"/>
        <v>121</v>
      </c>
      <c r="M188" s="15">
        <f t="shared" si="71"/>
        <v>121</v>
      </c>
      <c r="N188" s="11">
        <f t="shared" si="63"/>
        <v>1.0213600199999999</v>
      </c>
      <c r="O188" s="11"/>
      <c r="P188" s="11">
        <f t="shared" si="64"/>
        <v>1.0546416590000001</v>
      </c>
      <c r="Q188" s="11"/>
      <c r="R188" s="15">
        <f t="shared" si="72"/>
        <v>0</v>
      </c>
      <c r="S188" s="13">
        <f t="shared" si="65"/>
        <v>54.641658999999997</v>
      </c>
      <c r="T188" s="13"/>
      <c r="U188" s="19">
        <f t="shared" si="66"/>
        <v>0</v>
      </c>
      <c r="V188" s="13">
        <f t="shared" si="73"/>
        <v>0</v>
      </c>
      <c r="W188" s="4" t="str">
        <f t="shared" si="74"/>
        <v>A+J=</v>
      </c>
      <c r="X188" s="30">
        <f t="shared" si="75"/>
        <v>45866</v>
      </c>
      <c r="Y188" s="3"/>
      <c r="Z188" s="72">
        <f>[2]Plan1!$A257</f>
        <v>44666</v>
      </c>
      <c r="AA188" s="72" t="str">
        <f>[2]Plan1!$C257</f>
        <v>Paixão de Cristo</v>
      </c>
      <c r="AB188" s="65"/>
      <c r="AC188" s="1"/>
      <c r="AE188" s="63"/>
      <c r="AF188" s="63"/>
      <c r="AG188" s="63"/>
      <c r="AH188" s="121"/>
      <c r="AI188" s="10"/>
      <c r="AJ188" s="3"/>
      <c r="AK188" s="3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1:80" x14ac:dyDescent="0.15">
      <c r="A189" s="36">
        <f t="shared" si="67"/>
        <v>44583</v>
      </c>
      <c r="B189" s="14">
        <f t="shared" ca="1" si="62"/>
        <v>1055.1924369999999</v>
      </c>
      <c r="C189" s="13">
        <f t="shared" si="68"/>
        <v>1000</v>
      </c>
      <c r="D189" s="12">
        <f>IF(A189&lt;$B$1,VLOOKUP(A189,[1]DI!$A$4:$B$15000,2,FALSE),0)</f>
        <v>0</v>
      </c>
      <c r="E189" s="13">
        <f t="shared" si="76"/>
        <v>1</v>
      </c>
      <c r="F189" s="13">
        <f>(TRUNC(PRODUCT($E$13:$E188),16))</f>
        <v>1.0329444259501499</v>
      </c>
      <c r="G189" s="13">
        <f t="shared" si="77"/>
        <v>1</v>
      </c>
      <c r="H189" s="13">
        <f t="shared" si="78"/>
        <v>1.0329444299999999</v>
      </c>
      <c r="I189" s="12">
        <f t="shared" si="79"/>
        <v>4.4999999999999998E-2</v>
      </c>
      <c r="J189" s="12"/>
      <c r="K189" s="30">
        <f t="shared" si="69"/>
        <v>44407</v>
      </c>
      <c r="L189" s="2">
        <f t="shared" si="70"/>
        <v>121</v>
      </c>
      <c r="M189" s="15">
        <f t="shared" si="71"/>
        <v>122</v>
      </c>
      <c r="N189" s="11">
        <f t="shared" si="63"/>
        <v>1.0215384359999999</v>
      </c>
      <c r="O189" s="11"/>
      <c r="P189" s="11">
        <f t="shared" si="64"/>
        <v>1.0551924370000001</v>
      </c>
      <c r="Q189" s="11"/>
      <c r="R189" s="15">
        <f t="shared" si="72"/>
        <v>0</v>
      </c>
      <c r="S189" s="13">
        <f t="shared" si="65"/>
        <v>55.192436999999998</v>
      </c>
      <c r="T189" s="13"/>
      <c r="U189" s="19">
        <f t="shared" si="66"/>
        <v>0</v>
      </c>
      <c r="V189" s="13">
        <f t="shared" si="73"/>
        <v>0</v>
      </c>
      <c r="W189" s="4" t="str">
        <f t="shared" si="74"/>
        <v>A+J=</v>
      </c>
      <c r="X189" s="30">
        <f t="shared" si="75"/>
        <v>45866</v>
      </c>
      <c r="Y189" s="3"/>
      <c r="Z189" s="72">
        <f>[2]Plan1!$A258</f>
        <v>44672</v>
      </c>
      <c r="AA189" s="72" t="str">
        <f>[2]Plan1!$C258</f>
        <v>Tiradentes</v>
      </c>
      <c r="AB189" s="65"/>
      <c r="AC189" s="1"/>
      <c r="AE189" s="63"/>
      <c r="AF189" s="63"/>
      <c r="AG189" s="63"/>
      <c r="AH189" s="121"/>
      <c r="AI189" s="10"/>
      <c r="AJ189" s="3"/>
      <c r="AK189" s="3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1:80" x14ac:dyDescent="0.15">
      <c r="A190" s="36">
        <f t="shared" si="67"/>
        <v>44584</v>
      </c>
      <c r="B190" s="14">
        <f t="shared" ca="1" si="62"/>
        <v>1055.1924369999999</v>
      </c>
      <c r="C190" s="13">
        <f t="shared" si="68"/>
        <v>1000</v>
      </c>
      <c r="D190" s="12">
        <f>IF(A190&lt;$B$1,VLOOKUP(A190,[1]DI!$A$4:$B$15000,2,FALSE),0)</f>
        <v>0</v>
      </c>
      <c r="E190" s="13">
        <f t="shared" si="76"/>
        <v>1</v>
      </c>
      <c r="F190" s="13">
        <f>(TRUNC(PRODUCT($E$13:$E189),16))</f>
        <v>1.0329444259501499</v>
      </c>
      <c r="G190" s="13">
        <f t="shared" si="77"/>
        <v>1</v>
      </c>
      <c r="H190" s="13">
        <f t="shared" si="78"/>
        <v>1.0329444299999999</v>
      </c>
      <c r="I190" s="12">
        <f t="shared" si="79"/>
        <v>4.4999999999999998E-2</v>
      </c>
      <c r="J190" s="12"/>
      <c r="K190" s="30">
        <f t="shared" si="69"/>
        <v>44407</v>
      </c>
      <c r="L190" s="2">
        <f t="shared" si="70"/>
        <v>121</v>
      </c>
      <c r="M190" s="15">
        <f t="shared" si="71"/>
        <v>122</v>
      </c>
      <c r="N190" s="11">
        <f t="shared" si="63"/>
        <v>1.0215384359999999</v>
      </c>
      <c r="O190" s="11"/>
      <c r="P190" s="11">
        <f t="shared" si="64"/>
        <v>1.0551924370000001</v>
      </c>
      <c r="Q190" s="11"/>
      <c r="R190" s="15">
        <f t="shared" si="72"/>
        <v>0</v>
      </c>
      <c r="S190" s="13">
        <f t="shared" si="65"/>
        <v>55.192436999999998</v>
      </c>
      <c r="T190" s="13"/>
      <c r="U190" s="19">
        <f t="shared" si="66"/>
        <v>0</v>
      </c>
      <c r="V190" s="13">
        <f t="shared" si="73"/>
        <v>0</v>
      </c>
      <c r="W190" s="4" t="str">
        <f t="shared" si="74"/>
        <v>A+J=</v>
      </c>
      <c r="X190" s="30">
        <f t="shared" si="75"/>
        <v>45866</v>
      </c>
      <c r="Y190" s="3"/>
      <c r="Z190" s="72">
        <f>[2]Plan1!$A259</f>
        <v>44682</v>
      </c>
      <c r="AA190" s="72" t="str">
        <f>[2]Plan1!$C259</f>
        <v>Dia do Trabalho</v>
      </c>
      <c r="AB190" s="65"/>
      <c r="AC190" s="1"/>
      <c r="AE190" s="63"/>
      <c r="AF190" s="63"/>
      <c r="AG190" s="63"/>
      <c r="AH190" s="121"/>
      <c r="AI190" s="10"/>
      <c r="AJ190" s="3"/>
      <c r="AK190" s="3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1:80" x14ac:dyDescent="0.15">
      <c r="A191" s="36">
        <f t="shared" si="67"/>
        <v>44585</v>
      </c>
      <c r="B191" s="14">
        <f t="shared" ca="1" si="62"/>
        <v>1055.1924369999999</v>
      </c>
      <c r="C191" s="13">
        <f t="shared" si="68"/>
        <v>1000</v>
      </c>
      <c r="D191" s="12">
        <f>IF(A191&lt;$B$1,VLOOKUP(A191,[1]DI!$A$4:$B$15000,2,FALSE),0)</f>
        <v>9.1499999999999998E-2</v>
      </c>
      <c r="E191" s="13">
        <f t="shared" si="76"/>
        <v>1.00034749</v>
      </c>
      <c r="F191" s="13">
        <f>(TRUNC(PRODUCT($E$13:$E190),16))</f>
        <v>1.0329444259501499</v>
      </c>
      <c r="G191" s="13">
        <f t="shared" si="77"/>
        <v>1</v>
      </c>
      <c r="H191" s="13">
        <f t="shared" si="78"/>
        <v>1.0329444299999999</v>
      </c>
      <c r="I191" s="12">
        <f t="shared" si="79"/>
        <v>4.4999999999999998E-2</v>
      </c>
      <c r="J191" s="12"/>
      <c r="K191" s="30">
        <f t="shared" si="69"/>
        <v>44407</v>
      </c>
      <c r="L191" s="2">
        <f t="shared" si="70"/>
        <v>122</v>
      </c>
      <c r="M191" s="15">
        <f t="shared" si="71"/>
        <v>122</v>
      </c>
      <c r="N191" s="11">
        <f t="shared" si="63"/>
        <v>1.0215384359999999</v>
      </c>
      <c r="O191" s="11"/>
      <c r="P191" s="11">
        <f t="shared" si="64"/>
        <v>1.0551924370000001</v>
      </c>
      <c r="Q191" s="11"/>
      <c r="R191" s="15">
        <f t="shared" si="72"/>
        <v>0</v>
      </c>
      <c r="S191" s="13">
        <f t="shared" si="65"/>
        <v>55.192436999999998</v>
      </c>
      <c r="T191" s="13"/>
      <c r="U191" s="19">
        <f t="shared" si="66"/>
        <v>0</v>
      </c>
      <c r="V191" s="13">
        <f t="shared" si="73"/>
        <v>0</v>
      </c>
      <c r="W191" s="4" t="str">
        <f t="shared" si="74"/>
        <v>A+J=</v>
      </c>
      <c r="X191" s="30">
        <f t="shared" si="75"/>
        <v>45866</v>
      </c>
      <c r="Y191" s="3"/>
      <c r="Z191" s="72">
        <f>[2]Plan1!$A260</f>
        <v>44728</v>
      </c>
      <c r="AA191" s="72" t="str">
        <f>[2]Plan1!$C260</f>
        <v>Corpus Christi</v>
      </c>
      <c r="AB191" s="65"/>
      <c r="AC191" s="1"/>
      <c r="AE191" s="63"/>
      <c r="AF191" s="63"/>
      <c r="AG191" s="63"/>
      <c r="AH191" s="121"/>
      <c r="AI191" s="10"/>
      <c r="AJ191" s="3"/>
      <c r="AK191" s="3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1:80" x14ac:dyDescent="0.15">
      <c r="A192" s="36">
        <f t="shared" si="67"/>
        <v>44586</v>
      </c>
      <c r="B192" s="14">
        <f t="shared" ca="1" si="62"/>
        <v>1055.7434889900001</v>
      </c>
      <c r="C192" s="13">
        <f t="shared" si="68"/>
        <v>1000</v>
      </c>
      <c r="D192" s="12">
        <f>IF(A192&lt;$B$1,VLOOKUP(A192,[1]DI!$A$4:$B$15000,2,FALSE),0)</f>
        <v>9.1499999999999998E-2</v>
      </c>
      <c r="E192" s="13">
        <f t="shared" si="76"/>
        <v>1.00034749</v>
      </c>
      <c r="F192" s="13">
        <f>(TRUNC(PRODUCT($E$13:$E191),16))</f>
        <v>1.0333033638087299</v>
      </c>
      <c r="G192" s="13">
        <f t="shared" si="77"/>
        <v>1</v>
      </c>
      <c r="H192" s="13">
        <f t="shared" si="78"/>
        <v>1.0333033599999999</v>
      </c>
      <c r="I192" s="12">
        <f t="shared" si="79"/>
        <v>4.4999999999999998E-2</v>
      </c>
      <c r="J192" s="12"/>
      <c r="K192" s="30">
        <f t="shared" si="69"/>
        <v>44407</v>
      </c>
      <c r="L192" s="2">
        <f t="shared" si="70"/>
        <v>123</v>
      </c>
      <c r="M192" s="15">
        <f t="shared" si="71"/>
        <v>123</v>
      </c>
      <c r="N192" s="11">
        <f t="shared" si="63"/>
        <v>1.0217168839999999</v>
      </c>
      <c r="O192" s="11"/>
      <c r="P192" s="11">
        <f t="shared" si="64"/>
        <v>1.0557434889999999</v>
      </c>
      <c r="Q192" s="11"/>
      <c r="R192" s="15">
        <f t="shared" si="72"/>
        <v>0</v>
      </c>
      <c r="S192" s="13">
        <f t="shared" si="65"/>
        <v>55.743488990000003</v>
      </c>
      <c r="T192" s="13"/>
      <c r="U192" s="19">
        <f t="shared" si="66"/>
        <v>0</v>
      </c>
      <c r="V192" s="13">
        <f t="shared" si="73"/>
        <v>0</v>
      </c>
      <c r="W192" s="4" t="str">
        <f t="shared" si="74"/>
        <v>A+J=</v>
      </c>
      <c r="X192" s="30">
        <f t="shared" si="75"/>
        <v>45866</v>
      </c>
      <c r="Y192" s="3"/>
      <c r="Z192" s="72">
        <f>[2]Plan1!$A261</f>
        <v>44811</v>
      </c>
      <c r="AA192" s="72" t="str">
        <f>[2]Plan1!$C261</f>
        <v>Independência do Brasil</v>
      </c>
      <c r="AB192" s="65"/>
      <c r="AC192" s="1"/>
      <c r="AE192" s="63"/>
      <c r="AF192" s="63"/>
      <c r="AG192" s="63"/>
      <c r="AH192" s="121"/>
      <c r="AI192" s="10"/>
      <c r="AJ192" s="3"/>
      <c r="AK192" s="3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1:80" x14ac:dyDescent="0.15">
      <c r="A193" s="36">
        <f t="shared" si="67"/>
        <v>44587</v>
      </c>
      <c r="B193" s="14">
        <f t="shared" ca="1" si="62"/>
        <v>1056.294844</v>
      </c>
      <c r="C193" s="13">
        <f t="shared" si="68"/>
        <v>1000</v>
      </c>
      <c r="D193" s="12">
        <f>IF(A193&lt;$B$1,VLOOKUP(A193,[1]DI!$A$4:$B$15000,2,FALSE),0)</f>
        <v>9.1499999999999998E-2</v>
      </c>
      <c r="E193" s="13">
        <f t="shared" si="76"/>
        <v>1.00034749</v>
      </c>
      <c r="F193" s="13">
        <f>(TRUNC(PRODUCT($E$13:$E192),16))</f>
        <v>1.0336624263946199</v>
      </c>
      <c r="G193" s="13">
        <f t="shared" si="77"/>
        <v>1</v>
      </c>
      <c r="H193" s="13">
        <f t="shared" si="78"/>
        <v>1.0336624299999999</v>
      </c>
      <c r="I193" s="12">
        <f t="shared" si="79"/>
        <v>4.4999999999999998E-2</v>
      </c>
      <c r="J193" s="12"/>
      <c r="K193" s="30">
        <f t="shared" si="69"/>
        <v>44407</v>
      </c>
      <c r="L193" s="2">
        <f t="shared" si="70"/>
        <v>124</v>
      </c>
      <c r="M193" s="15">
        <f t="shared" si="71"/>
        <v>124</v>
      </c>
      <c r="N193" s="11">
        <f t="shared" si="63"/>
        <v>1.0218953630000001</v>
      </c>
      <c r="O193" s="11"/>
      <c r="P193" s="11">
        <f t="shared" si="64"/>
        <v>1.056294844</v>
      </c>
      <c r="Q193" s="11"/>
      <c r="R193" s="15">
        <f t="shared" si="72"/>
        <v>0</v>
      </c>
      <c r="S193" s="13">
        <f t="shared" si="65"/>
        <v>56.294843999999998</v>
      </c>
      <c r="T193" s="13"/>
      <c r="U193" s="19">
        <f t="shared" si="66"/>
        <v>0</v>
      </c>
      <c r="V193" s="13">
        <f t="shared" si="73"/>
        <v>0</v>
      </c>
      <c r="W193" s="4" t="str">
        <f t="shared" si="74"/>
        <v>A+J=</v>
      </c>
      <c r="X193" s="30">
        <f t="shared" si="75"/>
        <v>45866</v>
      </c>
      <c r="Y193" s="3"/>
      <c r="Z193" s="72">
        <f>[2]Plan1!$A262</f>
        <v>44846</v>
      </c>
      <c r="AA193" s="72" t="str">
        <f>[2]Plan1!$C262</f>
        <v>Nossa Sr.a Aparecida - Padroeira do Brasil</v>
      </c>
      <c r="AB193" s="65"/>
      <c r="AC193" s="1"/>
      <c r="AE193" s="63"/>
      <c r="AF193" s="63"/>
      <c r="AG193" s="63"/>
      <c r="AH193" s="121"/>
      <c r="AI193" s="10"/>
      <c r="AJ193" s="3"/>
      <c r="AK193" s="3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1:80" ht="12.75" x14ac:dyDescent="0.2">
      <c r="A194" s="53">
        <f t="shared" si="67"/>
        <v>44588</v>
      </c>
      <c r="B194" s="54">
        <f t="shared" ca="1" si="62"/>
        <v>1056.8464730000001</v>
      </c>
      <c r="C194" s="56">
        <f t="shared" si="68"/>
        <v>1000</v>
      </c>
      <c r="D194" s="55">
        <f>IF(A194&lt;$B$1,VLOOKUP(A194,[1]DI!$A$4:$B$15000,2,FALSE),0)</f>
        <v>9.1499999999999998E-2</v>
      </c>
      <c r="E194" s="56">
        <f t="shared" si="76"/>
        <v>1.00034749</v>
      </c>
      <c r="F194" s="56">
        <f>(TRUNC(PRODUCT($E$13:$E193),16))</f>
        <v>1.03402161375116</v>
      </c>
      <c r="G194" s="56">
        <f t="shared" si="77"/>
        <v>1</v>
      </c>
      <c r="H194" s="56">
        <f t="shared" si="78"/>
        <v>1.0340216099999999</v>
      </c>
      <c r="I194" s="12">
        <f t="shared" si="79"/>
        <v>4.4999999999999998E-2</v>
      </c>
      <c r="J194" s="12"/>
      <c r="K194" s="57">
        <f t="shared" si="69"/>
        <v>44407</v>
      </c>
      <c r="L194" s="58">
        <f t="shared" si="70"/>
        <v>125</v>
      </c>
      <c r="M194" s="59">
        <f t="shared" si="71"/>
        <v>125</v>
      </c>
      <c r="N194" s="60">
        <f t="shared" si="63"/>
        <v>1.0220738739999999</v>
      </c>
      <c r="O194" s="60"/>
      <c r="P194" s="60">
        <f t="shared" si="64"/>
        <v>1.056846473</v>
      </c>
      <c r="Q194" s="60"/>
      <c r="R194" s="59">
        <f t="shared" si="72"/>
        <v>0</v>
      </c>
      <c r="S194" s="56">
        <f t="shared" si="65"/>
        <v>56.846473000000003</v>
      </c>
      <c r="T194" s="56"/>
      <c r="U194" s="61">
        <f t="shared" si="66"/>
        <v>0</v>
      </c>
      <c r="V194" s="13">
        <f t="shared" si="73"/>
        <v>0</v>
      </c>
      <c r="W194" s="62" t="str">
        <f t="shared" si="74"/>
        <v>A+J=</v>
      </c>
      <c r="X194" s="57">
        <f t="shared" si="75"/>
        <v>45866</v>
      </c>
      <c r="Y194" s="3"/>
      <c r="Z194" s="72">
        <f>[2]Plan1!$A263</f>
        <v>44867</v>
      </c>
      <c r="AA194" s="72" t="str">
        <f>[2]Plan1!$C263</f>
        <v>Finados</v>
      </c>
      <c r="AB194" s="65"/>
      <c r="AC194" s="1"/>
      <c r="AE194" s="63"/>
      <c r="AF194" s="63"/>
      <c r="AG194" s="63"/>
      <c r="AH194" s="121"/>
      <c r="AI194" s="10"/>
      <c r="AJ194" s="3"/>
      <c r="AK194" s="3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1:80" x14ac:dyDescent="0.15">
      <c r="A195" s="36">
        <f t="shared" si="67"/>
        <v>44589</v>
      </c>
      <c r="B195" s="14">
        <f t="shared" ca="1" si="62"/>
        <v>1057.398404</v>
      </c>
      <c r="C195" s="13">
        <f t="shared" si="68"/>
        <v>1000</v>
      </c>
      <c r="D195" s="12">
        <f>IF(A195&lt;$B$1,VLOOKUP(A195,[1]DI!$A$4:$B$15000,2,FALSE),0)</f>
        <v>9.1499999999999998E-2</v>
      </c>
      <c r="E195" s="13">
        <f t="shared" si="76"/>
        <v>1.00034749</v>
      </c>
      <c r="F195" s="13">
        <f>(TRUNC(PRODUCT($E$13:$E194),16))</f>
        <v>1.03438092592173</v>
      </c>
      <c r="G195" s="13">
        <f t="shared" si="77"/>
        <v>1</v>
      </c>
      <c r="H195" s="13">
        <f t="shared" si="78"/>
        <v>1.03438093</v>
      </c>
      <c r="I195" s="12">
        <f t="shared" si="79"/>
        <v>4.4999999999999998E-2</v>
      </c>
      <c r="J195" s="12"/>
      <c r="K195" s="30">
        <f t="shared" si="69"/>
        <v>44407</v>
      </c>
      <c r="L195" s="2">
        <f t="shared" si="70"/>
        <v>126</v>
      </c>
      <c r="M195" s="15">
        <f t="shared" si="71"/>
        <v>126</v>
      </c>
      <c r="N195" s="11">
        <f t="shared" si="63"/>
        <v>1.0222524150000001</v>
      </c>
      <c r="O195" s="11"/>
      <c r="P195" s="11">
        <f t="shared" si="64"/>
        <v>1.057398404</v>
      </c>
      <c r="Q195" s="11"/>
      <c r="R195" s="15">
        <f t="shared" si="72"/>
        <v>0</v>
      </c>
      <c r="S195" s="13">
        <f t="shared" si="65"/>
        <v>57.398403999999999</v>
      </c>
      <c r="T195" s="13"/>
      <c r="U195" s="19">
        <f t="shared" si="66"/>
        <v>0</v>
      </c>
      <c r="V195" s="13">
        <f t="shared" si="73"/>
        <v>0</v>
      </c>
      <c r="W195" s="4" t="str">
        <f t="shared" si="74"/>
        <v>A+J=</v>
      </c>
      <c r="X195" s="30">
        <f t="shared" si="75"/>
        <v>45866</v>
      </c>
      <c r="Y195" s="20"/>
      <c r="Z195" s="72">
        <f>[2]Plan1!$A264</f>
        <v>44880</v>
      </c>
      <c r="AA195" s="72" t="str">
        <f>[2]Plan1!$C264</f>
        <v>Proclamação da República</v>
      </c>
      <c r="AB195" s="65"/>
      <c r="AC195" s="1"/>
      <c r="AE195" s="63"/>
      <c r="AF195" s="63"/>
      <c r="AG195" s="63"/>
      <c r="AH195" s="121"/>
      <c r="AI195" s="21"/>
      <c r="AJ195" s="20"/>
      <c r="AK195" s="20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</row>
    <row r="196" spans="1:80" x14ac:dyDescent="0.15">
      <c r="A196" s="36">
        <f t="shared" si="67"/>
        <v>44590</v>
      </c>
      <c r="B196" s="14">
        <f t="shared" ca="1" si="62"/>
        <v>1057.9506089900001</v>
      </c>
      <c r="C196" s="13">
        <f t="shared" si="68"/>
        <v>1000</v>
      </c>
      <c r="D196" s="12">
        <f>IF(A196&lt;$B$1,VLOOKUP(A196,[1]DI!$A$4:$B$15000,2,FALSE),0)</f>
        <v>0</v>
      </c>
      <c r="E196" s="13">
        <f t="shared" si="76"/>
        <v>1</v>
      </c>
      <c r="F196" s="13">
        <f>(TRUNC(PRODUCT($E$13:$E195),16))</f>
        <v>1.0347403629496701</v>
      </c>
      <c r="G196" s="13">
        <f t="shared" si="77"/>
        <v>1</v>
      </c>
      <c r="H196" s="13">
        <f t="shared" si="78"/>
        <v>1.03474036</v>
      </c>
      <c r="I196" s="12">
        <f t="shared" si="79"/>
        <v>4.4999999999999998E-2</v>
      </c>
      <c r="J196" s="12"/>
      <c r="K196" s="30">
        <f t="shared" si="69"/>
        <v>44407</v>
      </c>
      <c r="L196" s="2">
        <f t="shared" si="70"/>
        <v>126</v>
      </c>
      <c r="M196" s="15">
        <f t="shared" si="71"/>
        <v>127</v>
      </c>
      <c r="N196" s="11">
        <f t="shared" si="63"/>
        <v>1.022430988</v>
      </c>
      <c r="O196" s="11"/>
      <c r="P196" s="11">
        <f t="shared" si="64"/>
        <v>1.0579506089999999</v>
      </c>
      <c r="Q196" s="11"/>
      <c r="R196" s="15">
        <f t="shared" si="72"/>
        <v>0</v>
      </c>
      <c r="S196" s="13">
        <f t="shared" si="65"/>
        <v>57.950608989999999</v>
      </c>
      <c r="T196" s="13"/>
      <c r="U196" s="19">
        <f t="shared" si="66"/>
        <v>0</v>
      </c>
      <c r="V196" s="13">
        <f t="shared" si="73"/>
        <v>0</v>
      </c>
      <c r="W196" s="4" t="str">
        <f t="shared" si="74"/>
        <v>A+J=</v>
      </c>
      <c r="X196" s="30">
        <f t="shared" si="75"/>
        <v>45866</v>
      </c>
      <c r="Y196" s="3"/>
      <c r="Z196" s="72">
        <f>[2]Plan1!$A265</f>
        <v>44920</v>
      </c>
      <c r="AA196" s="72" t="str">
        <f>[2]Plan1!$C265</f>
        <v>Natal</v>
      </c>
      <c r="AB196" s="65"/>
      <c r="AC196" s="1"/>
      <c r="AE196" s="63"/>
      <c r="AF196" s="63"/>
      <c r="AG196" s="63"/>
      <c r="AH196" s="121"/>
      <c r="AI196" s="10"/>
      <c r="AJ196" s="3"/>
      <c r="AK196" s="3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1:80" x14ac:dyDescent="0.15">
      <c r="A197" s="36">
        <f t="shared" si="67"/>
        <v>44591</v>
      </c>
      <c r="B197" s="14">
        <f t="shared" ca="1" si="62"/>
        <v>1057.9506089900001</v>
      </c>
      <c r="C197" s="13">
        <f t="shared" si="68"/>
        <v>1000</v>
      </c>
      <c r="D197" s="12">
        <f>IF(A197&lt;$B$1,VLOOKUP(A197,[1]DI!$A$4:$B$15000,2,FALSE),0)</f>
        <v>0</v>
      </c>
      <c r="E197" s="13">
        <f t="shared" si="76"/>
        <v>1</v>
      </c>
      <c r="F197" s="13">
        <f>(TRUNC(PRODUCT($E$13:$E196),16))</f>
        <v>1.0347403629496701</v>
      </c>
      <c r="G197" s="13">
        <f t="shared" si="77"/>
        <v>1</v>
      </c>
      <c r="H197" s="13">
        <f t="shared" si="78"/>
        <v>1.03474036</v>
      </c>
      <c r="I197" s="12">
        <f t="shared" si="79"/>
        <v>4.4999999999999998E-2</v>
      </c>
      <c r="J197" s="12"/>
      <c r="K197" s="30">
        <f t="shared" si="69"/>
        <v>44407</v>
      </c>
      <c r="L197" s="2">
        <f t="shared" si="70"/>
        <v>126</v>
      </c>
      <c r="M197" s="15">
        <f t="shared" si="71"/>
        <v>127</v>
      </c>
      <c r="N197" s="11">
        <f t="shared" si="63"/>
        <v>1.022430988</v>
      </c>
      <c r="O197" s="11"/>
      <c r="P197" s="11">
        <f t="shared" si="64"/>
        <v>1.0579506089999999</v>
      </c>
      <c r="Q197" s="11"/>
      <c r="R197" s="15">
        <f t="shared" si="72"/>
        <v>0</v>
      </c>
      <c r="S197" s="13">
        <f t="shared" si="65"/>
        <v>57.950608989999999</v>
      </c>
      <c r="T197" s="13"/>
      <c r="U197" s="19">
        <f t="shared" si="66"/>
        <v>0</v>
      </c>
      <c r="V197" s="13">
        <f t="shared" si="73"/>
        <v>0</v>
      </c>
      <c r="W197" s="4" t="str">
        <f t="shared" si="74"/>
        <v>A+J=</v>
      </c>
      <c r="X197" s="30">
        <f t="shared" si="75"/>
        <v>45866</v>
      </c>
      <c r="Y197" s="3"/>
      <c r="Z197" s="72">
        <f>[2]Plan1!$A266</f>
        <v>44927</v>
      </c>
      <c r="AA197" s="72" t="str">
        <f>[2]Plan1!$C266</f>
        <v>Confraternização Universal</v>
      </c>
      <c r="AB197" s="65"/>
      <c r="AC197" s="1"/>
      <c r="AE197" s="63"/>
      <c r="AF197" s="63"/>
      <c r="AG197" s="63"/>
      <c r="AH197" s="121"/>
      <c r="AI197" s="10"/>
      <c r="AJ197" s="3"/>
      <c r="AK197" s="3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1:80" x14ac:dyDescent="0.15">
      <c r="A198" s="36">
        <f t="shared" si="67"/>
        <v>44592</v>
      </c>
      <c r="B198" s="14">
        <f t="shared" ca="1" si="62"/>
        <v>1057.9506089900001</v>
      </c>
      <c r="C198" s="13">
        <f t="shared" si="68"/>
        <v>1000</v>
      </c>
      <c r="D198" s="12">
        <f>IF(A198&lt;$B$1,VLOOKUP(A198,[1]DI!$A$4:$B$15000,2,FALSE),0)</f>
        <v>9.1499999999999998E-2</v>
      </c>
      <c r="E198" s="13">
        <f t="shared" si="76"/>
        <v>1.00034749</v>
      </c>
      <c r="F198" s="13">
        <f>(TRUNC(PRODUCT($E$13:$E197),16))</f>
        <v>1.0347403629496701</v>
      </c>
      <c r="G198" s="13">
        <f t="shared" si="77"/>
        <v>1</v>
      </c>
      <c r="H198" s="13">
        <f t="shared" si="78"/>
        <v>1.03474036</v>
      </c>
      <c r="I198" s="12">
        <f t="shared" si="79"/>
        <v>4.4999999999999998E-2</v>
      </c>
      <c r="J198" s="12"/>
      <c r="K198" s="30">
        <f t="shared" si="69"/>
        <v>44407</v>
      </c>
      <c r="L198" s="2">
        <f t="shared" si="70"/>
        <v>127</v>
      </c>
      <c r="M198" s="15">
        <f t="shared" si="71"/>
        <v>127</v>
      </c>
      <c r="N198" s="11">
        <f t="shared" si="63"/>
        <v>1.022430988</v>
      </c>
      <c r="O198" s="11"/>
      <c r="P198" s="11">
        <f t="shared" si="64"/>
        <v>1.0579506089999999</v>
      </c>
      <c r="Q198" s="11"/>
      <c r="R198" s="15">
        <f t="shared" si="72"/>
        <v>0</v>
      </c>
      <c r="S198" s="13">
        <f t="shared" si="65"/>
        <v>57.950608989999999</v>
      </c>
      <c r="T198" s="13"/>
      <c r="U198" s="19">
        <f t="shared" si="66"/>
        <v>0</v>
      </c>
      <c r="V198" s="13">
        <f t="shared" si="73"/>
        <v>0</v>
      </c>
      <c r="W198" s="4" t="str">
        <f t="shared" si="74"/>
        <v>A+J=</v>
      </c>
      <c r="X198" s="30">
        <f t="shared" si="75"/>
        <v>45866</v>
      </c>
      <c r="Y198" s="20"/>
      <c r="Z198" s="72">
        <f>[2]Plan1!$A267</f>
        <v>44977</v>
      </c>
      <c r="AA198" s="72" t="str">
        <f>[2]Plan1!$C267</f>
        <v>Carnaval</v>
      </c>
      <c r="AB198" s="65"/>
      <c r="AC198" s="1"/>
      <c r="AE198" s="63"/>
      <c r="AF198" s="63"/>
      <c r="AG198" s="63"/>
      <c r="AH198" s="121"/>
      <c r="AI198" s="21"/>
      <c r="AJ198" s="20"/>
      <c r="AK198" s="20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</row>
    <row r="199" spans="1:80" x14ac:dyDescent="0.15">
      <c r="A199" s="36">
        <f t="shared" si="67"/>
        <v>44593</v>
      </c>
      <c r="B199" s="14">
        <f t="shared" ca="1" si="62"/>
        <v>1058.5031060000001</v>
      </c>
      <c r="C199" s="13">
        <f t="shared" si="68"/>
        <v>1000</v>
      </c>
      <c r="D199" s="12">
        <f>IF(A199&lt;$B$1,VLOOKUP(A199,[1]DI!$A$4:$B$15000,2,FALSE),0)</f>
        <v>9.1499999999999998E-2</v>
      </c>
      <c r="E199" s="13">
        <f t="shared" si="76"/>
        <v>1.00034749</v>
      </c>
      <c r="F199" s="13">
        <f>(TRUNC(PRODUCT($E$13:$E198),16))</f>
        <v>1.0350999248784001</v>
      </c>
      <c r="G199" s="13">
        <f t="shared" si="77"/>
        <v>1</v>
      </c>
      <c r="H199" s="13">
        <f t="shared" si="78"/>
        <v>1.03509992</v>
      </c>
      <c r="I199" s="12">
        <f t="shared" si="79"/>
        <v>4.4999999999999998E-2</v>
      </c>
      <c r="J199" s="12"/>
      <c r="K199" s="30">
        <f t="shared" si="69"/>
        <v>44407</v>
      </c>
      <c r="L199" s="2">
        <f t="shared" si="70"/>
        <v>128</v>
      </c>
      <c r="M199" s="15">
        <f t="shared" si="71"/>
        <v>128</v>
      </c>
      <c r="N199" s="11">
        <f t="shared" si="63"/>
        <v>1.0226095909999999</v>
      </c>
      <c r="O199" s="11"/>
      <c r="P199" s="11">
        <f t="shared" si="64"/>
        <v>1.0585031060000001</v>
      </c>
      <c r="Q199" s="11"/>
      <c r="R199" s="15">
        <f t="shared" si="72"/>
        <v>0</v>
      </c>
      <c r="S199" s="13">
        <f t="shared" si="65"/>
        <v>58.503106000000002</v>
      </c>
      <c r="T199" s="13"/>
      <c r="U199" s="19">
        <f t="shared" si="66"/>
        <v>0</v>
      </c>
      <c r="V199" s="13">
        <f t="shared" si="73"/>
        <v>0</v>
      </c>
      <c r="W199" s="4" t="str">
        <f t="shared" si="74"/>
        <v>A+J=</v>
      </c>
      <c r="X199" s="30">
        <f t="shared" si="75"/>
        <v>45866</v>
      </c>
      <c r="Y199" s="3"/>
      <c r="Z199" s="72">
        <f>[2]Plan1!$A268</f>
        <v>44978</v>
      </c>
      <c r="AA199" s="72" t="str">
        <f>[2]Plan1!$C268</f>
        <v>Carnaval</v>
      </c>
      <c r="AB199" s="65"/>
      <c r="AC199" s="1"/>
      <c r="AE199" s="63"/>
      <c r="AF199" s="63"/>
      <c r="AG199" s="63"/>
      <c r="AH199" s="121"/>
      <c r="AI199" s="10"/>
      <c r="AJ199" s="3"/>
      <c r="AK199" s="3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1:80" x14ac:dyDescent="0.15">
      <c r="A200" s="36">
        <f t="shared" si="67"/>
        <v>44594</v>
      </c>
      <c r="B200" s="14">
        <f t="shared" ca="1" si="62"/>
        <v>1059.0558980000001</v>
      </c>
      <c r="C200" s="13">
        <f t="shared" si="68"/>
        <v>1000</v>
      </c>
      <c r="D200" s="12">
        <f>IF(A200&lt;$B$1,VLOOKUP(A200,[1]DI!$A$4:$B$15000,2,FALSE),0)</f>
        <v>9.1499999999999998E-2</v>
      </c>
      <c r="E200" s="13">
        <f t="shared" si="76"/>
        <v>1.00034749</v>
      </c>
      <c r="F200" s="13">
        <f>(TRUNC(PRODUCT($E$13:$E199),16))</f>
        <v>1.03545961175129</v>
      </c>
      <c r="G200" s="13">
        <f t="shared" si="77"/>
        <v>1</v>
      </c>
      <c r="H200" s="13">
        <f t="shared" si="78"/>
        <v>1.03545961</v>
      </c>
      <c r="I200" s="12">
        <f t="shared" si="79"/>
        <v>4.4999999999999998E-2</v>
      </c>
      <c r="J200" s="12"/>
      <c r="K200" s="30">
        <f t="shared" si="69"/>
        <v>44407</v>
      </c>
      <c r="L200" s="2">
        <f t="shared" si="70"/>
        <v>129</v>
      </c>
      <c r="M200" s="15">
        <f t="shared" si="71"/>
        <v>129</v>
      </c>
      <c r="N200" s="11">
        <f t="shared" si="63"/>
        <v>1.0227882260000001</v>
      </c>
      <c r="O200" s="11"/>
      <c r="P200" s="11">
        <f t="shared" si="64"/>
        <v>1.059055898</v>
      </c>
      <c r="Q200" s="11"/>
      <c r="R200" s="15">
        <f t="shared" si="72"/>
        <v>0</v>
      </c>
      <c r="S200" s="13">
        <f t="shared" si="65"/>
        <v>59.055897999999999</v>
      </c>
      <c r="T200" s="13"/>
      <c r="U200" s="19">
        <f t="shared" si="66"/>
        <v>0</v>
      </c>
      <c r="V200" s="13">
        <f t="shared" si="73"/>
        <v>0</v>
      </c>
      <c r="W200" s="4" t="str">
        <f t="shared" si="74"/>
        <v>A+J=</v>
      </c>
      <c r="X200" s="30">
        <f t="shared" si="75"/>
        <v>45866</v>
      </c>
      <c r="Y200" s="3"/>
      <c r="Z200" s="72">
        <f>[2]Plan1!$A269</f>
        <v>45023</v>
      </c>
      <c r="AA200" s="72" t="str">
        <f>[2]Plan1!$C269</f>
        <v>Paixão de Cristo</v>
      </c>
      <c r="AB200" s="65"/>
      <c r="AC200" s="1"/>
      <c r="AE200" s="63"/>
      <c r="AF200" s="63"/>
      <c r="AG200" s="63"/>
      <c r="AH200" s="121"/>
      <c r="AI200" s="10"/>
      <c r="AJ200" s="3"/>
      <c r="AK200" s="3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1:80" x14ac:dyDescent="0.15">
      <c r="A201" s="36">
        <f t="shared" si="67"/>
        <v>44595</v>
      </c>
      <c r="B201" s="14">
        <f t="shared" ca="1" si="62"/>
        <v>1059.608974</v>
      </c>
      <c r="C201" s="13">
        <f t="shared" si="68"/>
        <v>1000</v>
      </c>
      <c r="D201" s="12">
        <f>IF(A201&lt;$B$1,VLOOKUP(A201,[1]DI!$A$4:$B$15000,2,FALSE),0)</f>
        <v>0.1065</v>
      </c>
      <c r="E201" s="13">
        <f t="shared" si="76"/>
        <v>1.00040168</v>
      </c>
      <c r="F201" s="13">
        <f>(TRUNC(PRODUCT($E$13:$E200),16))</f>
        <v>1.0358194236117799</v>
      </c>
      <c r="G201" s="13">
        <f t="shared" si="77"/>
        <v>1</v>
      </c>
      <c r="H201" s="13">
        <f t="shared" si="78"/>
        <v>1.0358194199999999</v>
      </c>
      <c r="I201" s="12">
        <f t="shared" si="79"/>
        <v>4.4999999999999998E-2</v>
      </c>
      <c r="J201" s="12"/>
      <c r="K201" s="30">
        <f t="shared" si="69"/>
        <v>44407</v>
      </c>
      <c r="L201" s="2">
        <f t="shared" si="70"/>
        <v>130</v>
      </c>
      <c r="M201" s="15">
        <f t="shared" si="71"/>
        <v>130</v>
      </c>
      <c r="N201" s="11">
        <f t="shared" si="63"/>
        <v>1.022966893</v>
      </c>
      <c r="O201" s="11"/>
      <c r="P201" s="11">
        <f t="shared" si="64"/>
        <v>1.0596089740000001</v>
      </c>
      <c r="Q201" s="11"/>
      <c r="R201" s="15">
        <f t="shared" si="72"/>
        <v>0</v>
      </c>
      <c r="S201" s="13">
        <f t="shared" si="65"/>
        <v>59.608974000000003</v>
      </c>
      <c r="T201" s="13"/>
      <c r="U201" s="19">
        <f t="shared" si="66"/>
        <v>0</v>
      </c>
      <c r="V201" s="13">
        <f t="shared" si="73"/>
        <v>0</v>
      </c>
      <c r="W201" s="4" t="str">
        <f t="shared" si="74"/>
        <v>A+J=</v>
      </c>
      <c r="X201" s="30">
        <f t="shared" si="75"/>
        <v>45866</v>
      </c>
      <c r="Y201" s="3"/>
      <c r="Z201" s="72">
        <f>[2]Plan1!$A270</f>
        <v>45037</v>
      </c>
      <c r="AA201" s="72" t="str">
        <f>[2]Plan1!$C270</f>
        <v>Tiradentes</v>
      </c>
      <c r="AB201" s="65"/>
      <c r="AC201" s="1"/>
      <c r="AE201" s="63"/>
      <c r="AF201" s="63"/>
      <c r="AG201" s="63"/>
      <c r="AH201" s="121"/>
      <c r="AI201" s="10"/>
      <c r="AJ201" s="3"/>
      <c r="AK201" s="3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1:80" x14ac:dyDescent="0.15">
      <c r="A202" s="36">
        <f t="shared" si="67"/>
        <v>44596</v>
      </c>
      <c r="B202" s="14">
        <f t="shared" ca="1" si="62"/>
        <v>1060.21977199</v>
      </c>
      <c r="C202" s="13">
        <f t="shared" si="68"/>
        <v>1000</v>
      </c>
      <c r="D202" s="12">
        <f>IF(A202&lt;$B$1,VLOOKUP(A202,[1]DI!$A$4:$B$15000,2,FALSE),0)</f>
        <v>0.1065</v>
      </c>
      <c r="E202" s="13">
        <f t="shared" si="76"/>
        <v>1.00040168</v>
      </c>
      <c r="F202" s="13">
        <f>(TRUNC(PRODUCT($E$13:$E201),16))</f>
        <v>1.03623549155786</v>
      </c>
      <c r="G202" s="13">
        <f t="shared" si="77"/>
        <v>1</v>
      </c>
      <c r="H202" s="13">
        <f t="shared" si="78"/>
        <v>1.0362354899999999</v>
      </c>
      <c r="I202" s="12">
        <f t="shared" si="79"/>
        <v>4.4999999999999998E-2</v>
      </c>
      <c r="J202" s="12"/>
      <c r="K202" s="30">
        <f t="shared" si="69"/>
        <v>44407</v>
      </c>
      <c r="L202" s="2">
        <f t="shared" si="70"/>
        <v>131</v>
      </c>
      <c r="M202" s="15">
        <f t="shared" si="71"/>
        <v>131</v>
      </c>
      <c r="N202" s="11">
        <f t="shared" si="63"/>
        <v>1.0231455899999999</v>
      </c>
      <c r="O202" s="11"/>
      <c r="P202" s="11">
        <f t="shared" si="64"/>
        <v>1.0602197719999999</v>
      </c>
      <c r="Q202" s="11"/>
      <c r="R202" s="15">
        <f t="shared" si="72"/>
        <v>0</v>
      </c>
      <c r="S202" s="13">
        <f t="shared" si="65"/>
        <v>60.219771989999998</v>
      </c>
      <c r="T202" s="13"/>
      <c r="U202" s="19">
        <f t="shared" si="66"/>
        <v>0</v>
      </c>
      <c r="V202" s="13">
        <f t="shared" si="73"/>
        <v>0</v>
      </c>
      <c r="W202" s="4" t="str">
        <f t="shared" si="74"/>
        <v>A+J=</v>
      </c>
      <c r="X202" s="30">
        <f t="shared" si="75"/>
        <v>45866</v>
      </c>
      <c r="Y202" s="3"/>
      <c r="Z202" s="72">
        <f>[2]Plan1!$A271</f>
        <v>45047</v>
      </c>
      <c r="AA202" s="72" t="str">
        <f>[2]Plan1!$C271</f>
        <v>Dia do Trabalho</v>
      </c>
      <c r="AB202" s="65"/>
      <c r="AC202" s="1"/>
      <c r="AD202" s="24"/>
      <c r="AE202" s="63"/>
      <c r="AF202" s="63"/>
      <c r="AG202" s="63"/>
      <c r="AH202" s="121"/>
      <c r="AI202" s="10"/>
      <c r="AJ202" s="3"/>
      <c r="AK202" s="3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1:80" x14ac:dyDescent="0.15">
      <c r="A203" s="36">
        <f t="shared" si="67"/>
        <v>44597</v>
      </c>
      <c r="B203" s="14">
        <f t="shared" ca="1" si="62"/>
        <v>1060.83092599</v>
      </c>
      <c r="C203" s="13">
        <f t="shared" si="68"/>
        <v>1000</v>
      </c>
      <c r="D203" s="12">
        <f>IF(A203&lt;$B$1,VLOOKUP(A203,[1]DI!$A$4:$B$15000,2,FALSE),0)</f>
        <v>0</v>
      </c>
      <c r="E203" s="13">
        <f t="shared" si="76"/>
        <v>1</v>
      </c>
      <c r="F203" s="13">
        <f>(TRUNC(PRODUCT($E$13:$E202),16))</f>
        <v>1.0366517266301001</v>
      </c>
      <c r="G203" s="13">
        <f t="shared" si="77"/>
        <v>1</v>
      </c>
      <c r="H203" s="13">
        <f t="shared" si="78"/>
        <v>1.03665173</v>
      </c>
      <c r="I203" s="12">
        <f t="shared" si="79"/>
        <v>4.4999999999999998E-2</v>
      </c>
      <c r="J203" s="12"/>
      <c r="K203" s="30">
        <f t="shared" si="69"/>
        <v>44407</v>
      </c>
      <c r="L203" s="2">
        <f t="shared" si="70"/>
        <v>131</v>
      </c>
      <c r="M203" s="15">
        <f t="shared" si="71"/>
        <v>132</v>
      </c>
      <c r="N203" s="11">
        <f t="shared" si="63"/>
        <v>1.0233243190000001</v>
      </c>
      <c r="O203" s="11"/>
      <c r="P203" s="11">
        <f t="shared" si="64"/>
        <v>1.060830926</v>
      </c>
      <c r="Q203" s="11"/>
      <c r="R203" s="15">
        <f t="shared" si="72"/>
        <v>0</v>
      </c>
      <c r="S203" s="13">
        <f t="shared" si="65"/>
        <v>60.830925989999997</v>
      </c>
      <c r="T203" s="13"/>
      <c r="U203" s="19">
        <f t="shared" si="66"/>
        <v>0</v>
      </c>
      <c r="V203" s="13">
        <f t="shared" si="73"/>
        <v>0</v>
      </c>
      <c r="W203" s="4" t="str">
        <f t="shared" si="74"/>
        <v>A+J=</v>
      </c>
      <c r="X203" s="30">
        <f t="shared" si="75"/>
        <v>45866</v>
      </c>
      <c r="Y203" s="3"/>
      <c r="Z203" s="72">
        <f>[2]Plan1!$A272</f>
        <v>45085</v>
      </c>
      <c r="AA203" s="72" t="str">
        <f>[2]Plan1!$C272</f>
        <v>Corpus Christi</v>
      </c>
      <c r="AB203" s="65"/>
      <c r="AC203" s="1"/>
      <c r="AD203" s="24"/>
      <c r="AE203" s="63"/>
      <c r="AF203" s="63"/>
      <c r="AG203" s="63"/>
      <c r="AH203" s="121"/>
      <c r="AI203" s="10"/>
      <c r="AJ203" s="3"/>
      <c r="AK203" s="3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1:80" x14ac:dyDescent="0.15">
      <c r="A204" s="36">
        <f t="shared" si="67"/>
        <v>44598</v>
      </c>
      <c r="B204" s="14">
        <f t="shared" ca="1" si="62"/>
        <v>1060.83092599</v>
      </c>
      <c r="C204" s="13">
        <f t="shared" si="68"/>
        <v>1000</v>
      </c>
      <c r="D204" s="12">
        <f>IF(A204&lt;$B$1,VLOOKUP(A204,[1]DI!$A$4:$B$15000,2,FALSE),0)</f>
        <v>0</v>
      </c>
      <c r="E204" s="13">
        <f t="shared" si="76"/>
        <v>1</v>
      </c>
      <c r="F204" s="13">
        <f>(TRUNC(PRODUCT($E$13:$E203),16))</f>
        <v>1.0366517266301001</v>
      </c>
      <c r="G204" s="13">
        <f t="shared" si="77"/>
        <v>1</v>
      </c>
      <c r="H204" s="13">
        <f t="shared" si="78"/>
        <v>1.03665173</v>
      </c>
      <c r="I204" s="12">
        <f t="shared" si="79"/>
        <v>4.4999999999999998E-2</v>
      </c>
      <c r="J204" s="12"/>
      <c r="K204" s="30">
        <f t="shared" si="69"/>
        <v>44407</v>
      </c>
      <c r="L204" s="2">
        <f t="shared" si="70"/>
        <v>131</v>
      </c>
      <c r="M204" s="15">
        <f t="shared" si="71"/>
        <v>132</v>
      </c>
      <c r="N204" s="11">
        <f t="shared" si="63"/>
        <v>1.0233243190000001</v>
      </c>
      <c r="O204" s="11"/>
      <c r="P204" s="11">
        <f t="shared" si="64"/>
        <v>1.060830926</v>
      </c>
      <c r="Q204" s="11"/>
      <c r="R204" s="15">
        <f t="shared" si="72"/>
        <v>0</v>
      </c>
      <c r="S204" s="13">
        <f t="shared" si="65"/>
        <v>60.830925989999997</v>
      </c>
      <c r="T204" s="13"/>
      <c r="U204" s="19">
        <f t="shared" si="66"/>
        <v>0</v>
      </c>
      <c r="V204" s="13">
        <f t="shared" si="73"/>
        <v>0</v>
      </c>
      <c r="W204" s="4" t="str">
        <f t="shared" si="74"/>
        <v>A+J=</v>
      </c>
      <c r="X204" s="30">
        <f t="shared" si="75"/>
        <v>45866</v>
      </c>
      <c r="Y204" s="3"/>
      <c r="Z204" s="72">
        <f>[2]Plan1!$A273</f>
        <v>45176</v>
      </c>
      <c r="AA204" s="72" t="str">
        <f>[2]Plan1!$C273</f>
        <v>Independência do Brasil</v>
      </c>
      <c r="AB204" s="65"/>
      <c r="AC204" s="1"/>
      <c r="AD204" s="24"/>
      <c r="AE204" s="63"/>
      <c r="AF204" s="63"/>
      <c r="AG204" s="63"/>
      <c r="AH204" s="121"/>
      <c r="AI204" s="10"/>
      <c r="AJ204" s="3"/>
      <c r="AK204" s="3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1:80" x14ac:dyDescent="0.15">
      <c r="A205" s="36">
        <f t="shared" si="67"/>
        <v>44599</v>
      </c>
      <c r="B205" s="14">
        <f t="shared" ref="B205:B268" ca="1" si="82">IF(A205&lt;=TODAY(),C205+S205,IF(AND(A205&gt;TODAY(),A205&lt;=$B$1),IF(VLOOKUP(TODAY(),$A$11:$D$4976,4,FALSE)=0,"n.d",C205+S205),"n.d"))</f>
        <v>1060.83092599</v>
      </c>
      <c r="C205" s="13">
        <f t="shared" si="68"/>
        <v>1000</v>
      </c>
      <c r="D205" s="12">
        <f>IF(A205&lt;$B$1,VLOOKUP(A205,[1]DI!$A$4:$B$15000,2,FALSE),0)</f>
        <v>0.1065</v>
      </c>
      <c r="E205" s="13">
        <f t="shared" si="76"/>
        <v>1.00040168</v>
      </c>
      <c r="F205" s="13">
        <f>(TRUNC(PRODUCT($E$13:$E204),16))</f>
        <v>1.0366517266301001</v>
      </c>
      <c r="G205" s="13">
        <f t="shared" si="77"/>
        <v>1</v>
      </c>
      <c r="H205" s="13">
        <f t="shared" si="78"/>
        <v>1.03665173</v>
      </c>
      <c r="I205" s="12">
        <f t="shared" si="79"/>
        <v>4.4999999999999998E-2</v>
      </c>
      <c r="J205" s="12"/>
      <c r="K205" s="30">
        <f t="shared" si="69"/>
        <v>44407</v>
      </c>
      <c r="L205" s="2">
        <f t="shared" si="70"/>
        <v>132</v>
      </c>
      <c r="M205" s="15">
        <f t="shared" si="71"/>
        <v>132</v>
      </c>
      <c r="N205" s="11">
        <f t="shared" ref="N205:N268" si="83">ROUND((I205+1)^(M205/252),9)</f>
        <v>1.0233243190000001</v>
      </c>
      <c r="O205" s="11"/>
      <c r="P205" s="11">
        <f t="shared" ref="P205:P268" si="84">ROUND(H205*N205,9)</f>
        <v>1.060830926</v>
      </c>
      <c r="Q205" s="11"/>
      <c r="R205" s="15">
        <f t="shared" si="72"/>
        <v>0</v>
      </c>
      <c r="S205" s="13">
        <f t="shared" ref="S205:S268" si="85">TRUNC(((P205-1)*C205),8)</f>
        <v>60.830925989999997</v>
      </c>
      <c r="T205" s="13"/>
      <c r="U205" s="19">
        <f t="shared" ref="U205:U268" si="86">IF($R205&gt;0,VLOOKUP($R205,$Z$13:$AF$151,7),0)</f>
        <v>0</v>
      </c>
      <c r="V205" s="13">
        <f t="shared" si="73"/>
        <v>0</v>
      </c>
      <c r="W205" s="4" t="str">
        <f t="shared" si="74"/>
        <v>A+J=</v>
      </c>
      <c r="X205" s="30">
        <f t="shared" si="75"/>
        <v>45866</v>
      </c>
      <c r="Y205" s="3"/>
      <c r="Z205" s="72">
        <f>[2]Plan1!$A274</f>
        <v>45211</v>
      </c>
      <c r="AA205" s="72" t="str">
        <f>[2]Plan1!$C274</f>
        <v>Nossa Sr.a Aparecida - Padroeira do Brasil</v>
      </c>
      <c r="AB205" s="65"/>
      <c r="AC205" s="1"/>
      <c r="AD205" s="24"/>
      <c r="AE205" s="63"/>
      <c r="AF205" s="63"/>
      <c r="AG205" s="63"/>
      <c r="AH205" s="121"/>
      <c r="AI205" s="10"/>
      <c r="AJ205" s="3"/>
      <c r="AK205" s="3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1:80" x14ac:dyDescent="0.15">
      <c r="A206" s="36">
        <f t="shared" ref="A206:A269" si="87">(A205+1)</f>
        <v>44600</v>
      </c>
      <c r="B206" s="14">
        <f t="shared" ca="1" si="82"/>
        <v>1061.4424240000001</v>
      </c>
      <c r="C206" s="13">
        <f t="shared" ref="C206:C269" si="88">(C205-V205)</f>
        <v>1000</v>
      </c>
      <c r="D206" s="12">
        <f>IF(A206&lt;$B$1,VLOOKUP(A206,[1]DI!$A$4:$B$15000,2,FALSE),0)</f>
        <v>0.1065</v>
      </c>
      <c r="E206" s="13">
        <f t="shared" si="76"/>
        <v>1.00040168</v>
      </c>
      <c r="F206" s="13">
        <f>(TRUNC(PRODUCT($E$13:$E205),16))</f>
        <v>1.03706812889566</v>
      </c>
      <c r="G206" s="13">
        <f t="shared" si="77"/>
        <v>1</v>
      </c>
      <c r="H206" s="13">
        <f t="shared" si="78"/>
        <v>1.03706813</v>
      </c>
      <c r="I206" s="12">
        <f t="shared" si="79"/>
        <v>4.4999999999999998E-2</v>
      </c>
      <c r="J206" s="12"/>
      <c r="K206" s="30">
        <f t="shared" ref="K206:K269" si="89">IF(R205&gt;0,VLOOKUP(R205,Z$13:AJ$151,2),K205)</f>
        <v>44407</v>
      </c>
      <c r="L206" s="2">
        <f t="shared" ref="L206:L269" si="90">IF(A206&gt;K206,IF(NETWORKDAYS(K206,A206,$Z$161:$Z$545)-1=0,1,NETWORKDAYS(K206,A206,$Z$161:$Z$545)-1),0)</f>
        <v>133</v>
      </c>
      <c r="M206" s="15">
        <f t="shared" ref="M206:M269" si="91">IF(AND(L206=1,L205=1),1,IF(L206&gt;0,IF(L206=L205,L206+1,L206),0))</f>
        <v>133</v>
      </c>
      <c r="N206" s="11">
        <f t="shared" si="83"/>
        <v>1.0235030789999999</v>
      </c>
      <c r="O206" s="11"/>
      <c r="P206" s="11">
        <f t="shared" si="84"/>
        <v>1.061442424</v>
      </c>
      <c r="Q206" s="11"/>
      <c r="R206" s="15">
        <f t="shared" ref="R206:R269" si="92">IF(VLOOKUP(A206,AA$13:AH$151,8)=VLOOKUP(A205,AA$13:AH$151,8),0,VLOOKUP(A206,AA$13:AH$151,8))</f>
        <v>0</v>
      </c>
      <c r="S206" s="13">
        <f t="shared" si="85"/>
        <v>61.442424000000003</v>
      </c>
      <c r="T206" s="13"/>
      <c r="U206" s="19">
        <f t="shared" si="86"/>
        <v>0</v>
      </c>
      <c r="V206" s="13">
        <f t="shared" ref="V206:V269" si="93">IF(U206&gt;0,TRUNC(U206*C206,8),0)</f>
        <v>0</v>
      </c>
      <c r="W206" s="4" t="str">
        <f t="shared" ref="W206:W269" si="94">IF(R205&gt;0,VLOOKUP(R205,Z$13:AJ$151,10),W205)</f>
        <v>A+J=</v>
      </c>
      <c r="X206" s="30">
        <f t="shared" ref="X206:X269" si="95">IF(R205&gt;0,VLOOKUP(R205,Z$13:AJ$151,11),X205)</f>
        <v>45866</v>
      </c>
      <c r="Y206" s="3"/>
      <c r="Z206" s="72">
        <f>[2]Plan1!$A275</f>
        <v>45232</v>
      </c>
      <c r="AA206" s="72" t="str">
        <f>[2]Plan1!$C275</f>
        <v>Finados</v>
      </c>
      <c r="AB206" s="65"/>
      <c r="AC206" s="1"/>
      <c r="AD206" s="24"/>
      <c r="AE206" s="63"/>
      <c r="AF206" s="63"/>
      <c r="AG206" s="63"/>
      <c r="AH206" s="121"/>
      <c r="AI206" s="10"/>
      <c r="AJ206" s="3"/>
      <c r="AK206" s="3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1:80" x14ac:dyDescent="0.15">
      <c r="A207" s="36">
        <f t="shared" si="87"/>
        <v>44601</v>
      </c>
      <c r="B207" s="14">
        <f t="shared" ca="1" si="82"/>
        <v>1062.0542780000001</v>
      </c>
      <c r="C207" s="13">
        <f t="shared" si="88"/>
        <v>1000</v>
      </c>
      <c r="D207" s="12">
        <f>IF(A207&lt;$B$1,VLOOKUP(A207,[1]DI!$A$4:$B$15000,2,FALSE),0)</f>
        <v>0.1065</v>
      </c>
      <c r="E207" s="13">
        <f t="shared" ref="E207:E270" si="96">ROUND(((1+D207)^(1/252)),8)</f>
        <v>1.00040168</v>
      </c>
      <c r="F207" s="13">
        <f>(TRUNC(PRODUCT($E$13:$E206),16))</f>
        <v>1.0374846984216699</v>
      </c>
      <c r="G207" s="13">
        <f t="shared" ref="G207:G270" si="97">IF(R206&gt;0,F206,G206)</f>
        <v>1</v>
      </c>
      <c r="H207" s="13">
        <f t="shared" ref="H207:H270" si="98">ROUND(F207/G207,8)</f>
        <v>1.0374847</v>
      </c>
      <c r="I207" s="12">
        <f t="shared" ref="I207:I270" si="99">IF(R206&gt;0,VLOOKUP(A206,AG$161:AH$223,2),I206)</f>
        <v>4.4999999999999998E-2</v>
      </c>
      <c r="J207" s="12"/>
      <c r="K207" s="30">
        <f t="shared" si="89"/>
        <v>44407</v>
      </c>
      <c r="L207" s="2">
        <f t="shared" si="90"/>
        <v>134</v>
      </c>
      <c r="M207" s="15">
        <f t="shared" si="91"/>
        <v>134</v>
      </c>
      <c r="N207" s="11">
        <f t="shared" si="83"/>
        <v>1.0236818700000001</v>
      </c>
      <c r="O207" s="11"/>
      <c r="P207" s="11">
        <f t="shared" si="84"/>
        <v>1.062054278</v>
      </c>
      <c r="Q207" s="11"/>
      <c r="R207" s="15">
        <f t="shared" si="92"/>
        <v>0</v>
      </c>
      <c r="S207" s="13">
        <f t="shared" si="85"/>
        <v>62.054277999999996</v>
      </c>
      <c r="T207" s="13"/>
      <c r="U207" s="19">
        <f t="shared" si="86"/>
        <v>0</v>
      </c>
      <c r="V207" s="13">
        <f t="shared" si="93"/>
        <v>0</v>
      </c>
      <c r="W207" s="4" t="str">
        <f t="shared" si="94"/>
        <v>A+J=</v>
      </c>
      <c r="X207" s="30">
        <f t="shared" si="95"/>
        <v>45866</v>
      </c>
      <c r="Y207" s="3"/>
      <c r="Z207" s="72">
        <f>[2]Plan1!$A276</f>
        <v>45245</v>
      </c>
      <c r="AA207" s="72" t="str">
        <f>[2]Plan1!$C276</f>
        <v>Proclamação da República</v>
      </c>
      <c r="AB207" s="65"/>
      <c r="AC207" s="1"/>
      <c r="AD207" s="24"/>
      <c r="AE207" s="63"/>
      <c r="AF207" s="63"/>
      <c r="AG207" s="63"/>
      <c r="AH207" s="121"/>
      <c r="AI207" s="10"/>
      <c r="AJ207" s="3"/>
      <c r="AK207" s="3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1:80" x14ac:dyDescent="0.15">
      <c r="A208" s="36">
        <f t="shared" si="87"/>
        <v>44602</v>
      </c>
      <c r="B208" s="14">
        <f t="shared" ca="1" si="82"/>
        <v>1062.666487</v>
      </c>
      <c r="C208" s="13">
        <f t="shared" si="88"/>
        <v>1000</v>
      </c>
      <c r="D208" s="12">
        <f>IF(A208&lt;$B$1,VLOOKUP(A208,[1]DI!$A$4:$B$15000,2,FALSE),0)</f>
        <v>0.1065</v>
      </c>
      <c r="E208" s="13">
        <f t="shared" si="96"/>
        <v>1.00040168</v>
      </c>
      <c r="F208" s="13">
        <f>(TRUNC(PRODUCT($E$13:$E207),16))</f>
        <v>1.03790143527533</v>
      </c>
      <c r="G208" s="13">
        <f t="shared" si="97"/>
        <v>1</v>
      </c>
      <c r="H208" s="13">
        <f t="shared" si="98"/>
        <v>1.03790144</v>
      </c>
      <c r="I208" s="12">
        <f t="shared" si="99"/>
        <v>4.4999999999999998E-2</v>
      </c>
      <c r="J208" s="12"/>
      <c r="K208" s="30">
        <f t="shared" si="89"/>
        <v>44407</v>
      </c>
      <c r="L208" s="2">
        <f t="shared" si="90"/>
        <v>135</v>
      </c>
      <c r="M208" s="15">
        <f t="shared" si="91"/>
        <v>135</v>
      </c>
      <c r="N208" s="11">
        <f t="shared" si="83"/>
        <v>1.023860692</v>
      </c>
      <c r="O208" s="11"/>
      <c r="P208" s="11">
        <f t="shared" si="84"/>
        <v>1.062666487</v>
      </c>
      <c r="Q208" s="11"/>
      <c r="R208" s="15">
        <f t="shared" si="92"/>
        <v>0</v>
      </c>
      <c r="S208" s="13">
        <f t="shared" si="85"/>
        <v>62.666486999999996</v>
      </c>
      <c r="T208" s="13"/>
      <c r="U208" s="19">
        <f t="shared" si="86"/>
        <v>0</v>
      </c>
      <c r="V208" s="13">
        <f t="shared" si="93"/>
        <v>0</v>
      </c>
      <c r="W208" s="4" t="str">
        <f t="shared" si="94"/>
        <v>A+J=</v>
      </c>
      <c r="X208" s="30">
        <f t="shared" si="95"/>
        <v>45866</v>
      </c>
      <c r="Y208" s="3"/>
      <c r="Z208" s="72">
        <f>[2]Plan1!$A277</f>
        <v>45285</v>
      </c>
      <c r="AA208" s="72" t="str">
        <f>[2]Plan1!$C277</f>
        <v>Natal</v>
      </c>
      <c r="AB208" s="65"/>
      <c r="AC208" s="1"/>
      <c r="AD208" s="24"/>
      <c r="AE208" s="63"/>
      <c r="AF208" s="63"/>
      <c r="AG208" s="63"/>
      <c r="AH208" s="121"/>
      <c r="AI208" s="10"/>
      <c r="AJ208" s="3"/>
      <c r="AK208" s="3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1:80" x14ac:dyDescent="0.15">
      <c r="A209" s="36">
        <f t="shared" si="87"/>
        <v>44603</v>
      </c>
      <c r="B209" s="14">
        <f t="shared" ca="1" si="82"/>
        <v>1063.2790399999999</v>
      </c>
      <c r="C209" s="13">
        <f t="shared" si="88"/>
        <v>1000</v>
      </c>
      <c r="D209" s="12">
        <f>IF(A209&lt;$B$1,VLOOKUP(A209,[1]DI!$A$4:$B$15000,2,FALSE),0)</f>
        <v>0.1065</v>
      </c>
      <c r="E209" s="13">
        <f t="shared" si="96"/>
        <v>1.00040168</v>
      </c>
      <c r="F209" s="13">
        <f>(TRUNC(PRODUCT($E$13:$E208),16))</f>
        <v>1.03831833952386</v>
      </c>
      <c r="G209" s="13">
        <f t="shared" si="97"/>
        <v>1</v>
      </c>
      <c r="H209" s="13">
        <f t="shared" si="98"/>
        <v>1.03831834</v>
      </c>
      <c r="I209" s="12">
        <f t="shared" si="99"/>
        <v>4.4999999999999998E-2</v>
      </c>
      <c r="J209" s="12"/>
      <c r="K209" s="30">
        <f t="shared" si="89"/>
        <v>44407</v>
      </c>
      <c r="L209" s="2">
        <f t="shared" si="90"/>
        <v>136</v>
      </c>
      <c r="M209" s="15">
        <f t="shared" si="91"/>
        <v>136</v>
      </c>
      <c r="N209" s="11">
        <f t="shared" si="83"/>
        <v>1.0240395449999999</v>
      </c>
      <c r="O209" s="11"/>
      <c r="P209" s="11">
        <f t="shared" si="84"/>
        <v>1.0632790400000001</v>
      </c>
      <c r="Q209" s="11"/>
      <c r="R209" s="15">
        <f t="shared" si="92"/>
        <v>0</v>
      </c>
      <c r="S209" s="13">
        <f t="shared" si="85"/>
        <v>63.279040000000002</v>
      </c>
      <c r="T209" s="13"/>
      <c r="U209" s="19">
        <f t="shared" si="86"/>
        <v>0</v>
      </c>
      <c r="V209" s="13">
        <f t="shared" si="93"/>
        <v>0</v>
      </c>
      <c r="W209" s="4" t="str">
        <f t="shared" si="94"/>
        <v>A+J=</v>
      </c>
      <c r="X209" s="30">
        <f t="shared" si="95"/>
        <v>45866</v>
      </c>
      <c r="Y209" s="3"/>
      <c r="Z209" s="72">
        <f>[2]Plan1!$A278</f>
        <v>45292</v>
      </c>
      <c r="AA209" s="72" t="str">
        <f>[2]Plan1!$C278</f>
        <v>Confraternização Universal</v>
      </c>
      <c r="AB209" s="65"/>
      <c r="AC209" s="1"/>
      <c r="AD209" s="24"/>
      <c r="AE209" s="63"/>
      <c r="AF209" s="63"/>
      <c r="AG209" s="63"/>
      <c r="AH209" s="121"/>
      <c r="AI209" s="10"/>
      <c r="AJ209" s="3"/>
      <c r="AK209" s="3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1:80" x14ac:dyDescent="0.15">
      <c r="A210" s="36">
        <f t="shared" si="87"/>
        <v>44604</v>
      </c>
      <c r="B210" s="14">
        <f t="shared" ca="1" si="82"/>
        <v>1063.8919510000001</v>
      </c>
      <c r="C210" s="13">
        <f t="shared" si="88"/>
        <v>1000</v>
      </c>
      <c r="D210" s="12">
        <f>IF(A210&lt;$B$1,VLOOKUP(A210,[1]DI!$A$4:$B$15000,2,FALSE),0)</f>
        <v>0</v>
      </c>
      <c r="E210" s="13">
        <f t="shared" si="96"/>
        <v>1</v>
      </c>
      <c r="F210" s="13">
        <f>(TRUNC(PRODUCT($E$13:$E209),16))</f>
        <v>1.03873541123448</v>
      </c>
      <c r="G210" s="13">
        <f t="shared" si="97"/>
        <v>1</v>
      </c>
      <c r="H210" s="13">
        <f t="shared" si="98"/>
        <v>1.0387354099999999</v>
      </c>
      <c r="I210" s="12">
        <f t="shared" si="99"/>
        <v>4.4999999999999998E-2</v>
      </c>
      <c r="J210" s="12"/>
      <c r="K210" s="30">
        <f t="shared" si="89"/>
        <v>44407</v>
      </c>
      <c r="L210" s="2">
        <f t="shared" si="90"/>
        <v>136</v>
      </c>
      <c r="M210" s="15">
        <f t="shared" si="91"/>
        <v>137</v>
      </c>
      <c r="N210" s="11">
        <f t="shared" si="83"/>
        <v>1.0242184299999999</v>
      </c>
      <c r="O210" s="11"/>
      <c r="P210" s="11">
        <f t="shared" si="84"/>
        <v>1.063891951</v>
      </c>
      <c r="Q210" s="11"/>
      <c r="R210" s="15">
        <f t="shared" si="92"/>
        <v>0</v>
      </c>
      <c r="S210" s="13">
        <f t="shared" si="85"/>
        <v>63.891950999999999</v>
      </c>
      <c r="T210" s="13"/>
      <c r="U210" s="19">
        <f t="shared" si="86"/>
        <v>0</v>
      </c>
      <c r="V210" s="13">
        <f t="shared" si="93"/>
        <v>0</v>
      </c>
      <c r="W210" s="4" t="str">
        <f t="shared" si="94"/>
        <v>A+J=</v>
      </c>
      <c r="X210" s="30">
        <f t="shared" si="95"/>
        <v>45866</v>
      </c>
      <c r="Y210" s="3"/>
      <c r="Z210" s="72">
        <f>[2]Plan1!$A279</f>
        <v>45334</v>
      </c>
      <c r="AA210" s="72" t="str">
        <f>[2]Plan1!$C279</f>
        <v>Carnaval</v>
      </c>
      <c r="AB210" s="65"/>
      <c r="AC210" s="1"/>
      <c r="AD210" s="24"/>
      <c r="AE210" s="63"/>
      <c r="AF210" s="63"/>
      <c r="AG210" s="63"/>
      <c r="AH210" s="121"/>
      <c r="AI210" s="10"/>
      <c r="AJ210" s="3"/>
      <c r="AK210" s="3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1:80" x14ac:dyDescent="0.15">
      <c r="A211" s="36">
        <f t="shared" si="87"/>
        <v>44605</v>
      </c>
      <c r="B211" s="14">
        <f t="shared" ca="1" si="82"/>
        <v>1063.8919510000001</v>
      </c>
      <c r="C211" s="13">
        <f t="shared" si="88"/>
        <v>1000</v>
      </c>
      <c r="D211" s="12">
        <f>IF(A211&lt;$B$1,VLOOKUP(A211,[1]DI!$A$4:$B$15000,2,FALSE),0)</f>
        <v>0</v>
      </c>
      <c r="E211" s="13">
        <f t="shared" si="96"/>
        <v>1</v>
      </c>
      <c r="F211" s="13">
        <f>(TRUNC(PRODUCT($E$13:$E210),16))</f>
        <v>1.03873541123448</v>
      </c>
      <c r="G211" s="13">
        <f t="shared" si="97"/>
        <v>1</v>
      </c>
      <c r="H211" s="13">
        <f t="shared" si="98"/>
        <v>1.0387354099999999</v>
      </c>
      <c r="I211" s="12">
        <f t="shared" si="99"/>
        <v>4.4999999999999998E-2</v>
      </c>
      <c r="J211" s="12"/>
      <c r="K211" s="30">
        <f t="shared" si="89"/>
        <v>44407</v>
      </c>
      <c r="L211" s="2">
        <f t="shared" si="90"/>
        <v>136</v>
      </c>
      <c r="M211" s="15">
        <f t="shared" si="91"/>
        <v>137</v>
      </c>
      <c r="N211" s="11">
        <f t="shared" si="83"/>
        <v>1.0242184299999999</v>
      </c>
      <c r="O211" s="11"/>
      <c r="P211" s="11">
        <f t="shared" si="84"/>
        <v>1.063891951</v>
      </c>
      <c r="Q211" s="11"/>
      <c r="R211" s="15">
        <f t="shared" si="92"/>
        <v>0</v>
      </c>
      <c r="S211" s="13">
        <f t="shared" si="85"/>
        <v>63.891950999999999</v>
      </c>
      <c r="T211" s="13"/>
      <c r="U211" s="19">
        <f t="shared" si="86"/>
        <v>0</v>
      </c>
      <c r="V211" s="13">
        <f t="shared" si="93"/>
        <v>0</v>
      </c>
      <c r="W211" s="4" t="str">
        <f t="shared" si="94"/>
        <v>A+J=</v>
      </c>
      <c r="X211" s="30">
        <f t="shared" si="95"/>
        <v>45866</v>
      </c>
      <c r="Y211" s="3"/>
      <c r="Z211" s="72">
        <f>[2]Plan1!$A280</f>
        <v>45335</v>
      </c>
      <c r="AA211" s="72" t="str">
        <f>[2]Plan1!$C280</f>
        <v>Carnaval</v>
      </c>
      <c r="AB211" s="73"/>
      <c r="AC211" s="1"/>
      <c r="AD211" s="18"/>
      <c r="AE211" s="63"/>
      <c r="AF211" s="63"/>
      <c r="AG211" s="63"/>
      <c r="AH211" s="121"/>
      <c r="AI211" s="10"/>
      <c r="AJ211" s="3"/>
      <c r="AK211" s="3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1:80" x14ac:dyDescent="0.15">
      <c r="A212" s="36">
        <f t="shared" si="87"/>
        <v>44606</v>
      </c>
      <c r="B212" s="14">
        <f t="shared" ca="1" si="82"/>
        <v>1063.8919510000001</v>
      </c>
      <c r="C212" s="13">
        <f t="shared" si="88"/>
        <v>1000</v>
      </c>
      <c r="D212" s="12">
        <f>IF(A212&lt;$B$1,VLOOKUP(A212,[1]DI!$A$4:$B$15000,2,FALSE),0)</f>
        <v>0.1065</v>
      </c>
      <c r="E212" s="13">
        <f t="shared" si="96"/>
        <v>1.00040168</v>
      </c>
      <c r="F212" s="13">
        <f>(TRUNC(PRODUCT($E$13:$E211),16))</f>
        <v>1.03873541123448</v>
      </c>
      <c r="G212" s="13">
        <f t="shared" si="97"/>
        <v>1</v>
      </c>
      <c r="H212" s="13">
        <f t="shared" si="98"/>
        <v>1.0387354099999999</v>
      </c>
      <c r="I212" s="12">
        <f t="shared" si="99"/>
        <v>4.4999999999999998E-2</v>
      </c>
      <c r="J212" s="12"/>
      <c r="K212" s="30">
        <f t="shared" si="89"/>
        <v>44407</v>
      </c>
      <c r="L212" s="2">
        <f t="shared" si="90"/>
        <v>137</v>
      </c>
      <c r="M212" s="15">
        <f t="shared" si="91"/>
        <v>137</v>
      </c>
      <c r="N212" s="11">
        <f t="shared" si="83"/>
        <v>1.0242184299999999</v>
      </c>
      <c r="O212" s="11"/>
      <c r="P212" s="11">
        <f t="shared" si="84"/>
        <v>1.063891951</v>
      </c>
      <c r="Q212" s="11"/>
      <c r="R212" s="15">
        <f t="shared" si="92"/>
        <v>0</v>
      </c>
      <c r="S212" s="13">
        <f t="shared" si="85"/>
        <v>63.891950999999999</v>
      </c>
      <c r="T212" s="13"/>
      <c r="U212" s="19">
        <f t="shared" si="86"/>
        <v>0</v>
      </c>
      <c r="V212" s="13">
        <f t="shared" si="93"/>
        <v>0</v>
      </c>
      <c r="W212" s="4" t="str">
        <f t="shared" si="94"/>
        <v>A+J=</v>
      </c>
      <c r="X212" s="30">
        <f t="shared" si="95"/>
        <v>45866</v>
      </c>
      <c r="Y212" s="3"/>
      <c r="Z212" s="72">
        <f>[2]Plan1!$A281</f>
        <v>45380</v>
      </c>
      <c r="AA212" s="72" t="str">
        <f>[2]Plan1!$C281</f>
        <v>Paixão de Cristo</v>
      </c>
      <c r="AB212" s="73"/>
      <c r="AC212" s="1"/>
      <c r="AD212" s="25"/>
      <c r="AE212" s="63"/>
      <c r="AF212" s="63"/>
      <c r="AG212" s="63"/>
      <c r="AH212" s="121"/>
      <c r="AI212" s="10"/>
      <c r="AJ212" s="3"/>
      <c r="AK212" s="3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1:80" x14ac:dyDescent="0.15">
      <c r="A213" s="36">
        <f t="shared" si="87"/>
        <v>44607</v>
      </c>
      <c r="B213" s="14">
        <f t="shared" ca="1" si="82"/>
        <v>1064.5052169999999</v>
      </c>
      <c r="C213" s="13">
        <f t="shared" si="88"/>
        <v>1000</v>
      </c>
      <c r="D213" s="12">
        <f>IF(A213&lt;$B$1,VLOOKUP(A213,[1]DI!$A$4:$B$15000,2,FALSE),0)</f>
        <v>0.1065</v>
      </c>
      <c r="E213" s="13">
        <f t="shared" si="96"/>
        <v>1.00040168</v>
      </c>
      <c r="F213" s="13">
        <f>(TRUNC(PRODUCT($E$13:$E212),16))</f>
        <v>1.0391526504744599</v>
      </c>
      <c r="G213" s="13">
        <f t="shared" si="97"/>
        <v>1</v>
      </c>
      <c r="H213" s="13">
        <f t="shared" si="98"/>
        <v>1.0391526499999999</v>
      </c>
      <c r="I213" s="12">
        <f t="shared" si="99"/>
        <v>4.4999999999999998E-2</v>
      </c>
      <c r="J213" s="12"/>
      <c r="K213" s="30">
        <f t="shared" si="89"/>
        <v>44407</v>
      </c>
      <c r="L213" s="2">
        <f t="shared" si="90"/>
        <v>138</v>
      </c>
      <c r="M213" s="15">
        <f t="shared" si="91"/>
        <v>138</v>
      </c>
      <c r="N213" s="11">
        <f t="shared" si="83"/>
        <v>1.024397346</v>
      </c>
      <c r="O213" s="11"/>
      <c r="P213" s="11">
        <f t="shared" si="84"/>
        <v>1.064505217</v>
      </c>
      <c r="Q213" s="11"/>
      <c r="R213" s="15">
        <f t="shared" si="92"/>
        <v>0</v>
      </c>
      <c r="S213" s="13">
        <f t="shared" si="85"/>
        <v>64.505217000000002</v>
      </c>
      <c r="T213" s="13"/>
      <c r="U213" s="19">
        <f t="shared" si="86"/>
        <v>0</v>
      </c>
      <c r="V213" s="13">
        <f t="shared" si="93"/>
        <v>0</v>
      </c>
      <c r="W213" s="4" t="str">
        <f t="shared" si="94"/>
        <v>A+J=</v>
      </c>
      <c r="X213" s="30">
        <f t="shared" si="95"/>
        <v>45866</v>
      </c>
      <c r="Y213" s="3"/>
      <c r="Z213" s="72">
        <f>[2]Plan1!$A282</f>
        <v>45403</v>
      </c>
      <c r="AA213" s="72" t="str">
        <f>[2]Plan1!$C282</f>
        <v>Tiradentes</v>
      </c>
      <c r="AB213" s="65"/>
      <c r="AC213" s="1"/>
      <c r="AD213" s="26"/>
      <c r="AE213" s="63"/>
      <c r="AF213" s="63"/>
      <c r="AG213" s="63"/>
      <c r="AH213" s="121"/>
      <c r="AI213" s="10"/>
      <c r="AJ213" s="3"/>
      <c r="AK213" s="3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1:80" x14ac:dyDescent="0.15">
      <c r="A214" s="36">
        <f t="shared" si="87"/>
        <v>44608</v>
      </c>
      <c r="B214" s="14">
        <f t="shared" ca="1" si="82"/>
        <v>1065.1188389900001</v>
      </c>
      <c r="C214" s="13">
        <f t="shared" si="88"/>
        <v>1000</v>
      </c>
      <c r="D214" s="12">
        <f>IF(A214&lt;$B$1,VLOOKUP(A214,[1]DI!$A$4:$B$15000,2,FALSE),0)</f>
        <v>0.1065</v>
      </c>
      <c r="E214" s="13">
        <f t="shared" si="96"/>
        <v>1.00040168</v>
      </c>
      <c r="F214" s="13">
        <f>(TRUNC(PRODUCT($E$13:$E213),16))</f>
        <v>1.0395700573111</v>
      </c>
      <c r="G214" s="13">
        <f t="shared" si="97"/>
        <v>1</v>
      </c>
      <c r="H214" s="13">
        <f t="shared" si="98"/>
        <v>1.03957006</v>
      </c>
      <c r="I214" s="12">
        <f t="shared" si="99"/>
        <v>4.4999999999999998E-2</v>
      </c>
      <c r="J214" s="12"/>
      <c r="K214" s="30">
        <f t="shared" si="89"/>
        <v>44407</v>
      </c>
      <c r="L214" s="2">
        <f t="shared" si="90"/>
        <v>139</v>
      </c>
      <c r="M214" s="15">
        <f t="shared" si="91"/>
        <v>139</v>
      </c>
      <c r="N214" s="11">
        <f t="shared" si="83"/>
        <v>1.0245762940000001</v>
      </c>
      <c r="O214" s="11"/>
      <c r="P214" s="11">
        <f t="shared" si="84"/>
        <v>1.0651188389999999</v>
      </c>
      <c r="Q214" s="11"/>
      <c r="R214" s="15">
        <f t="shared" si="92"/>
        <v>0</v>
      </c>
      <c r="S214" s="13">
        <f t="shared" si="85"/>
        <v>65.11883899</v>
      </c>
      <c r="T214" s="13"/>
      <c r="U214" s="19">
        <f t="shared" si="86"/>
        <v>0</v>
      </c>
      <c r="V214" s="13">
        <f t="shared" si="93"/>
        <v>0</v>
      </c>
      <c r="W214" s="4" t="str">
        <f t="shared" si="94"/>
        <v>A+J=</v>
      </c>
      <c r="X214" s="30">
        <f t="shared" si="95"/>
        <v>45866</v>
      </c>
      <c r="Y214" s="3"/>
      <c r="Z214" s="72">
        <f>[2]Plan1!$A283</f>
        <v>45413</v>
      </c>
      <c r="AA214" s="72" t="str">
        <f>[2]Plan1!$C283</f>
        <v>Dia do Trabalho</v>
      </c>
      <c r="AB214" s="65"/>
      <c r="AC214" s="1"/>
      <c r="AD214" s="26"/>
      <c r="AE214" s="63"/>
      <c r="AF214" s="63"/>
      <c r="AG214" s="63"/>
      <c r="AH214" s="121"/>
      <c r="AI214" s="10"/>
      <c r="AJ214" s="3"/>
      <c r="AK214" s="3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1:80" x14ac:dyDescent="0.15">
      <c r="A215" s="36">
        <f t="shared" si="87"/>
        <v>44609</v>
      </c>
      <c r="B215" s="14">
        <f t="shared" ca="1" si="82"/>
        <v>1065.7328070000001</v>
      </c>
      <c r="C215" s="13">
        <f t="shared" si="88"/>
        <v>1000</v>
      </c>
      <c r="D215" s="12">
        <f>IF(A215&lt;$B$1,VLOOKUP(A215,[1]DI!$A$4:$B$15000,2,FALSE),0)</f>
        <v>0.1065</v>
      </c>
      <c r="E215" s="13">
        <f t="shared" si="96"/>
        <v>1.00040168</v>
      </c>
      <c r="F215" s="13">
        <f>(TRUNC(PRODUCT($E$13:$E214),16))</f>
        <v>1.03998763181172</v>
      </c>
      <c r="G215" s="13">
        <f t="shared" si="97"/>
        <v>1</v>
      </c>
      <c r="H215" s="13">
        <f t="shared" si="98"/>
        <v>1.0399876299999999</v>
      </c>
      <c r="I215" s="12">
        <f t="shared" si="99"/>
        <v>4.4999999999999998E-2</v>
      </c>
      <c r="J215" s="12"/>
      <c r="K215" s="30">
        <f t="shared" si="89"/>
        <v>44407</v>
      </c>
      <c r="L215" s="2">
        <f t="shared" si="90"/>
        <v>140</v>
      </c>
      <c r="M215" s="15">
        <f t="shared" si="91"/>
        <v>140</v>
      </c>
      <c r="N215" s="11">
        <f t="shared" si="83"/>
        <v>1.0247552719999999</v>
      </c>
      <c r="O215" s="11"/>
      <c r="P215" s="11">
        <f t="shared" si="84"/>
        <v>1.0657328070000001</v>
      </c>
      <c r="Q215" s="11"/>
      <c r="R215" s="15">
        <f t="shared" si="92"/>
        <v>0</v>
      </c>
      <c r="S215" s="13">
        <f t="shared" si="85"/>
        <v>65.732806999999994</v>
      </c>
      <c r="T215" s="13"/>
      <c r="U215" s="19">
        <f t="shared" si="86"/>
        <v>0</v>
      </c>
      <c r="V215" s="13">
        <f t="shared" si="93"/>
        <v>0</v>
      </c>
      <c r="W215" s="4" t="str">
        <f t="shared" si="94"/>
        <v>A+J=</v>
      </c>
      <c r="X215" s="30">
        <f t="shared" si="95"/>
        <v>45866</v>
      </c>
      <c r="Y215" s="3"/>
      <c r="Z215" s="72">
        <f>[2]Plan1!$A284</f>
        <v>45442</v>
      </c>
      <c r="AA215" s="72" t="str">
        <f>[2]Plan1!$C284</f>
        <v>Corpus Christi</v>
      </c>
      <c r="AB215" s="65"/>
      <c r="AC215" s="1"/>
      <c r="AD215" s="26"/>
      <c r="AE215" s="63"/>
      <c r="AF215" s="63"/>
      <c r="AG215" s="63"/>
      <c r="AH215" s="121"/>
      <c r="AI215" s="10"/>
      <c r="AJ215" s="3"/>
      <c r="AK215" s="3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1:80" x14ac:dyDescent="0.15">
      <c r="A216" s="36">
        <f t="shared" si="87"/>
        <v>44610</v>
      </c>
      <c r="B216" s="14">
        <f t="shared" ca="1" si="82"/>
        <v>1066.3471309900001</v>
      </c>
      <c r="C216" s="13">
        <f t="shared" si="88"/>
        <v>1000</v>
      </c>
      <c r="D216" s="12">
        <f>IF(A216&lt;$B$1,VLOOKUP(A216,[1]DI!$A$4:$B$15000,2,FALSE),0)</f>
        <v>0.1065</v>
      </c>
      <c r="E216" s="13">
        <f t="shared" si="96"/>
        <v>1.00040168</v>
      </c>
      <c r="F216" s="13">
        <f>(TRUNC(PRODUCT($E$13:$E215),16))</f>
        <v>1.0404053740436701</v>
      </c>
      <c r="G216" s="13">
        <f t="shared" si="97"/>
        <v>1</v>
      </c>
      <c r="H216" s="13">
        <f t="shared" si="98"/>
        <v>1.04040537</v>
      </c>
      <c r="I216" s="12">
        <f t="shared" si="99"/>
        <v>4.4999999999999998E-2</v>
      </c>
      <c r="J216" s="12"/>
      <c r="K216" s="30">
        <f t="shared" si="89"/>
        <v>44407</v>
      </c>
      <c r="L216" s="2">
        <f t="shared" si="90"/>
        <v>141</v>
      </c>
      <c r="M216" s="15">
        <f t="shared" si="91"/>
        <v>141</v>
      </c>
      <c r="N216" s="11">
        <f t="shared" si="83"/>
        <v>1.024934282</v>
      </c>
      <c r="O216" s="11"/>
      <c r="P216" s="11">
        <f t="shared" si="84"/>
        <v>1.0663471309999999</v>
      </c>
      <c r="Q216" s="11"/>
      <c r="R216" s="15">
        <f t="shared" si="92"/>
        <v>0</v>
      </c>
      <c r="S216" s="13">
        <f t="shared" si="85"/>
        <v>66.347130989999997</v>
      </c>
      <c r="T216" s="13"/>
      <c r="U216" s="19">
        <f t="shared" si="86"/>
        <v>0</v>
      </c>
      <c r="V216" s="13">
        <f t="shared" si="93"/>
        <v>0</v>
      </c>
      <c r="W216" s="4" t="str">
        <f t="shared" si="94"/>
        <v>A+J=</v>
      </c>
      <c r="X216" s="30">
        <f t="shared" si="95"/>
        <v>45866</v>
      </c>
      <c r="Y216" s="3"/>
      <c r="Z216" s="72">
        <f>[2]Plan1!$A285</f>
        <v>45542</v>
      </c>
      <c r="AA216" s="72" t="str">
        <f>[2]Plan1!$C285</f>
        <v>Independência do Brasil</v>
      </c>
      <c r="AB216" s="65"/>
      <c r="AC216" s="1"/>
      <c r="AD216" s="26"/>
      <c r="AE216" s="63"/>
      <c r="AF216" s="63"/>
      <c r="AG216" s="63"/>
      <c r="AH216" s="121"/>
      <c r="AI216" s="10"/>
      <c r="AJ216" s="3"/>
      <c r="AK216" s="3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1:80" x14ac:dyDescent="0.15">
      <c r="A217" s="36">
        <f t="shared" si="87"/>
        <v>44611</v>
      </c>
      <c r="B217" s="14">
        <f t="shared" ca="1" si="82"/>
        <v>1066.9618109999999</v>
      </c>
      <c r="C217" s="13">
        <f t="shared" si="88"/>
        <v>1000</v>
      </c>
      <c r="D217" s="12">
        <f>IF(A217&lt;$B$1,VLOOKUP(A217,[1]DI!$A$4:$B$15000,2,FALSE),0)</f>
        <v>0</v>
      </c>
      <c r="E217" s="13">
        <f t="shared" si="96"/>
        <v>1</v>
      </c>
      <c r="F217" s="13">
        <f>(TRUNC(PRODUCT($E$13:$E216),16))</f>
        <v>1.0408232840743199</v>
      </c>
      <c r="G217" s="13">
        <f t="shared" si="97"/>
        <v>1</v>
      </c>
      <c r="H217" s="13">
        <f t="shared" si="98"/>
        <v>1.0408232799999999</v>
      </c>
      <c r="I217" s="12">
        <f t="shared" si="99"/>
        <v>4.4999999999999998E-2</v>
      </c>
      <c r="J217" s="12"/>
      <c r="K217" s="30">
        <f t="shared" si="89"/>
        <v>44407</v>
      </c>
      <c r="L217" s="2">
        <f t="shared" si="90"/>
        <v>141</v>
      </c>
      <c r="M217" s="15">
        <f t="shared" si="91"/>
        <v>142</v>
      </c>
      <c r="N217" s="11">
        <f t="shared" si="83"/>
        <v>1.025113323</v>
      </c>
      <c r="O217" s="11"/>
      <c r="P217" s="11">
        <f t="shared" si="84"/>
        <v>1.0669618110000001</v>
      </c>
      <c r="Q217" s="11"/>
      <c r="R217" s="15">
        <f t="shared" si="92"/>
        <v>0</v>
      </c>
      <c r="S217" s="13">
        <f t="shared" si="85"/>
        <v>66.961810999999997</v>
      </c>
      <c r="T217" s="13"/>
      <c r="U217" s="19">
        <f t="shared" si="86"/>
        <v>0</v>
      </c>
      <c r="V217" s="13">
        <f t="shared" si="93"/>
        <v>0</v>
      </c>
      <c r="W217" s="4" t="str">
        <f t="shared" si="94"/>
        <v>A+J=</v>
      </c>
      <c r="X217" s="30">
        <f t="shared" si="95"/>
        <v>45866</v>
      </c>
      <c r="Y217" s="3"/>
      <c r="Z217" s="72">
        <f>[2]Plan1!$A286</f>
        <v>45577</v>
      </c>
      <c r="AA217" s="72" t="str">
        <f>[2]Plan1!$C286</f>
        <v>Nossa Sr.a Aparecida - Padroeira do Brasil</v>
      </c>
      <c r="AB217" s="65"/>
      <c r="AC217" s="1"/>
      <c r="AD217" s="26"/>
      <c r="AE217" s="63"/>
      <c r="AF217" s="63"/>
      <c r="AG217" s="63"/>
      <c r="AH217" s="121"/>
      <c r="AI217" s="10"/>
      <c r="AJ217" s="3"/>
      <c r="AK217" s="3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1:80" x14ac:dyDescent="0.15">
      <c r="A218" s="36">
        <f t="shared" si="87"/>
        <v>44612</v>
      </c>
      <c r="B218" s="14">
        <f t="shared" ca="1" si="82"/>
        <v>1066.9618109999999</v>
      </c>
      <c r="C218" s="13">
        <f t="shared" si="88"/>
        <v>1000</v>
      </c>
      <c r="D218" s="12">
        <f>IF(A218&lt;$B$1,VLOOKUP(A218,[1]DI!$A$4:$B$15000,2,FALSE),0)</f>
        <v>0</v>
      </c>
      <c r="E218" s="13">
        <f t="shared" si="96"/>
        <v>1</v>
      </c>
      <c r="F218" s="13">
        <f>(TRUNC(PRODUCT($E$13:$E217),16))</f>
        <v>1.0408232840743199</v>
      </c>
      <c r="G218" s="13">
        <f t="shared" si="97"/>
        <v>1</v>
      </c>
      <c r="H218" s="13">
        <f t="shared" si="98"/>
        <v>1.0408232799999999</v>
      </c>
      <c r="I218" s="12">
        <f t="shared" si="99"/>
        <v>4.4999999999999998E-2</v>
      </c>
      <c r="J218" s="12"/>
      <c r="K218" s="30">
        <f t="shared" si="89"/>
        <v>44407</v>
      </c>
      <c r="L218" s="2">
        <f t="shared" si="90"/>
        <v>141</v>
      </c>
      <c r="M218" s="15">
        <f t="shared" si="91"/>
        <v>142</v>
      </c>
      <c r="N218" s="11">
        <f t="shared" si="83"/>
        <v>1.025113323</v>
      </c>
      <c r="O218" s="11"/>
      <c r="P218" s="11">
        <f t="shared" si="84"/>
        <v>1.0669618110000001</v>
      </c>
      <c r="Q218" s="11"/>
      <c r="R218" s="15">
        <f t="shared" si="92"/>
        <v>0</v>
      </c>
      <c r="S218" s="13">
        <f t="shared" si="85"/>
        <v>66.961810999999997</v>
      </c>
      <c r="T218" s="13"/>
      <c r="U218" s="19">
        <f t="shared" si="86"/>
        <v>0</v>
      </c>
      <c r="V218" s="13">
        <f t="shared" si="93"/>
        <v>0</v>
      </c>
      <c r="W218" s="4" t="str">
        <f t="shared" si="94"/>
        <v>A+J=</v>
      </c>
      <c r="X218" s="30">
        <f t="shared" si="95"/>
        <v>45866</v>
      </c>
      <c r="Y218" s="3"/>
      <c r="Z218" s="72">
        <f>[2]Plan1!$A287</f>
        <v>45598</v>
      </c>
      <c r="AA218" s="72" t="str">
        <f>[2]Plan1!$C287</f>
        <v>Finados</v>
      </c>
      <c r="AB218" s="65"/>
      <c r="AC218" s="1"/>
      <c r="AD218" s="26"/>
      <c r="AE218" s="63"/>
      <c r="AF218" s="63"/>
      <c r="AG218" s="63"/>
      <c r="AH218" s="121"/>
      <c r="AI218" s="10"/>
      <c r="AJ218" s="3"/>
      <c r="AK218" s="3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1:80" x14ac:dyDescent="0.15">
      <c r="A219" s="36">
        <f t="shared" si="87"/>
        <v>44613</v>
      </c>
      <c r="B219" s="14">
        <f t="shared" ca="1" si="82"/>
        <v>1066.9618109999999</v>
      </c>
      <c r="C219" s="13">
        <f t="shared" si="88"/>
        <v>1000</v>
      </c>
      <c r="D219" s="12">
        <f>IF(A219&lt;$B$1,VLOOKUP(A219,[1]DI!$A$4:$B$15000,2,FALSE),0)</f>
        <v>0.1065</v>
      </c>
      <c r="E219" s="13">
        <f t="shared" si="96"/>
        <v>1.00040168</v>
      </c>
      <c r="F219" s="13">
        <f>(TRUNC(PRODUCT($E$13:$E218),16))</f>
        <v>1.0408232840743199</v>
      </c>
      <c r="G219" s="13">
        <f t="shared" si="97"/>
        <v>1</v>
      </c>
      <c r="H219" s="13">
        <f t="shared" si="98"/>
        <v>1.0408232799999999</v>
      </c>
      <c r="I219" s="12">
        <f t="shared" si="99"/>
        <v>4.4999999999999998E-2</v>
      </c>
      <c r="J219" s="12"/>
      <c r="K219" s="30">
        <f t="shared" si="89"/>
        <v>44407</v>
      </c>
      <c r="L219" s="2">
        <f t="shared" si="90"/>
        <v>142</v>
      </c>
      <c r="M219" s="15">
        <f t="shared" si="91"/>
        <v>142</v>
      </c>
      <c r="N219" s="11">
        <f t="shared" si="83"/>
        <v>1.025113323</v>
      </c>
      <c r="O219" s="11"/>
      <c r="P219" s="11">
        <f t="shared" si="84"/>
        <v>1.0669618110000001</v>
      </c>
      <c r="Q219" s="11"/>
      <c r="R219" s="15">
        <f t="shared" si="92"/>
        <v>0</v>
      </c>
      <c r="S219" s="13">
        <f t="shared" si="85"/>
        <v>66.961810999999997</v>
      </c>
      <c r="T219" s="13"/>
      <c r="U219" s="19">
        <f t="shared" si="86"/>
        <v>0</v>
      </c>
      <c r="V219" s="13">
        <f t="shared" si="93"/>
        <v>0</v>
      </c>
      <c r="W219" s="4" t="str">
        <f t="shared" si="94"/>
        <v>A+J=</v>
      </c>
      <c r="X219" s="30">
        <f t="shared" si="95"/>
        <v>45866</v>
      </c>
      <c r="Y219" s="3"/>
      <c r="Z219" s="72">
        <f>[2]Plan1!$A288</f>
        <v>45611</v>
      </c>
      <c r="AA219" s="72" t="str">
        <f>[2]Plan1!$C288</f>
        <v>Proclamação da República</v>
      </c>
      <c r="AB219" s="65"/>
      <c r="AC219" s="1"/>
      <c r="AD219" s="26"/>
      <c r="AE219" s="63"/>
      <c r="AF219" s="63"/>
      <c r="AG219" s="63"/>
      <c r="AH219" s="121"/>
      <c r="AI219" s="10"/>
      <c r="AJ219" s="3"/>
      <c r="AK219" s="3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1:80" x14ac:dyDescent="0.15">
      <c r="A220" s="36">
        <f t="shared" si="87"/>
        <v>44614</v>
      </c>
      <c r="B220" s="14">
        <f t="shared" ca="1" si="82"/>
        <v>1067.5768479999999</v>
      </c>
      <c r="C220" s="13">
        <f t="shared" si="88"/>
        <v>1000</v>
      </c>
      <c r="D220" s="12">
        <f>IF(A220&lt;$B$1,VLOOKUP(A220,[1]DI!$A$4:$B$15000,2,FALSE),0)</f>
        <v>0.1065</v>
      </c>
      <c r="E220" s="13">
        <f t="shared" si="96"/>
        <v>1.00040168</v>
      </c>
      <c r="F220" s="13">
        <f>(TRUNC(PRODUCT($E$13:$E219),16))</f>
        <v>1.0412413619710601</v>
      </c>
      <c r="G220" s="13">
        <f t="shared" si="97"/>
        <v>1</v>
      </c>
      <c r="H220" s="13">
        <f t="shared" si="98"/>
        <v>1.0412413599999999</v>
      </c>
      <c r="I220" s="12">
        <f t="shared" si="99"/>
        <v>4.4999999999999998E-2</v>
      </c>
      <c r="J220" s="12"/>
      <c r="K220" s="30">
        <f t="shared" si="89"/>
        <v>44407</v>
      </c>
      <c r="L220" s="2">
        <f t="shared" si="90"/>
        <v>143</v>
      </c>
      <c r="M220" s="15">
        <f t="shared" si="91"/>
        <v>143</v>
      </c>
      <c r="N220" s="11">
        <f t="shared" si="83"/>
        <v>1.0252923949999999</v>
      </c>
      <c r="O220" s="11"/>
      <c r="P220" s="11">
        <f t="shared" si="84"/>
        <v>1.0675768480000001</v>
      </c>
      <c r="Q220" s="11"/>
      <c r="R220" s="15">
        <f t="shared" si="92"/>
        <v>0</v>
      </c>
      <c r="S220" s="13">
        <f t="shared" si="85"/>
        <v>67.576847999999998</v>
      </c>
      <c r="T220" s="13"/>
      <c r="U220" s="19">
        <f t="shared" si="86"/>
        <v>0</v>
      </c>
      <c r="V220" s="13">
        <f t="shared" si="93"/>
        <v>0</v>
      </c>
      <c r="W220" s="4" t="str">
        <f t="shared" si="94"/>
        <v>A+J=</v>
      </c>
      <c r="X220" s="30">
        <f t="shared" si="95"/>
        <v>45866</v>
      </c>
      <c r="Y220" s="3"/>
      <c r="Z220" s="72">
        <f>[2]Plan1!$A289</f>
        <v>45616</v>
      </c>
      <c r="AA220" s="72" t="str">
        <f>[2]Plan1!$C289</f>
        <v>Dia Nacional de Zumbi e da Consciência Negra</v>
      </c>
      <c r="AB220" s="65"/>
      <c r="AC220" s="1"/>
      <c r="AD220" s="26"/>
      <c r="AE220" s="63"/>
      <c r="AF220" s="63"/>
      <c r="AG220" s="63"/>
      <c r="AH220" s="121"/>
      <c r="AI220" s="10"/>
      <c r="AJ220" s="3"/>
      <c r="AK220" s="3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1:80" x14ac:dyDescent="0.15">
      <c r="A221" s="36">
        <f t="shared" si="87"/>
        <v>44615</v>
      </c>
      <c r="B221" s="14">
        <f t="shared" ca="1" si="82"/>
        <v>1068.1922420000001</v>
      </c>
      <c r="C221" s="13">
        <f t="shared" si="88"/>
        <v>1000</v>
      </c>
      <c r="D221" s="12">
        <f>IF(A221&lt;$B$1,VLOOKUP(A221,[1]DI!$A$4:$B$15000,2,FALSE),0)</f>
        <v>0.1065</v>
      </c>
      <c r="E221" s="13">
        <f t="shared" si="96"/>
        <v>1.00040168</v>
      </c>
      <c r="F221" s="13">
        <f>(TRUNC(PRODUCT($E$13:$E220),16))</f>
        <v>1.04165960780134</v>
      </c>
      <c r="G221" s="13">
        <f t="shared" si="97"/>
        <v>1</v>
      </c>
      <c r="H221" s="13">
        <f t="shared" si="98"/>
        <v>1.04165961</v>
      </c>
      <c r="I221" s="12">
        <f t="shared" si="99"/>
        <v>4.4999999999999998E-2</v>
      </c>
      <c r="J221" s="12"/>
      <c r="K221" s="30">
        <f t="shared" si="89"/>
        <v>44407</v>
      </c>
      <c r="L221" s="2">
        <f t="shared" si="90"/>
        <v>144</v>
      </c>
      <c r="M221" s="15">
        <f t="shared" si="91"/>
        <v>144</v>
      </c>
      <c r="N221" s="11">
        <f t="shared" si="83"/>
        <v>1.025471499</v>
      </c>
      <c r="O221" s="11"/>
      <c r="P221" s="11">
        <f t="shared" si="84"/>
        <v>1.0681922420000001</v>
      </c>
      <c r="Q221" s="11"/>
      <c r="R221" s="15">
        <f t="shared" si="92"/>
        <v>0</v>
      </c>
      <c r="S221" s="13">
        <f t="shared" si="85"/>
        <v>68.192241999999993</v>
      </c>
      <c r="T221" s="13"/>
      <c r="U221" s="19">
        <f t="shared" si="86"/>
        <v>0</v>
      </c>
      <c r="V221" s="13">
        <f t="shared" si="93"/>
        <v>0</v>
      </c>
      <c r="W221" s="4" t="str">
        <f t="shared" si="94"/>
        <v>A+J=</v>
      </c>
      <c r="X221" s="30">
        <f t="shared" si="95"/>
        <v>45866</v>
      </c>
      <c r="Y221" s="3"/>
      <c r="Z221" s="72">
        <f>[2]Plan1!$A290</f>
        <v>45651</v>
      </c>
      <c r="AA221" s="72" t="str">
        <f>[2]Plan1!$C290</f>
        <v>Natal</v>
      </c>
      <c r="AB221" s="65"/>
      <c r="AC221" s="1"/>
      <c r="AD221" s="26"/>
      <c r="AE221" s="63"/>
      <c r="AF221" s="63"/>
      <c r="AG221" s="63"/>
      <c r="AH221" s="121"/>
      <c r="AI221" s="10"/>
      <c r="AJ221" s="3"/>
      <c r="AK221" s="3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1:80" x14ac:dyDescent="0.15">
      <c r="A222" s="36">
        <f t="shared" si="87"/>
        <v>44616</v>
      </c>
      <c r="B222" s="14">
        <f t="shared" ca="1" si="82"/>
        <v>1068.807982</v>
      </c>
      <c r="C222" s="13">
        <f t="shared" si="88"/>
        <v>1000</v>
      </c>
      <c r="D222" s="12">
        <f>IF(A222&lt;$B$1,VLOOKUP(A222,[1]DI!$A$4:$B$15000,2,FALSE),0)</f>
        <v>0.1065</v>
      </c>
      <c r="E222" s="13">
        <f t="shared" si="96"/>
        <v>1.00040168</v>
      </c>
      <c r="F222" s="13">
        <f>(TRUNC(PRODUCT($E$13:$E221),16))</f>
        <v>1.0420780216326</v>
      </c>
      <c r="G222" s="13">
        <f t="shared" si="97"/>
        <v>1</v>
      </c>
      <c r="H222" s="13">
        <f t="shared" si="98"/>
        <v>1.0420780199999999</v>
      </c>
      <c r="I222" s="12">
        <f t="shared" si="99"/>
        <v>4.4999999999999998E-2</v>
      </c>
      <c r="J222" s="12"/>
      <c r="K222" s="30">
        <f t="shared" si="89"/>
        <v>44407</v>
      </c>
      <c r="L222" s="2">
        <f t="shared" si="90"/>
        <v>145</v>
      </c>
      <c r="M222" s="15">
        <f t="shared" si="91"/>
        <v>145</v>
      </c>
      <c r="N222" s="11">
        <f t="shared" si="83"/>
        <v>1.025650634</v>
      </c>
      <c r="O222" s="11"/>
      <c r="P222" s="11">
        <f t="shared" si="84"/>
        <v>1.068807982</v>
      </c>
      <c r="Q222" s="11"/>
      <c r="R222" s="15">
        <f t="shared" si="92"/>
        <v>0</v>
      </c>
      <c r="S222" s="13">
        <f t="shared" si="85"/>
        <v>68.807981999999996</v>
      </c>
      <c r="T222" s="13"/>
      <c r="U222" s="19">
        <f t="shared" si="86"/>
        <v>0</v>
      </c>
      <c r="V222" s="13">
        <f t="shared" si="93"/>
        <v>0</v>
      </c>
      <c r="W222" s="4" t="str">
        <f t="shared" si="94"/>
        <v>A+J=</v>
      </c>
      <c r="X222" s="30">
        <f t="shared" si="95"/>
        <v>45866</v>
      </c>
      <c r="Y222" s="3"/>
      <c r="Z222" s="72">
        <f>[2]Plan1!$A291</f>
        <v>45658</v>
      </c>
      <c r="AA222" s="72" t="str">
        <f>[2]Plan1!$C291</f>
        <v>Confraternização Universal</v>
      </c>
      <c r="AB222" s="65"/>
      <c r="AC222" s="1"/>
      <c r="AD222" s="26"/>
      <c r="AE222" s="63"/>
      <c r="AF222" s="63"/>
      <c r="AG222" s="63"/>
      <c r="AH222" s="121"/>
      <c r="AI222" s="10"/>
      <c r="AJ222" s="3"/>
      <c r="AK222" s="3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1:80" x14ac:dyDescent="0.15">
      <c r="A223" s="36">
        <f t="shared" si="87"/>
        <v>44617</v>
      </c>
      <c r="B223" s="14">
        <f t="shared" ca="1" si="82"/>
        <v>1069.4240789999999</v>
      </c>
      <c r="C223" s="13">
        <f t="shared" si="88"/>
        <v>1000</v>
      </c>
      <c r="D223" s="12">
        <f>IF(A223&lt;$B$1,VLOOKUP(A223,[1]DI!$A$4:$B$15000,2,FALSE),0)</f>
        <v>0.1065</v>
      </c>
      <c r="E223" s="13">
        <f t="shared" si="96"/>
        <v>1.00040168</v>
      </c>
      <c r="F223" s="13">
        <f>(TRUNC(PRODUCT($E$13:$E222),16))</f>
        <v>1.04249660353233</v>
      </c>
      <c r="G223" s="13">
        <f t="shared" si="97"/>
        <v>1</v>
      </c>
      <c r="H223" s="13">
        <f t="shared" si="98"/>
        <v>1.0424966</v>
      </c>
      <c r="I223" s="12">
        <f t="shared" si="99"/>
        <v>4.4999999999999998E-2</v>
      </c>
      <c r="J223" s="12"/>
      <c r="K223" s="30">
        <f t="shared" si="89"/>
        <v>44407</v>
      </c>
      <c r="L223" s="2">
        <f t="shared" si="90"/>
        <v>146</v>
      </c>
      <c r="M223" s="15">
        <f t="shared" si="91"/>
        <v>146</v>
      </c>
      <c r="N223" s="11">
        <f t="shared" si="83"/>
        <v>1.0258297999999999</v>
      </c>
      <c r="O223" s="11"/>
      <c r="P223" s="11">
        <f t="shared" si="84"/>
        <v>1.069424079</v>
      </c>
      <c r="Q223" s="11"/>
      <c r="R223" s="15">
        <f t="shared" si="92"/>
        <v>0</v>
      </c>
      <c r="S223" s="13">
        <f t="shared" si="85"/>
        <v>69.424079000000006</v>
      </c>
      <c r="T223" s="13"/>
      <c r="U223" s="19">
        <f t="shared" si="86"/>
        <v>0</v>
      </c>
      <c r="V223" s="13">
        <f t="shared" si="93"/>
        <v>0</v>
      </c>
      <c r="W223" s="4" t="str">
        <f t="shared" si="94"/>
        <v>A+J=</v>
      </c>
      <c r="X223" s="30">
        <f t="shared" si="95"/>
        <v>45866</v>
      </c>
      <c r="Y223" s="3"/>
      <c r="Z223" s="72">
        <f>[2]Plan1!$A292</f>
        <v>45719</v>
      </c>
      <c r="AA223" s="72" t="str">
        <f>[2]Plan1!$C292</f>
        <v>Carnaval</v>
      </c>
      <c r="AB223" s="65"/>
      <c r="AC223" s="1"/>
      <c r="AD223" s="26"/>
      <c r="AE223" s="63"/>
      <c r="AF223" s="63"/>
      <c r="AG223" s="63"/>
      <c r="AH223" s="121"/>
      <c r="AI223" s="10"/>
      <c r="AJ223" s="3"/>
      <c r="AK223" s="3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1:80" x14ac:dyDescent="0.15">
      <c r="A224" s="36">
        <f t="shared" si="87"/>
        <v>44618</v>
      </c>
      <c r="B224" s="14">
        <f t="shared" ca="1" si="82"/>
        <v>1070.0405330000001</v>
      </c>
      <c r="C224" s="13">
        <f t="shared" si="88"/>
        <v>1000</v>
      </c>
      <c r="D224" s="12">
        <f>IF(A224&lt;$B$1,VLOOKUP(A224,[1]DI!$A$4:$B$15000,2,FALSE),0)</f>
        <v>0</v>
      </c>
      <c r="E224" s="13">
        <f t="shared" si="96"/>
        <v>1</v>
      </c>
      <c r="F224" s="13">
        <f>(TRUNC(PRODUCT($E$13:$E223),16))</f>
        <v>1.04291535356804</v>
      </c>
      <c r="G224" s="13">
        <f t="shared" si="97"/>
        <v>1</v>
      </c>
      <c r="H224" s="13">
        <f t="shared" si="98"/>
        <v>1.0429153499999999</v>
      </c>
      <c r="I224" s="12">
        <f t="shared" si="99"/>
        <v>4.4999999999999998E-2</v>
      </c>
      <c r="J224" s="12"/>
      <c r="K224" s="30">
        <f t="shared" si="89"/>
        <v>44407</v>
      </c>
      <c r="L224" s="2">
        <f t="shared" si="90"/>
        <v>146</v>
      </c>
      <c r="M224" s="15">
        <f t="shared" si="91"/>
        <v>147</v>
      </c>
      <c r="N224" s="11">
        <f t="shared" si="83"/>
        <v>1.026008998</v>
      </c>
      <c r="O224" s="11"/>
      <c r="P224" s="11">
        <f t="shared" si="84"/>
        <v>1.070040533</v>
      </c>
      <c r="Q224" s="11"/>
      <c r="R224" s="15">
        <f t="shared" si="92"/>
        <v>0</v>
      </c>
      <c r="S224" s="13">
        <f t="shared" si="85"/>
        <v>70.040532999999996</v>
      </c>
      <c r="T224" s="13"/>
      <c r="U224" s="19">
        <f t="shared" si="86"/>
        <v>0</v>
      </c>
      <c r="V224" s="13">
        <f t="shared" si="93"/>
        <v>0</v>
      </c>
      <c r="W224" s="4" t="str">
        <f t="shared" si="94"/>
        <v>A+J=</v>
      </c>
      <c r="X224" s="30">
        <f t="shared" si="95"/>
        <v>45866</v>
      </c>
      <c r="Y224" s="3"/>
      <c r="Z224" s="72">
        <f>[2]Plan1!$A293</f>
        <v>45720</v>
      </c>
      <c r="AA224" s="72" t="str">
        <f>[2]Plan1!$C293</f>
        <v>Carnaval</v>
      </c>
      <c r="AB224" s="65"/>
      <c r="AC224" s="1"/>
      <c r="AD224" s="26"/>
      <c r="AE224" s="63"/>
      <c r="AF224" s="63"/>
      <c r="AG224" s="63"/>
      <c r="AH224" s="121"/>
      <c r="AI224" s="10"/>
      <c r="AJ224" s="3"/>
      <c r="AK224" s="3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1:80" x14ac:dyDescent="0.15">
      <c r="A225" s="36">
        <f t="shared" si="87"/>
        <v>44619</v>
      </c>
      <c r="B225" s="14">
        <f t="shared" ca="1" si="82"/>
        <v>1070.0405330000001</v>
      </c>
      <c r="C225" s="13">
        <f t="shared" si="88"/>
        <v>1000</v>
      </c>
      <c r="D225" s="12">
        <f>IF(A225&lt;$B$1,VLOOKUP(A225,[1]DI!$A$4:$B$15000,2,FALSE),0)</f>
        <v>0</v>
      </c>
      <c r="E225" s="13">
        <f t="shared" si="96"/>
        <v>1</v>
      </c>
      <c r="F225" s="13">
        <f>(TRUNC(PRODUCT($E$13:$E224),16))</f>
        <v>1.04291535356804</v>
      </c>
      <c r="G225" s="13">
        <f t="shared" si="97"/>
        <v>1</v>
      </c>
      <c r="H225" s="13">
        <f t="shared" si="98"/>
        <v>1.0429153499999999</v>
      </c>
      <c r="I225" s="12">
        <f t="shared" si="99"/>
        <v>4.4999999999999998E-2</v>
      </c>
      <c r="J225" s="12"/>
      <c r="K225" s="30">
        <f t="shared" si="89"/>
        <v>44407</v>
      </c>
      <c r="L225" s="2">
        <f t="shared" si="90"/>
        <v>146</v>
      </c>
      <c r="M225" s="15">
        <f t="shared" si="91"/>
        <v>147</v>
      </c>
      <c r="N225" s="11">
        <f t="shared" si="83"/>
        <v>1.026008998</v>
      </c>
      <c r="O225" s="11"/>
      <c r="P225" s="11">
        <f t="shared" si="84"/>
        <v>1.070040533</v>
      </c>
      <c r="Q225" s="11"/>
      <c r="R225" s="15">
        <f t="shared" si="92"/>
        <v>0</v>
      </c>
      <c r="S225" s="13">
        <f t="shared" si="85"/>
        <v>70.040532999999996</v>
      </c>
      <c r="T225" s="13"/>
      <c r="U225" s="19">
        <f t="shared" si="86"/>
        <v>0</v>
      </c>
      <c r="V225" s="13">
        <f t="shared" si="93"/>
        <v>0</v>
      </c>
      <c r="W225" s="4" t="str">
        <f t="shared" si="94"/>
        <v>A+J=</v>
      </c>
      <c r="X225" s="30">
        <f t="shared" si="95"/>
        <v>45866</v>
      </c>
      <c r="Y225" s="3"/>
      <c r="Z225" s="72">
        <f>[2]Plan1!$A294</f>
        <v>45765</v>
      </c>
      <c r="AA225" s="72" t="str">
        <f>[2]Plan1!$C294</f>
        <v>Paixão de Cristo</v>
      </c>
      <c r="AB225" s="65"/>
      <c r="AC225" s="1"/>
      <c r="AD225" s="26"/>
      <c r="AE225" s="63"/>
      <c r="AF225" s="63"/>
      <c r="AG225" s="63"/>
      <c r="AH225" s="121"/>
      <c r="AI225" s="10"/>
      <c r="AJ225" s="3"/>
      <c r="AK225" s="3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1:80" x14ac:dyDescent="0.15">
      <c r="A226" s="36">
        <f t="shared" si="87"/>
        <v>44620</v>
      </c>
      <c r="B226" s="14">
        <f t="shared" ca="1" si="82"/>
        <v>1070.0405330000001</v>
      </c>
      <c r="C226" s="13">
        <f t="shared" si="88"/>
        <v>1000</v>
      </c>
      <c r="D226" s="12">
        <f>IF(A226&lt;$B$1,VLOOKUP(A226,[1]DI!$A$4:$B$15000,2,FALSE),0)</f>
        <v>0</v>
      </c>
      <c r="E226" s="13">
        <f t="shared" si="96"/>
        <v>1</v>
      </c>
      <c r="F226" s="13">
        <f>(TRUNC(PRODUCT($E$13:$E225),16))</f>
        <v>1.04291535356804</v>
      </c>
      <c r="G226" s="13">
        <f t="shared" si="97"/>
        <v>1</v>
      </c>
      <c r="H226" s="13">
        <f t="shared" si="98"/>
        <v>1.0429153499999999</v>
      </c>
      <c r="I226" s="12">
        <f t="shared" si="99"/>
        <v>4.4999999999999998E-2</v>
      </c>
      <c r="J226" s="12"/>
      <c r="K226" s="30">
        <f t="shared" si="89"/>
        <v>44407</v>
      </c>
      <c r="L226" s="2">
        <f t="shared" si="90"/>
        <v>146</v>
      </c>
      <c r="M226" s="15">
        <f t="shared" si="91"/>
        <v>147</v>
      </c>
      <c r="N226" s="11">
        <f t="shared" si="83"/>
        <v>1.026008998</v>
      </c>
      <c r="O226" s="11"/>
      <c r="P226" s="11">
        <f t="shared" si="84"/>
        <v>1.070040533</v>
      </c>
      <c r="Q226" s="11"/>
      <c r="R226" s="15">
        <f t="shared" si="92"/>
        <v>0</v>
      </c>
      <c r="S226" s="13">
        <f t="shared" si="85"/>
        <v>70.040532999999996</v>
      </c>
      <c r="T226" s="13"/>
      <c r="U226" s="19">
        <f t="shared" si="86"/>
        <v>0</v>
      </c>
      <c r="V226" s="13">
        <f t="shared" si="93"/>
        <v>0</v>
      </c>
      <c r="W226" s="4" t="str">
        <f t="shared" si="94"/>
        <v>A+J=</v>
      </c>
      <c r="X226" s="30">
        <f t="shared" si="95"/>
        <v>45866</v>
      </c>
      <c r="Y226" s="3"/>
      <c r="Z226" s="72">
        <f>[2]Plan1!$A295</f>
        <v>45768</v>
      </c>
      <c r="AA226" s="72" t="str">
        <f>[2]Plan1!$C295</f>
        <v>Tiradentes</v>
      </c>
      <c r="AB226" s="65"/>
      <c r="AC226" s="1"/>
      <c r="AD226" s="26"/>
      <c r="AE226" s="63"/>
      <c r="AF226" s="63"/>
      <c r="AG226" s="63"/>
      <c r="AH226" s="121"/>
      <c r="AI226" s="10"/>
      <c r="AJ226" s="3"/>
      <c r="AK226" s="3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1:80" x14ac:dyDescent="0.15">
      <c r="A227" s="36">
        <f t="shared" si="87"/>
        <v>44621</v>
      </c>
      <c r="B227" s="14">
        <f t="shared" ca="1" si="82"/>
        <v>1070.0405330000001</v>
      </c>
      <c r="C227" s="13">
        <f t="shared" si="88"/>
        <v>1000</v>
      </c>
      <c r="D227" s="12">
        <f>IF(A227&lt;$B$1,VLOOKUP(A227,[1]DI!$A$4:$B$15000,2,FALSE),0)</f>
        <v>0</v>
      </c>
      <c r="E227" s="13">
        <f t="shared" si="96"/>
        <v>1</v>
      </c>
      <c r="F227" s="13">
        <f>(TRUNC(PRODUCT($E$13:$E226),16))</f>
        <v>1.04291535356804</v>
      </c>
      <c r="G227" s="13">
        <f t="shared" si="97"/>
        <v>1</v>
      </c>
      <c r="H227" s="13">
        <f t="shared" si="98"/>
        <v>1.0429153499999999</v>
      </c>
      <c r="I227" s="12">
        <f t="shared" si="99"/>
        <v>4.4999999999999998E-2</v>
      </c>
      <c r="J227" s="12"/>
      <c r="K227" s="30">
        <f t="shared" si="89"/>
        <v>44407</v>
      </c>
      <c r="L227" s="2">
        <f t="shared" si="90"/>
        <v>146</v>
      </c>
      <c r="M227" s="15">
        <f t="shared" si="91"/>
        <v>147</v>
      </c>
      <c r="N227" s="11">
        <f t="shared" si="83"/>
        <v>1.026008998</v>
      </c>
      <c r="O227" s="11"/>
      <c r="P227" s="11">
        <f t="shared" si="84"/>
        <v>1.070040533</v>
      </c>
      <c r="Q227" s="11"/>
      <c r="R227" s="15">
        <f t="shared" si="92"/>
        <v>0</v>
      </c>
      <c r="S227" s="13">
        <f t="shared" si="85"/>
        <v>70.040532999999996</v>
      </c>
      <c r="T227" s="13"/>
      <c r="U227" s="19">
        <f t="shared" si="86"/>
        <v>0</v>
      </c>
      <c r="V227" s="13">
        <f t="shared" si="93"/>
        <v>0</v>
      </c>
      <c r="W227" s="4" t="str">
        <f t="shared" si="94"/>
        <v>A+J=</v>
      </c>
      <c r="X227" s="30">
        <f t="shared" si="95"/>
        <v>45866</v>
      </c>
      <c r="Y227" s="3"/>
      <c r="Z227" s="72">
        <f>[2]Plan1!$A296</f>
        <v>45778</v>
      </c>
      <c r="AA227" s="72" t="str">
        <f>[2]Plan1!$C296</f>
        <v>Dia do Trabalho</v>
      </c>
      <c r="AB227" s="65"/>
      <c r="AC227" s="1"/>
      <c r="AD227" s="26"/>
      <c r="AE227" s="63"/>
      <c r="AF227" s="63"/>
      <c r="AG227" s="63"/>
      <c r="AH227" s="121"/>
      <c r="AI227" s="10"/>
      <c r="AJ227" s="3"/>
      <c r="AK227" s="3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1:80" x14ac:dyDescent="0.15">
      <c r="A228" s="36">
        <f t="shared" si="87"/>
        <v>44622</v>
      </c>
      <c r="B228" s="14">
        <f t="shared" ca="1" si="82"/>
        <v>1070.0405330000001</v>
      </c>
      <c r="C228" s="13">
        <f t="shared" si="88"/>
        <v>1000</v>
      </c>
      <c r="D228" s="12">
        <f>IF(A228&lt;$B$1,VLOOKUP(A228,[1]DI!$A$4:$B$15000,2,FALSE),0)</f>
        <v>0.1065</v>
      </c>
      <c r="E228" s="13">
        <f t="shared" si="96"/>
        <v>1.00040168</v>
      </c>
      <c r="F228" s="13">
        <f>(TRUNC(PRODUCT($E$13:$E227),16))</f>
        <v>1.04291535356804</v>
      </c>
      <c r="G228" s="13">
        <f t="shared" si="97"/>
        <v>1</v>
      </c>
      <c r="H228" s="13">
        <f t="shared" si="98"/>
        <v>1.0429153499999999</v>
      </c>
      <c r="I228" s="12">
        <f t="shared" si="99"/>
        <v>4.4999999999999998E-2</v>
      </c>
      <c r="J228" s="12"/>
      <c r="K228" s="30">
        <f t="shared" si="89"/>
        <v>44407</v>
      </c>
      <c r="L228" s="2">
        <f t="shared" si="90"/>
        <v>147</v>
      </c>
      <c r="M228" s="15">
        <f t="shared" si="91"/>
        <v>147</v>
      </c>
      <c r="N228" s="11">
        <f t="shared" si="83"/>
        <v>1.026008998</v>
      </c>
      <c r="O228" s="11"/>
      <c r="P228" s="11">
        <f t="shared" si="84"/>
        <v>1.070040533</v>
      </c>
      <c r="Q228" s="11"/>
      <c r="R228" s="15">
        <f t="shared" si="92"/>
        <v>0</v>
      </c>
      <c r="S228" s="13">
        <f t="shared" si="85"/>
        <v>70.040532999999996</v>
      </c>
      <c r="T228" s="13"/>
      <c r="U228" s="19">
        <f t="shared" si="86"/>
        <v>0</v>
      </c>
      <c r="V228" s="13">
        <f t="shared" si="93"/>
        <v>0</v>
      </c>
      <c r="W228" s="4" t="str">
        <f t="shared" si="94"/>
        <v>A+J=</v>
      </c>
      <c r="X228" s="30">
        <f t="shared" si="95"/>
        <v>45866</v>
      </c>
      <c r="Y228" s="3"/>
      <c r="Z228" s="72">
        <f>[2]Plan1!$A297</f>
        <v>45827</v>
      </c>
      <c r="AA228" s="72" t="str">
        <f>[2]Plan1!$C297</f>
        <v>Corpus Christi</v>
      </c>
      <c r="AB228" s="65"/>
      <c r="AC228" s="1"/>
      <c r="AD228" s="26"/>
      <c r="AE228" s="63"/>
      <c r="AF228" s="63"/>
      <c r="AG228" s="63"/>
      <c r="AH228" s="121"/>
      <c r="AI228" s="10"/>
      <c r="AJ228" s="3"/>
      <c r="AK228" s="3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1:80" x14ac:dyDescent="0.15">
      <c r="A229" s="36">
        <f t="shared" si="87"/>
        <v>44623</v>
      </c>
      <c r="B229" s="14">
        <f t="shared" ca="1" si="82"/>
        <v>1070.6573450000001</v>
      </c>
      <c r="C229" s="13">
        <f t="shared" si="88"/>
        <v>1000</v>
      </c>
      <c r="D229" s="12">
        <f>IF(A229&lt;$B$1,VLOOKUP(A229,[1]DI!$A$4:$B$15000,2,FALSE),0)</f>
        <v>0.1065</v>
      </c>
      <c r="E229" s="13">
        <f t="shared" si="96"/>
        <v>1.00040168</v>
      </c>
      <c r="F229" s="13">
        <f>(TRUNC(PRODUCT($E$13:$E228),16))</f>
        <v>1.04333427180726</v>
      </c>
      <c r="G229" s="13">
        <f t="shared" si="97"/>
        <v>1</v>
      </c>
      <c r="H229" s="13">
        <f t="shared" si="98"/>
        <v>1.0433342699999999</v>
      </c>
      <c r="I229" s="12">
        <f t="shared" si="99"/>
        <v>4.4999999999999998E-2</v>
      </c>
      <c r="J229" s="12"/>
      <c r="K229" s="30">
        <f t="shared" si="89"/>
        <v>44407</v>
      </c>
      <c r="L229" s="2">
        <f t="shared" si="90"/>
        <v>148</v>
      </c>
      <c r="M229" s="15">
        <f t="shared" si="91"/>
        <v>148</v>
      </c>
      <c r="N229" s="11">
        <f t="shared" si="83"/>
        <v>1.026188227</v>
      </c>
      <c r="O229" s="11"/>
      <c r="P229" s="11">
        <f t="shared" si="84"/>
        <v>1.0706573450000001</v>
      </c>
      <c r="Q229" s="11"/>
      <c r="R229" s="15">
        <f t="shared" si="92"/>
        <v>0</v>
      </c>
      <c r="S229" s="13">
        <f t="shared" si="85"/>
        <v>70.657345000000007</v>
      </c>
      <c r="T229" s="13"/>
      <c r="U229" s="19">
        <f t="shared" si="86"/>
        <v>0</v>
      </c>
      <c r="V229" s="13">
        <f t="shared" si="93"/>
        <v>0</v>
      </c>
      <c r="W229" s="4" t="str">
        <f t="shared" si="94"/>
        <v>A+J=</v>
      </c>
      <c r="X229" s="30">
        <f t="shared" si="95"/>
        <v>45866</v>
      </c>
      <c r="Y229" s="3"/>
      <c r="Z229" s="72">
        <f>[2]Plan1!$A298</f>
        <v>45907</v>
      </c>
      <c r="AA229" s="72" t="str">
        <f>[2]Plan1!$C298</f>
        <v>Independência do Brasil</v>
      </c>
      <c r="AB229" s="65"/>
      <c r="AC229" s="1"/>
      <c r="AD229" s="26"/>
      <c r="AE229" s="63"/>
      <c r="AF229" s="63"/>
      <c r="AG229" s="63"/>
      <c r="AH229" s="121"/>
      <c r="AI229" s="10"/>
      <c r="AJ229" s="3"/>
      <c r="AK229" s="3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1:80" x14ac:dyDescent="0.15">
      <c r="A230" s="36">
        <f t="shared" si="87"/>
        <v>44624</v>
      </c>
      <c r="B230" s="14">
        <f t="shared" ca="1" si="82"/>
        <v>1071.2745130000001</v>
      </c>
      <c r="C230" s="13">
        <f t="shared" si="88"/>
        <v>1000</v>
      </c>
      <c r="D230" s="12">
        <f>IF(A230&lt;$B$1,VLOOKUP(A230,[1]DI!$A$4:$B$15000,2,FALSE),0)</f>
        <v>0.1065</v>
      </c>
      <c r="E230" s="13">
        <f t="shared" si="96"/>
        <v>1.00040168</v>
      </c>
      <c r="F230" s="13">
        <f>(TRUNC(PRODUCT($E$13:$E229),16))</f>
        <v>1.04375335831756</v>
      </c>
      <c r="G230" s="13">
        <f t="shared" si="97"/>
        <v>1</v>
      </c>
      <c r="H230" s="13">
        <f t="shared" si="98"/>
        <v>1.04375336</v>
      </c>
      <c r="I230" s="12">
        <f t="shared" si="99"/>
        <v>4.4999999999999998E-2</v>
      </c>
      <c r="J230" s="12"/>
      <c r="K230" s="30">
        <f t="shared" si="89"/>
        <v>44407</v>
      </c>
      <c r="L230" s="2">
        <f t="shared" si="90"/>
        <v>149</v>
      </c>
      <c r="M230" s="15">
        <f t="shared" si="91"/>
        <v>149</v>
      </c>
      <c r="N230" s="11">
        <f t="shared" si="83"/>
        <v>1.0263674869999999</v>
      </c>
      <c r="O230" s="11"/>
      <c r="P230" s="11">
        <f t="shared" si="84"/>
        <v>1.0712745130000001</v>
      </c>
      <c r="Q230" s="11"/>
      <c r="R230" s="15">
        <f t="shared" si="92"/>
        <v>0</v>
      </c>
      <c r="S230" s="13">
        <f t="shared" si="85"/>
        <v>71.274512999999999</v>
      </c>
      <c r="T230" s="13"/>
      <c r="U230" s="19">
        <f t="shared" si="86"/>
        <v>0</v>
      </c>
      <c r="V230" s="13">
        <f t="shared" si="93"/>
        <v>0</v>
      </c>
      <c r="W230" s="4" t="str">
        <f t="shared" si="94"/>
        <v>A+J=</v>
      </c>
      <c r="X230" s="30">
        <f t="shared" si="95"/>
        <v>45866</v>
      </c>
      <c r="Y230" s="3"/>
      <c r="Z230" s="72">
        <f>[2]Plan1!$A299</f>
        <v>45942</v>
      </c>
      <c r="AA230" s="72" t="str">
        <f>[2]Plan1!$C299</f>
        <v>Nossa Sr.a Aparecida - Padroeira do Brasil</v>
      </c>
      <c r="AB230" s="65"/>
      <c r="AC230" s="1"/>
      <c r="AD230" s="26"/>
      <c r="AE230" s="63"/>
      <c r="AF230" s="63"/>
      <c r="AG230" s="63"/>
      <c r="AH230" s="121"/>
      <c r="AI230" s="10"/>
      <c r="AJ230" s="3"/>
      <c r="AK230" s="3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1:80" x14ac:dyDescent="0.15">
      <c r="A231" s="36">
        <f t="shared" si="87"/>
        <v>44625</v>
      </c>
      <c r="B231" s="14">
        <f t="shared" ca="1" si="82"/>
        <v>1071.8920279900001</v>
      </c>
      <c r="C231" s="13">
        <f t="shared" si="88"/>
        <v>1000</v>
      </c>
      <c r="D231" s="12">
        <f>IF(A231&lt;$B$1,VLOOKUP(A231,[1]DI!$A$4:$B$15000,2,FALSE),0)</f>
        <v>0</v>
      </c>
      <c r="E231" s="13">
        <f t="shared" si="96"/>
        <v>1</v>
      </c>
      <c r="F231" s="13">
        <f>(TRUNC(PRODUCT($E$13:$E230),16))</f>
        <v>1.0441726131665301</v>
      </c>
      <c r="G231" s="13">
        <f t="shared" si="97"/>
        <v>1</v>
      </c>
      <c r="H231" s="13">
        <f t="shared" si="98"/>
        <v>1.0441726099999999</v>
      </c>
      <c r="I231" s="12">
        <f t="shared" si="99"/>
        <v>4.4999999999999998E-2</v>
      </c>
      <c r="J231" s="12"/>
      <c r="K231" s="30">
        <f t="shared" si="89"/>
        <v>44407</v>
      </c>
      <c r="L231" s="2">
        <f t="shared" si="90"/>
        <v>149</v>
      </c>
      <c r="M231" s="15">
        <f t="shared" si="91"/>
        <v>150</v>
      </c>
      <c r="N231" s="11">
        <f t="shared" si="83"/>
        <v>1.0265467779999999</v>
      </c>
      <c r="O231" s="11"/>
      <c r="P231" s="11">
        <f t="shared" si="84"/>
        <v>1.0718920279999999</v>
      </c>
      <c r="Q231" s="11"/>
      <c r="R231" s="15">
        <f t="shared" si="92"/>
        <v>0</v>
      </c>
      <c r="S231" s="13">
        <f t="shared" si="85"/>
        <v>71.892027990000003</v>
      </c>
      <c r="T231" s="13"/>
      <c r="U231" s="19">
        <f t="shared" si="86"/>
        <v>0</v>
      </c>
      <c r="V231" s="13">
        <f t="shared" si="93"/>
        <v>0</v>
      </c>
      <c r="W231" s="4" t="str">
        <f t="shared" si="94"/>
        <v>A+J=</v>
      </c>
      <c r="X231" s="30">
        <f t="shared" si="95"/>
        <v>45866</v>
      </c>
      <c r="Y231" s="3"/>
      <c r="Z231" s="72">
        <f>[2]Plan1!$A300</f>
        <v>45963</v>
      </c>
      <c r="AA231" s="72" t="str">
        <f>[2]Plan1!$C300</f>
        <v>Finados</v>
      </c>
      <c r="AB231" s="65"/>
      <c r="AC231" s="1"/>
      <c r="AD231" s="26"/>
      <c r="AE231" s="63"/>
      <c r="AF231" s="63"/>
      <c r="AG231" s="63"/>
      <c r="AH231" s="121"/>
      <c r="AI231" s="10"/>
      <c r="AJ231" s="3"/>
      <c r="AK231" s="3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1:80" x14ac:dyDescent="0.15">
      <c r="A232" s="36">
        <f t="shared" si="87"/>
        <v>44626</v>
      </c>
      <c r="B232" s="14">
        <f t="shared" ca="1" si="82"/>
        <v>1071.8920279900001</v>
      </c>
      <c r="C232" s="13">
        <f t="shared" si="88"/>
        <v>1000</v>
      </c>
      <c r="D232" s="12">
        <f>IF(A232&lt;$B$1,VLOOKUP(A232,[1]DI!$A$4:$B$15000,2,FALSE),0)</f>
        <v>0</v>
      </c>
      <c r="E232" s="13">
        <f t="shared" si="96"/>
        <v>1</v>
      </c>
      <c r="F232" s="13">
        <f>(TRUNC(PRODUCT($E$13:$E231),16))</f>
        <v>1.0441726131665301</v>
      </c>
      <c r="G232" s="13">
        <f t="shared" si="97"/>
        <v>1</v>
      </c>
      <c r="H232" s="13">
        <f t="shared" si="98"/>
        <v>1.0441726099999999</v>
      </c>
      <c r="I232" s="12">
        <f t="shared" si="99"/>
        <v>4.4999999999999998E-2</v>
      </c>
      <c r="J232" s="12"/>
      <c r="K232" s="30">
        <f t="shared" si="89"/>
        <v>44407</v>
      </c>
      <c r="L232" s="2">
        <f t="shared" si="90"/>
        <v>149</v>
      </c>
      <c r="M232" s="15">
        <f t="shared" si="91"/>
        <v>150</v>
      </c>
      <c r="N232" s="11">
        <f t="shared" si="83"/>
        <v>1.0265467779999999</v>
      </c>
      <c r="O232" s="11"/>
      <c r="P232" s="11">
        <f t="shared" si="84"/>
        <v>1.0718920279999999</v>
      </c>
      <c r="Q232" s="11"/>
      <c r="R232" s="15">
        <f t="shared" si="92"/>
        <v>0</v>
      </c>
      <c r="S232" s="13">
        <f t="shared" si="85"/>
        <v>71.892027990000003</v>
      </c>
      <c r="T232" s="13"/>
      <c r="U232" s="19">
        <f t="shared" si="86"/>
        <v>0</v>
      </c>
      <c r="V232" s="13">
        <f t="shared" si="93"/>
        <v>0</v>
      </c>
      <c r="W232" s="4" t="str">
        <f t="shared" si="94"/>
        <v>A+J=</v>
      </c>
      <c r="X232" s="30">
        <f t="shared" si="95"/>
        <v>45866</v>
      </c>
      <c r="Y232" s="3"/>
      <c r="Z232" s="72">
        <f>[2]Plan1!$A301</f>
        <v>45976</v>
      </c>
      <c r="AA232" s="72" t="str">
        <f>[2]Plan1!$C301</f>
        <v>Proclamação da República</v>
      </c>
      <c r="AB232" s="65"/>
      <c r="AC232" s="1"/>
      <c r="AD232" s="26"/>
      <c r="AE232" s="63"/>
      <c r="AF232" s="63"/>
      <c r="AG232" s="63"/>
      <c r="AH232" s="121"/>
      <c r="AI232" s="10"/>
      <c r="AJ232" s="3"/>
      <c r="AK232" s="3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1:80" x14ac:dyDescent="0.15">
      <c r="A233" s="36">
        <f t="shared" si="87"/>
        <v>44627</v>
      </c>
      <c r="B233" s="14">
        <f t="shared" ca="1" si="82"/>
        <v>1071.8920279900001</v>
      </c>
      <c r="C233" s="13">
        <f t="shared" si="88"/>
        <v>1000</v>
      </c>
      <c r="D233" s="12">
        <f>IF(A233&lt;$B$1,VLOOKUP(A233,[1]DI!$A$4:$B$15000,2,FALSE),0)</f>
        <v>0.1065</v>
      </c>
      <c r="E233" s="13">
        <f t="shared" si="96"/>
        <v>1.00040168</v>
      </c>
      <c r="F233" s="13">
        <f>(TRUNC(PRODUCT($E$13:$E232),16))</f>
        <v>1.0441726131665301</v>
      </c>
      <c r="G233" s="13">
        <f t="shared" si="97"/>
        <v>1</v>
      </c>
      <c r="H233" s="13">
        <f t="shared" si="98"/>
        <v>1.0441726099999999</v>
      </c>
      <c r="I233" s="12">
        <f t="shared" si="99"/>
        <v>4.4999999999999998E-2</v>
      </c>
      <c r="J233" s="12"/>
      <c r="K233" s="30">
        <f t="shared" si="89"/>
        <v>44407</v>
      </c>
      <c r="L233" s="2">
        <f t="shared" si="90"/>
        <v>150</v>
      </c>
      <c r="M233" s="15">
        <f t="shared" si="91"/>
        <v>150</v>
      </c>
      <c r="N233" s="11">
        <f t="shared" si="83"/>
        <v>1.0265467779999999</v>
      </c>
      <c r="O233" s="11"/>
      <c r="P233" s="11">
        <f t="shared" si="84"/>
        <v>1.0718920279999999</v>
      </c>
      <c r="Q233" s="11"/>
      <c r="R233" s="15">
        <f t="shared" si="92"/>
        <v>0</v>
      </c>
      <c r="S233" s="13">
        <f t="shared" si="85"/>
        <v>71.892027990000003</v>
      </c>
      <c r="T233" s="13"/>
      <c r="U233" s="19">
        <f t="shared" si="86"/>
        <v>0</v>
      </c>
      <c r="V233" s="13">
        <f t="shared" si="93"/>
        <v>0</v>
      </c>
      <c r="W233" s="4" t="str">
        <f t="shared" si="94"/>
        <v>A+J=</v>
      </c>
      <c r="X233" s="30">
        <f t="shared" si="95"/>
        <v>45866</v>
      </c>
      <c r="Y233" s="3"/>
      <c r="Z233" s="72">
        <f>[2]Plan1!$A302</f>
        <v>45981</v>
      </c>
      <c r="AA233" s="72" t="str">
        <f>[2]Plan1!$C302</f>
        <v>Dia Nacional de Zumbi e da Consciência Negra</v>
      </c>
      <c r="AB233" s="65"/>
      <c r="AC233" s="1"/>
      <c r="AD233" s="26"/>
      <c r="AE233" s="63"/>
      <c r="AF233" s="63"/>
      <c r="AG233" s="63"/>
      <c r="AH233" s="121"/>
      <c r="AI233" s="10"/>
      <c r="AJ233" s="3"/>
      <c r="AK233" s="3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1:80" x14ac:dyDescent="0.15">
      <c r="A234" s="36">
        <f t="shared" si="87"/>
        <v>44628</v>
      </c>
      <c r="B234" s="14">
        <f t="shared" ca="1" si="82"/>
        <v>1072.5099119900001</v>
      </c>
      <c r="C234" s="13">
        <f t="shared" si="88"/>
        <v>1000</v>
      </c>
      <c r="D234" s="12">
        <f>IF(A234&lt;$B$1,VLOOKUP(A234,[1]DI!$A$4:$B$15000,2,FALSE),0)</f>
        <v>0.1065</v>
      </c>
      <c r="E234" s="13">
        <f t="shared" si="96"/>
        <v>1.00040168</v>
      </c>
      <c r="F234" s="13">
        <f>(TRUNC(PRODUCT($E$13:$E233),16))</f>
        <v>1.04459203642178</v>
      </c>
      <c r="G234" s="13">
        <f t="shared" si="97"/>
        <v>1</v>
      </c>
      <c r="H234" s="13">
        <f t="shared" si="98"/>
        <v>1.0445920399999999</v>
      </c>
      <c r="I234" s="12">
        <f t="shared" si="99"/>
        <v>4.4999999999999998E-2</v>
      </c>
      <c r="J234" s="12"/>
      <c r="K234" s="30">
        <f t="shared" si="89"/>
        <v>44407</v>
      </c>
      <c r="L234" s="2">
        <f t="shared" si="90"/>
        <v>151</v>
      </c>
      <c r="M234" s="15">
        <f t="shared" si="91"/>
        <v>151</v>
      </c>
      <c r="N234" s="11">
        <f t="shared" si="83"/>
        <v>1.0267261009999999</v>
      </c>
      <c r="O234" s="11"/>
      <c r="P234" s="11">
        <f t="shared" si="84"/>
        <v>1.0725099119999999</v>
      </c>
      <c r="Q234" s="11"/>
      <c r="R234" s="15">
        <f t="shared" si="92"/>
        <v>0</v>
      </c>
      <c r="S234" s="13">
        <f t="shared" si="85"/>
        <v>72.509911990000006</v>
      </c>
      <c r="T234" s="13"/>
      <c r="U234" s="19">
        <f t="shared" si="86"/>
        <v>0</v>
      </c>
      <c r="V234" s="13">
        <f t="shared" si="93"/>
        <v>0</v>
      </c>
      <c r="W234" s="4" t="str">
        <f t="shared" si="94"/>
        <v>A+J=</v>
      </c>
      <c r="X234" s="30">
        <f t="shared" si="95"/>
        <v>45866</v>
      </c>
      <c r="Y234" s="3"/>
      <c r="Z234" s="72">
        <f>[2]Plan1!$A303</f>
        <v>46016</v>
      </c>
      <c r="AA234" s="72" t="str">
        <f>[2]Plan1!$C303</f>
        <v>Natal</v>
      </c>
      <c r="AB234" s="65"/>
      <c r="AC234" s="1"/>
      <c r="AD234" s="26"/>
      <c r="AE234" s="63"/>
      <c r="AF234" s="63"/>
      <c r="AG234" s="63"/>
      <c r="AH234" s="121"/>
      <c r="AI234" s="10"/>
      <c r="AJ234" s="3"/>
      <c r="AK234" s="3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1:80" x14ac:dyDescent="0.15">
      <c r="A235" s="36">
        <f t="shared" si="87"/>
        <v>44629</v>
      </c>
      <c r="B235" s="14">
        <f t="shared" ca="1" si="82"/>
        <v>1073.12814299</v>
      </c>
      <c r="C235" s="13">
        <f t="shared" si="88"/>
        <v>1000</v>
      </c>
      <c r="D235" s="12">
        <f>IF(A235&lt;$B$1,VLOOKUP(A235,[1]DI!$A$4:$B$15000,2,FALSE),0)</f>
        <v>0.1065</v>
      </c>
      <c r="E235" s="13">
        <f t="shared" si="96"/>
        <v>1.00040168</v>
      </c>
      <c r="F235" s="13">
        <f>(TRUNC(PRODUCT($E$13:$E234),16))</f>
        <v>1.04501162815097</v>
      </c>
      <c r="G235" s="13">
        <f t="shared" si="97"/>
        <v>1</v>
      </c>
      <c r="H235" s="13">
        <f t="shared" si="98"/>
        <v>1.0450116300000001</v>
      </c>
      <c r="I235" s="12">
        <f t="shared" si="99"/>
        <v>4.4999999999999998E-2</v>
      </c>
      <c r="J235" s="12"/>
      <c r="K235" s="30">
        <f t="shared" si="89"/>
        <v>44407</v>
      </c>
      <c r="L235" s="2">
        <f t="shared" si="90"/>
        <v>152</v>
      </c>
      <c r="M235" s="15">
        <f t="shared" si="91"/>
        <v>152</v>
      </c>
      <c r="N235" s="11">
        <f t="shared" si="83"/>
        <v>1.0269054550000001</v>
      </c>
      <c r="O235" s="11"/>
      <c r="P235" s="11">
        <f t="shared" si="84"/>
        <v>1.0731281429999999</v>
      </c>
      <c r="Q235" s="11"/>
      <c r="R235" s="15">
        <f t="shared" si="92"/>
        <v>0</v>
      </c>
      <c r="S235" s="13">
        <f t="shared" si="85"/>
        <v>73.128142990000001</v>
      </c>
      <c r="T235" s="13"/>
      <c r="U235" s="19">
        <f t="shared" si="86"/>
        <v>0</v>
      </c>
      <c r="V235" s="13">
        <f t="shared" si="93"/>
        <v>0</v>
      </c>
      <c r="W235" s="4" t="str">
        <f t="shared" si="94"/>
        <v>A+J=</v>
      </c>
      <c r="X235" s="30">
        <f t="shared" si="95"/>
        <v>45866</v>
      </c>
      <c r="Y235" s="3"/>
      <c r="Z235" s="72">
        <f>[2]Plan1!$A304</f>
        <v>46023</v>
      </c>
      <c r="AA235" s="72" t="str">
        <f>[2]Plan1!$C304</f>
        <v>Confraternização Universal</v>
      </c>
      <c r="AB235" s="65"/>
      <c r="AC235" s="1"/>
      <c r="AD235" s="26"/>
      <c r="AE235" s="63"/>
      <c r="AF235" s="63"/>
      <c r="AG235" s="63"/>
      <c r="AH235" s="121"/>
      <c r="AI235" s="10"/>
      <c r="AJ235" s="3"/>
      <c r="AK235" s="3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1:80" x14ac:dyDescent="0.15">
      <c r="A236" s="36">
        <f t="shared" si="87"/>
        <v>44630</v>
      </c>
      <c r="B236" s="14">
        <f t="shared" ca="1" si="82"/>
        <v>1073.7467329900001</v>
      </c>
      <c r="C236" s="13">
        <f t="shared" si="88"/>
        <v>1000</v>
      </c>
      <c r="D236" s="12">
        <f>IF(A236&lt;$B$1,VLOOKUP(A236,[1]DI!$A$4:$B$15000,2,FALSE),0)</f>
        <v>0.1065</v>
      </c>
      <c r="E236" s="13">
        <f t="shared" si="96"/>
        <v>1.00040168</v>
      </c>
      <c r="F236" s="13">
        <f>(TRUNC(PRODUCT($E$13:$E235),16))</f>
        <v>1.0454313884217701</v>
      </c>
      <c r="G236" s="13">
        <f t="shared" si="97"/>
        <v>1</v>
      </c>
      <c r="H236" s="13">
        <f t="shared" si="98"/>
        <v>1.0454313900000001</v>
      </c>
      <c r="I236" s="12">
        <f t="shared" si="99"/>
        <v>4.4999999999999998E-2</v>
      </c>
      <c r="J236" s="12"/>
      <c r="K236" s="30">
        <f t="shared" si="89"/>
        <v>44407</v>
      </c>
      <c r="L236" s="2">
        <f t="shared" si="90"/>
        <v>153</v>
      </c>
      <c r="M236" s="15">
        <f t="shared" si="91"/>
        <v>153</v>
      </c>
      <c r="N236" s="11">
        <f t="shared" si="83"/>
        <v>1.027084841</v>
      </c>
      <c r="O236" s="11"/>
      <c r="P236" s="11">
        <f t="shared" si="84"/>
        <v>1.0737467329999999</v>
      </c>
      <c r="Q236" s="11"/>
      <c r="R236" s="15">
        <f t="shared" si="92"/>
        <v>0</v>
      </c>
      <c r="S236" s="13">
        <f t="shared" si="85"/>
        <v>73.746732989999998</v>
      </c>
      <c r="T236" s="13"/>
      <c r="U236" s="19">
        <f t="shared" si="86"/>
        <v>0</v>
      </c>
      <c r="V236" s="13">
        <f t="shared" si="93"/>
        <v>0</v>
      </c>
      <c r="W236" s="4" t="str">
        <f t="shared" si="94"/>
        <v>A+J=</v>
      </c>
      <c r="X236" s="30">
        <f t="shared" si="95"/>
        <v>45866</v>
      </c>
      <c r="Y236" s="3"/>
      <c r="Z236" s="72">
        <f>[2]Plan1!$A305</f>
        <v>46069</v>
      </c>
      <c r="AA236" s="72" t="str">
        <f>[2]Plan1!$C305</f>
        <v>Carnaval</v>
      </c>
      <c r="AB236" s="65"/>
      <c r="AC236" s="1"/>
      <c r="AD236" s="26"/>
      <c r="AE236" s="63"/>
      <c r="AF236" s="63"/>
      <c r="AG236" s="63"/>
      <c r="AH236" s="121"/>
      <c r="AI236" s="10"/>
      <c r="AJ236" s="3"/>
      <c r="AK236" s="3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1:80" x14ac:dyDescent="0.15">
      <c r="A237" s="36">
        <f t="shared" si="87"/>
        <v>44631</v>
      </c>
      <c r="B237" s="14">
        <f t="shared" ca="1" si="82"/>
        <v>1074.365679</v>
      </c>
      <c r="C237" s="13">
        <f t="shared" si="88"/>
        <v>1000</v>
      </c>
      <c r="D237" s="12">
        <f>IF(A237&lt;$B$1,VLOOKUP(A237,[1]DI!$A$4:$B$15000,2,FALSE),0)</f>
        <v>0.1065</v>
      </c>
      <c r="E237" s="13">
        <f t="shared" si="96"/>
        <v>1.00040168</v>
      </c>
      <c r="F237" s="13">
        <f>(TRUNC(PRODUCT($E$13:$E236),16))</f>
        <v>1.04585131730187</v>
      </c>
      <c r="G237" s="13">
        <f t="shared" si="97"/>
        <v>1</v>
      </c>
      <c r="H237" s="13">
        <f t="shared" si="98"/>
        <v>1.0458513199999999</v>
      </c>
      <c r="I237" s="12">
        <f t="shared" si="99"/>
        <v>4.4999999999999998E-2</v>
      </c>
      <c r="J237" s="12"/>
      <c r="K237" s="30">
        <f t="shared" si="89"/>
        <v>44407</v>
      </c>
      <c r="L237" s="2">
        <f t="shared" si="90"/>
        <v>154</v>
      </c>
      <c r="M237" s="15">
        <f t="shared" si="91"/>
        <v>154</v>
      </c>
      <c r="N237" s="11">
        <f t="shared" si="83"/>
        <v>1.0272642569999999</v>
      </c>
      <c r="O237" s="11"/>
      <c r="P237" s="11">
        <f t="shared" si="84"/>
        <v>1.074365679</v>
      </c>
      <c r="Q237" s="11"/>
      <c r="R237" s="15">
        <f t="shared" si="92"/>
        <v>0</v>
      </c>
      <c r="S237" s="13">
        <f t="shared" si="85"/>
        <v>74.365679</v>
      </c>
      <c r="T237" s="13"/>
      <c r="U237" s="19">
        <f t="shared" si="86"/>
        <v>0</v>
      </c>
      <c r="V237" s="13">
        <f t="shared" si="93"/>
        <v>0</v>
      </c>
      <c r="W237" s="4" t="str">
        <f t="shared" si="94"/>
        <v>A+J=</v>
      </c>
      <c r="X237" s="30">
        <f t="shared" si="95"/>
        <v>45866</v>
      </c>
      <c r="Y237" s="3"/>
      <c r="Z237" s="72">
        <f>[2]Plan1!$A306</f>
        <v>46070</v>
      </c>
      <c r="AA237" s="72" t="str">
        <f>[2]Plan1!$C306</f>
        <v>Carnaval</v>
      </c>
      <c r="AB237" s="65"/>
      <c r="AC237" s="1"/>
      <c r="AD237" s="26"/>
      <c r="AE237" s="63"/>
      <c r="AF237" s="63"/>
      <c r="AG237" s="63"/>
      <c r="AH237" s="121"/>
      <c r="AI237" s="10"/>
      <c r="AJ237" s="3"/>
      <c r="AK237" s="3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1:80" x14ac:dyDescent="0.15">
      <c r="A238" s="36">
        <f t="shared" si="87"/>
        <v>44632</v>
      </c>
      <c r="B238" s="14">
        <f t="shared" ca="1" si="82"/>
        <v>1074.9849739900001</v>
      </c>
      <c r="C238" s="13">
        <f t="shared" si="88"/>
        <v>1000</v>
      </c>
      <c r="D238" s="12">
        <f>IF(A238&lt;$B$1,VLOOKUP(A238,[1]DI!$A$4:$B$15000,2,FALSE),0)</f>
        <v>0</v>
      </c>
      <c r="E238" s="13">
        <f t="shared" si="96"/>
        <v>1</v>
      </c>
      <c r="F238" s="13">
        <f>(TRUNC(PRODUCT($E$13:$E237),16))</f>
        <v>1.046271414859</v>
      </c>
      <c r="G238" s="13">
        <f t="shared" si="97"/>
        <v>1</v>
      </c>
      <c r="H238" s="13">
        <f t="shared" si="98"/>
        <v>1.0462714099999999</v>
      </c>
      <c r="I238" s="12">
        <f t="shared" si="99"/>
        <v>4.4999999999999998E-2</v>
      </c>
      <c r="J238" s="12"/>
      <c r="K238" s="30">
        <f t="shared" si="89"/>
        <v>44407</v>
      </c>
      <c r="L238" s="2">
        <f t="shared" si="90"/>
        <v>154</v>
      </c>
      <c r="M238" s="15">
        <f t="shared" si="91"/>
        <v>155</v>
      </c>
      <c r="N238" s="11">
        <f t="shared" si="83"/>
        <v>1.027443705</v>
      </c>
      <c r="O238" s="11"/>
      <c r="P238" s="11">
        <f t="shared" si="84"/>
        <v>1.0749849739999999</v>
      </c>
      <c r="Q238" s="11"/>
      <c r="R238" s="15">
        <f t="shared" si="92"/>
        <v>0</v>
      </c>
      <c r="S238" s="13">
        <f t="shared" si="85"/>
        <v>74.98497399</v>
      </c>
      <c r="T238" s="13"/>
      <c r="U238" s="19">
        <f t="shared" si="86"/>
        <v>0</v>
      </c>
      <c r="V238" s="13">
        <f t="shared" si="93"/>
        <v>0</v>
      </c>
      <c r="W238" s="4" t="str">
        <f t="shared" si="94"/>
        <v>A+J=</v>
      </c>
      <c r="X238" s="30">
        <f t="shared" si="95"/>
        <v>45866</v>
      </c>
      <c r="Y238" s="3"/>
      <c r="Z238" s="72">
        <f>[2]Plan1!$A307</f>
        <v>46115</v>
      </c>
      <c r="AA238" s="72" t="str">
        <f>[2]Plan1!$C307</f>
        <v>Paixão de Cristo</v>
      </c>
      <c r="AB238" s="65"/>
      <c r="AC238" s="1"/>
      <c r="AD238" s="26"/>
      <c r="AE238" s="63"/>
      <c r="AF238" s="63"/>
      <c r="AG238" s="63"/>
      <c r="AH238" s="121"/>
      <c r="AI238" s="10"/>
      <c r="AJ238" s="3"/>
      <c r="AK238" s="3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1:80" x14ac:dyDescent="0.15">
      <c r="A239" s="36">
        <f t="shared" si="87"/>
        <v>44633</v>
      </c>
      <c r="B239" s="14">
        <f t="shared" ca="1" si="82"/>
        <v>1074.9849739900001</v>
      </c>
      <c r="C239" s="13">
        <f t="shared" si="88"/>
        <v>1000</v>
      </c>
      <c r="D239" s="12">
        <f>IF(A239&lt;$B$1,VLOOKUP(A239,[1]DI!$A$4:$B$15000,2,FALSE),0)</f>
        <v>0</v>
      </c>
      <c r="E239" s="13">
        <f t="shared" si="96"/>
        <v>1</v>
      </c>
      <c r="F239" s="13">
        <f>(TRUNC(PRODUCT($E$13:$E238),16))</f>
        <v>1.046271414859</v>
      </c>
      <c r="G239" s="13">
        <f t="shared" si="97"/>
        <v>1</v>
      </c>
      <c r="H239" s="13">
        <f t="shared" si="98"/>
        <v>1.0462714099999999</v>
      </c>
      <c r="I239" s="12">
        <f t="shared" si="99"/>
        <v>4.4999999999999998E-2</v>
      </c>
      <c r="J239" s="12"/>
      <c r="K239" s="30">
        <f t="shared" si="89"/>
        <v>44407</v>
      </c>
      <c r="L239" s="2">
        <f t="shared" si="90"/>
        <v>154</v>
      </c>
      <c r="M239" s="15">
        <f t="shared" si="91"/>
        <v>155</v>
      </c>
      <c r="N239" s="11">
        <f t="shared" si="83"/>
        <v>1.027443705</v>
      </c>
      <c r="O239" s="11"/>
      <c r="P239" s="11">
        <f t="shared" si="84"/>
        <v>1.0749849739999999</v>
      </c>
      <c r="Q239" s="11"/>
      <c r="R239" s="15">
        <f t="shared" si="92"/>
        <v>0</v>
      </c>
      <c r="S239" s="13">
        <f t="shared" si="85"/>
        <v>74.98497399</v>
      </c>
      <c r="T239" s="13"/>
      <c r="U239" s="19">
        <f t="shared" si="86"/>
        <v>0</v>
      </c>
      <c r="V239" s="13">
        <f t="shared" si="93"/>
        <v>0</v>
      </c>
      <c r="W239" s="4" t="str">
        <f t="shared" si="94"/>
        <v>A+J=</v>
      </c>
      <c r="X239" s="30">
        <f t="shared" si="95"/>
        <v>45866</v>
      </c>
      <c r="Y239" s="3"/>
      <c r="Z239" s="72">
        <f>[2]Plan1!$A308</f>
        <v>46133</v>
      </c>
      <c r="AA239" s="72" t="str">
        <f>[2]Plan1!$C308</f>
        <v>Tiradentes</v>
      </c>
      <c r="AB239" s="65"/>
      <c r="AC239" s="1"/>
      <c r="AD239" s="26"/>
      <c r="AE239" s="63"/>
      <c r="AF239" s="63"/>
      <c r="AG239" s="63"/>
      <c r="AH239" s="121"/>
      <c r="AI239" s="10"/>
      <c r="AJ239" s="3"/>
      <c r="AK239" s="3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1:80" x14ac:dyDescent="0.15">
      <c r="A240" s="36">
        <f t="shared" si="87"/>
        <v>44634</v>
      </c>
      <c r="B240" s="14">
        <f t="shared" ca="1" si="82"/>
        <v>1074.9849739900001</v>
      </c>
      <c r="C240" s="13">
        <f t="shared" si="88"/>
        <v>1000</v>
      </c>
      <c r="D240" s="12">
        <f>IF(A240&lt;$B$1,VLOOKUP(A240,[1]DI!$A$4:$B$15000,2,FALSE),0)</f>
        <v>0.1065</v>
      </c>
      <c r="E240" s="13">
        <f t="shared" si="96"/>
        <v>1.00040168</v>
      </c>
      <c r="F240" s="13">
        <f>(TRUNC(PRODUCT($E$13:$E239),16))</f>
        <v>1.046271414859</v>
      </c>
      <c r="G240" s="13">
        <f t="shared" si="97"/>
        <v>1</v>
      </c>
      <c r="H240" s="13">
        <f t="shared" si="98"/>
        <v>1.0462714099999999</v>
      </c>
      <c r="I240" s="12">
        <f t="shared" si="99"/>
        <v>4.4999999999999998E-2</v>
      </c>
      <c r="J240" s="12"/>
      <c r="K240" s="30">
        <f t="shared" si="89"/>
        <v>44407</v>
      </c>
      <c r="L240" s="2">
        <f t="shared" si="90"/>
        <v>155</v>
      </c>
      <c r="M240" s="15">
        <f t="shared" si="91"/>
        <v>155</v>
      </c>
      <c r="N240" s="11">
        <f t="shared" si="83"/>
        <v>1.027443705</v>
      </c>
      <c r="O240" s="11"/>
      <c r="P240" s="11">
        <f t="shared" si="84"/>
        <v>1.0749849739999999</v>
      </c>
      <c r="Q240" s="11"/>
      <c r="R240" s="15">
        <f t="shared" si="92"/>
        <v>0</v>
      </c>
      <c r="S240" s="13">
        <f t="shared" si="85"/>
        <v>74.98497399</v>
      </c>
      <c r="T240" s="13"/>
      <c r="U240" s="19">
        <f t="shared" si="86"/>
        <v>0</v>
      </c>
      <c r="V240" s="13">
        <f t="shared" si="93"/>
        <v>0</v>
      </c>
      <c r="W240" s="4" t="str">
        <f t="shared" si="94"/>
        <v>A+J=</v>
      </c>
      <c r="X240" s="30">
        <f t="shared" si="95"/>
        <v>45866</v>
      </c>
      <c r="Y240" s="3"/>
      <c r="Z240" s="72">
        <f>[2]Plan1!$A309</f>
        <v>46143</v>
      </c>
      <c r="AA240" s="72" t="str">
        <f>[2]Plan1!$C309</f>
        <v>Dia do Trabalho</v>
      </c>
      <c r="AB240" s="65"/>
      <c r="AC240" s="1"/>
      <c r="AD240" s="26"/>
      <c r="AE240" s="63"/>
      <c r="AF240" s="63"/>
      <c r="AG240" s="63"/>
      <c r="AH240" s="121"/>
      <c r="AI240" s="10"/>
      <c r="AJ240" s="3"/>
      <c r="AK240" s="3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1:80" x14ac:dyDescent="0.15">
      <c r="A241" s="36">
        <f t="shared" si="87"/>
        <v>44635</v>
      </c>
      <c r="B241" s="14">
        <f t="shared" ca="1" si="82"/>
        <v>1075.604638</v>
      </c>
      <c r="C241" s="13">
        <f t="shared" si="88"/>
        <v>1000</v>
      </c>
      <c r="D241" s="12">
        <f>IF(A241&lt;$B$1,VLOOKUP(A241,[1]DI!$A$4:$B$15000,2,FALSE),0)</f>
        <v>0.1065</v>
      </c>
      <c r="E241" s="13">
        <f t="shared" si="96"/>
        <v>1.00040168</v>
      </c>
      <c r="F241" s="13">
        <f>(TRUNC(PRODUCT($E$13:$E240),16))</f>
        <v>1.0466916811609199</v>
      </c>
      <c r="G241" s="13">
        <f t="shared" si="97"/>
        <v>1</v>
      </c>
      <c r="H241" s="13">
        <f t="shared" si="98"/>
        <v>1.0466916799999999</v>
      </c>
      <c r="I241" s="12">
        <f t="shared" si="99"/>
        <v>4.4999999999999998E-2</v>
      </c>
      <c r="J241" s="12"/>
      <c r="K241" s="30">
        <f t="shared" si="89"/>
        <v>44407</v>
      </c>
      <c r="L241" s="2">
        <f t="shared" si="90"/>
        <v>156</v>
      </c>
      <c r="M241" s="15">
        <f t="shared" si="91"/>
        <v>156</v>
      </c>
      <c r="N241" s="11">
        <f t="shared" si="83"/>
        <v>1.0276231849999999</v>
      </c>
      <c r="O241" s="11"/>
      <c r="P241" s="11">
        <f t="shared" si="84"/>
        <v>1.0756046379999999</v>
      </c>
      <c r="Q241" s="11"/>
      <c r="R241" s="15">
        <f t="shared" si="92"/>
        <v>0</v>
      </c>
      <c r="S241" s="13">
        <f t="shared" si="85"/>
        <v>75.604637999999994</v>
      </c>
      <c r="T241" s="13"/>
      <c r="U241" s="19">
        <f t="shared" si="86"/>
        <v>0</v>
      </c>
      <c r="V241" s="13">
        <f t="shared" si="93"/>
        <v>0</v>
      </c>
      <c r="W241" s="4" t="str">
        <f t="shared" si="94"/>
        <v>A+J=</v>
      </c>
      <c r="X241" s="30">
        <f t="shared" si="95"/>
        <v>45866</v>
      </c>
      <c r="Y241" s="3"/>
      <c r="Z241" s="72">
        <f>[2]Plan1!$A310</f>
        <v>46177</v>
      </c>
      <c r="AA241" s="72" t="str">
        <f>[2]Plan1!$C310</f>
        <v>Corpus Christi</v>
      </c>
      <c r="AB241" s="65"/>
      <c r="AC241" s="1"/>
      <c r="AD241" s="26"/>
      <c r="AE241" s="63"/>
      <c r="AF241" s="63"/>
      <c r="AG241" s="63"/>
      <c r="AH241" s="121"/>
      <c r="AI241" s="10"/>
      <c r="AJ241" s="3"/>
      <c r="AK241" s="3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1:80" x14ac:dyDescent="0.15">
      <c r="A242" s="36">
        <f t="shared" si="87"/>
        <v>44636</v>
      </c>
      <c r="B242" s="14">
        <f t="shared" ca="1" si="82"/>
        <v>1076.2246600000001</v>
      </c>
      <c r="C242" s="13">
        <f t="shared" si="88"/>
        <v>1000</v>
      </c>
      <c r="D242" s="12">
        <f>IF(A242&lt;$B$1,VLOOKUP(A242,[1]DI!$A$4:$B$15000,2,FALSE),0)</f>
        <v>0.1065</v>
      </c>
      <c r="E242" s="13">
        <f t="shared" si="96"/>
        <v>1.00040168</v>
      </c>
      <c r="F242" s="13">
        <f>(TRUNC(PRODUCT($E$13:$E241),16))</f>
        <v>1.04711211627541</v>
      </c>
      <c r="G242" s="13">
        <f t="shared" si="97"/>
        <v>1</v>
      </c>
      <c r="H242" s="13">
        <f t="shared" si="98"/>
        <v>1.04711212</v>
      </c>
      <c r="I242" s="12">
        <f t="shared" si="99"/>
        <v>4.4999999999999998E-2</v>
      </c>
      <c r="J242" s="12"/>
      <c r="K242" s="30">
        <f t="shared" si="89"/>
        <v>44407</v>
      </c>
      <c r="L242" s="2">
        <f t="shared" si="90"/>
        <v>157</v>
      </c>
      <c r="M242" s="15">
        <f t="shared" si="91"/>
        <v>157</v>
      </c>
      <c r="N242" s="11">
        <f t="shared" si="83"/>
        <v>1.027802696</v>
      </c>
      <c r="O242" s="11"/>
      <c r="P242" s="11">
        <f t="shared" si="84"/>
        <v>1.0762246600000001</v>
      </c>
      <c r="Q242" s="11"/>
      <c r="R242" s="15">
        <f t="shared" si="92"/>
        <v>0</v>
      </c>
      <c r="S242" s="13">
        <f t="shared" si="85"/>
        <v>76.22466</v>
      </c>
      <c r="T242" s="13"/>
      <c r="U242" s="19">
        <f t="shared" si="86"/>
        <v>0</v>
      </c>
      <c r="V242" s="13">
        <f t="shared" si="93"/>
        <v>0</v>
      </c>
      <c r="W242" s="4" t="str">
        <f t="shared" si="94"/>
        <v>A+J=</v>
      </c>
      <c r="X242" s="30">
        <f t="shared" si="95"/>
        <v>45866</v>
      </c>
      <c r="Y242" s="3"/>
      <c r="Z242" s="72">
        <f>[2]Plan1!$A311</f>
        <v>46272</v>
      </c>
      <c r="AA242" s="72" t="str">
        <f>[2]Plan1!$C311</f>
        <v>Independência do Brasil</v>
      </c>
      <c r="AB242" s="65"/>
      <c r="AC242" s="1"/>
      <c r="AD242" s="26"/>
      <c r="AE242" s="63"/>
      <c r="AF242" s="63"/>
      <c r="AG242" s="63"/>
      <c r="AH242" s="121"/>
      <c r="AI242" s="10"/>
      <c r="AJ242" s="3"/>
      <c r="AK242" s="3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1:80" x14ac:dyDescent="0.15">
      <c r="A243" s="36">
        <f t="shared" si="87"/>
        <v>44637</v>
      </c>
      <c r="B243" s="14">
        <f t="shared" ca="1" si="82"/>
        <v>1076.84503</v>
      </c>
      <c r="C243" s="13">
        <f t="shared" si="88"/>
        <v>1000</v>
      </c>
      <c r="D243" s="12">
        <f>IF(A243&lt;$B$1,VLOOKUP(A243,[1]DI!$A$4:$B$15000,2,FALSE),0)</f>
        <v>0.11649999999999999</v>
      </c>
      <c r="E243" s="13">
        <f t="shared" si="96"/>
        <v>1.0004373900000001</v>
      </c>
      <c r="F243" s="13">
        <f>(TRUNC(PRODUCT($E$13:$E242),16))</f>
        <v>1.04753272027028</v>
      </c>
      <c r="G243" s="13">
        <f t="shared" si="97"/>
        <v>1</v>
      </c>
      <c r="H243" s="13">
        <f t="shared" si="98"/>
        <v>1.04753272</v>
      </c>
      <c r="I243" s="12">
        <f t="shared" si="99"/>
        <v>4.4999999999999998E-2</v>
      </c>
      <c r="J243" s="12"/>
      <c r="K243" s="30">
        <f t="shared" si="89"/>
        <v>44407</v>
      </c>
      <c r="L243" s="2">
        <f t="shared" si="90"/>
        <v>158</v>
      </c>
      <c r="M243" s="15">
        <f t="shared" si="91"/>
        <v>158</v>
      </c>
      <c r="N243" s="11">
        <f t="shared" si="83"/>
        <v>1.0279822380000001</v>
      </c>
      <c r="O243" s="11"/>
      <c r="P243" s="11">
        <f t="shared" si="84"/>
        <v>1.0768450300000001</v>
      </c>
      <c r="Q243" s="11"/>
      <c r="R243" s="15">
        <f t="shared" si="92"/>
        <v>0</v>
      </c>
      <c r="S243" s="13">
        <f t="shared" si="85"/>
        <v>76.845029999999994</v>
      </c>
      <c r="T243" s="13"/>
      <c r="U243" s="19">
        <f t="shared" si="86"/>
        <v>0</v>
      </c>
      <c r="V243" s="13">
        <f t="shared" si="93"/>
        <v>0</v>
      </c>
      <c r="W243" s="4" t="str">
        <f t="shared" si="94"/>
        <v>A+J=</v>
      </c>
      <c r="X243" s="30">
        <f t="shared" si="95"/>
        <v>45866</v>
      </c>
      <c r="Y243" s="3"/>
      <c r="Z243" s="72">
        <f>[2]Plan1!$A312</f>
        <v>46307</v>
      </c>
      <c r="AA243" s="72" t="str">
        <f>[2]Plan1!$C312</f>
        <v>Nossa Sr.a Aparecida - Padroeira do Brasil</v>
      </c>
      <c r="AB243" s="65"/>
      <c r="AC243" s="1"/>
      <c r="AD243" s="26"/>
      <c r="AE243" s="63"/>
      <c r="AF243" s="63"/>
      <c r="AG243" s="63"/>
      <c r="AH243" s="121"/>
      <c r="AI243" s="10"/>
      <c r="AJ243" s="3"/>
      <c r="AK243" s="3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1:80" x14ac:dyDescent="0.15">
      <c r="A244" s="36">
        <f t="shared" si="87"/>
        <v>44638</v>
      </c>
      <c r="B244" s="14">
        <f t="shared" ca="1" si="82"/>
        <v>1077.504222</v>
      </c>
      <c r="C244" s="13">
        <f t="shared" si="88"/>
        <v>1000</v>
      </c>
      <c r="D244" s="12">
        <f>IF(A244&lt;$B$1,VLOOKUP(A244,[1]DI!$A$4:$B$15000,2,FALSE),0)</f>
        <v>0.11649999999999999</v>
      </c>
      <c r="E244" s="13">
        <f t="shared" si="96"/>
        <v>1.0004373900000001</v>
      </c>
      <c r="F244" s="13">
        <f>(TRUNC(PRODUCT($E$13:$E243),16))</f>
        <v>1.0479909006068</v>
      </c>
      <c r="G244" s="13">
        <f t="shared" si="97"/>
        <v>1</v>
      </c>
      <c r="H244" s="13">
        <f t="shared" si="98"/>
        <v>1.0479909000000001</v>
      </c>
      <c r="I244" s="12">
        <f t="shared" si="99"/>
        <v>4.4999999999999998E-2</v>
      </c>
      <c r="J244" s="12"/>
      <c r="K244" s="30">
        <f t="shared" si="89"/>
        <v>44407</v>
      </c>
      <c r="L244" s="2">
        <f t="shared" si="90"/>
        <v>159</v>
      </c>
      <c r="M244" s="15">
        <f t="shared" si="91"/>
        <v>159</v>
      </c>
      <c r="N244" s="11">
        <f t="shared" si="83"/>
        <v>1.0281618109999999</v>
      </c>
      <c r="O244" s="11"/>
      <c r="P244" s="11">
        <f t="shared" si="84"/>
        <v>1.077504222</v>
      </c>
      <c r="Q244" s="11"/>
      <c r="R244" s="15">
        <f t="shared" si="92"/>
        <v>0</v>
      </c>
      <c r="S244" s="13">
        <f t="shared" si="85"/>
        <v>77.504221999999999</v>
      </c>
      <c r="T244" s="13"/>
      <c r="U244" s="19">
        <f t="shared" si="86"/>
        <v>0</v>
      </c>
      <c r="V244" s="13">
        <f t="shared" si="93"/>
        <v>0</v>
      </c>
      <c r="W244" s="4" t="str">
        <f t="shared" si="94"/>
        <v>A+J=</v>
      </c>
      <c r="X244" s="30">
        <f t="shared" si="95"/>
        <v>45866</v>
      </c>
      <c r="Y244" s="3"/>
      <c r="Z244" s="72">
        <f>[2]Plan1!$A313</f>
        <v>46328</v>
      </c>
      <c r="AA244" s="72" t="str">
        <f>[2]Plan1!$C313</f>
        <v>Finados</v>
      </c>
      <c r="AB244" s="65"/>
      <c r="AC244" s="1"/>
      <c r="AD244" s="26"/>
      <c r="AE244" s="63"/>
      <c r="AF244" s="63"/>
      <c r="AG244" s="63"/>
      <c r="AH244" s="121"/>
      <c r="AI244" s="10"/>
      <c r="AJ244" s="3"/>
      <c r="AK244" s="3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1:80" x14ac:dyDescent="0.15">
      <c r="A245" s="36">
        <f t="shared" si="87"/>
        <v>44639</v>
      </c>
      <c r="B245" s="14">
        <f t="shared" ca="1" si="82"/>
        <v>1078.1638170000001</v>
      </c>
      <c r="C245" s="13">
        <f t="shared" si="88"/>
        <v>1000</v>
      </c>
      <c r="D245" s="12">
        <f>IF(A245&lt;$B$1,VLOOKUP(A245,[1]DI!$A$4:$B$15000,2,FALSE),0)</f>
        <v>0</v>
      </c>
      <c r="E245" s="13">
        <f t="shared" si="96"/>
        <v>1</v>
      </c>
      <c r="F245" s="13">
        <f>(TRUNC(PRODUCT($E$13:$E244),16))</f>
        <v>1.04844928134681</v>
      </c>
      <c r="G245" s="13">
        <f t="shared" si="97"/>
        <v>1</v>
      </c>
      <c r="H245" s="13">
        <f t="shared" si="98"/>
        <v>1.04844928</v>
      </c>
      <c r="I245" s="12">
        <f t="shared" si="99"/>
        <v>4.4999999999999998E-2</v>
      </c>
      <c r="J245" s="12"/>
      <c r="K245" s="30">
        <f t="shared" si="89"/>
        <v>44407</v>
      </c>
      <c r="L245" s="2">
        <f t="shared" si="90"/>
        <v>159</v>
      </c>
      <c r="M245" s="15">
        <f t="shared" si="91"/>
        <v>160</v>
      </c>
      <c r="N245" s="11">
        <f t="shared" si="83"/>
        <v>1.028341416</v>
      </c>
      <c r="O245" s="11"/>
      <c r="P245" s="11">
        <f t="shared" si="84"/>
        <v>1.0781638170000001</v>
      </c>
      <c r="Q245" s="11"/>
      <c r="R245" s="15">
        <f t="shared" si="92"/>
        <v>0</v>
      </c>
      <c r="S245" s="13">
        <f t="shared" si="85"/>
        <v>78.163816999999995</v>
      </c>
      <c r="T245" s="13"/>
      <c r="U245" s="19">
        <f t="shared" si="86"/>
        <v>0</v>
      </c>
      <c r="V245" s="13">
        <f t="shared" si="93"/>
        <v>0</v>
      </c>
      <c r="W245" s="4" t="str">
        <f t="shared" si="94"/>
        <v>A+J=</v>
      </c>
      <c r="X245" s="30">
        <f t="shared" si="95"/>
        <v>45866</v>
      </c>
      <c r="Y245" s="3"/>
      <c r="Z245" s="72">
        <f>[2]Plan1!$A314</f>
        <v>46341</v>
      </c>
      <c r="AA245" s="72" t="str">
        <f>[2]Plan1!$C314</f>
        <v>Proclamação da República</v>
      </c>
      <c r="AB245" s="65"/>
      <c r="AC245" s="1"/>
      <c r="AD245" s="26"/>
      <c r="AE245" s="63"/>
      <c r="AF245" s="63"/>
      <c r="AG245" s="63"/>
      <c r="AH245" s="121"/>
      <c r="AI245" s="10"/>
      <c r="AJ245" s="3"/>
      <c r="AK245" s="3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1:80" x14ac:dyDescent="0.15">
      <c r="A246" s="36">
        <f t="shared" si="87"/>
        <v>44640</v>
      </c>
      <c r="B246" s="14">
        <f t="shared" ca="1" si="82"/>
        <v>1078.1638170000001</v>
      </c>
      <c r="C246" s="13">
        <f t="shared" si="88"/>
        <v>1000</v>
      </c>
      <c r="D246" s="12">
        <f>IF(A246&lt;$B$1,VLOOKUP(A246,[1]DI!$A$4:$B$15000,2,FALSE),0)</f>
        <v>0</v>
      </c>
      <c r="E246" s="13">
        <f t="shared" si="96"/>
        <v>1</v>
      </c>
      <c r="F246" s="13">
        <f>(TRUNC(PRODUCT($E$13:$E245),16))</f>
        <v>1.04844928134681</v>
      </c>
      <c r="G246" s="13">
        <f t="shared" si="97"/>
        <v>1</v>
      </c>
      <c r="H246" s="13">
        <f t="shared" si="98"/>
        <v>1.04844928</v>
      </c>
      <c r="I246" s="12">
        <f t="shared" si="99"/>
        <v>4.4999999999999998E-2</v>
      </c>
      <c r="J246" s="12"/>
      <c r="K246" s="30">
        <f t="shared" si="89"/>
        <v>44407</v>
      </c>
      <c r="L246" s="2">
        <f t="shared" si="90"/>
        <v>159</v>
      </c>
      <c r="M246" s="15">
        <f t="shared" si="91"/>
        <v>160</v>
      </c>
      <c r="N246" s="11">
        <f t="shared" si="83"/>
        <v>1.028341416</v>
      </c>
      <c r="O246" s="11"/>
      <c r="P246" s="11">
        <f t="shared" si="84"/>
        <v>1.0781638170000001</v>
      </c>
      <c r="Q246" s="11"/>
      <c r="R246" s="15">
        <f t="shared" si="92"/>
        <v>0</v>
      </c>
      <c r="S246" s="13">
        <f t="shared" si="85"/>
        <v>78.163816999999995</v>
      </c>
      <c r="T246" s="13"/>
      <c r="U246" s="19">
        <f t="shared" si="86"/>
        <v>0</v>
      </c>
      <c r="V246" s="13">
        <f t="shared" si="93"/>
        <v>0</v>
      </c>
      <c r="W246" s="4" t="str">
        <f t="shared" si="94"/>
        <v>A+J=</v>
      </c>
      <c r="X246" s="30">
        <f t="shared" si="95"/>
        <v>45866</v>
      </c>
      <c r="Y246" s="3"/>
      <c r="Z246" s="72">
        <f>[2]Plan1!$A315</f>
        <v>46346</v>
      </c>
      <c r="AA246" s="72" t="str">
        <f>[2]Plan1!$C315</f>
        <v>Dia Nacional de Zumbi e da Consciência Negra</v>
      </c>
      <c r="AB246" s="65"/>
      <c r="AC246" s="1"/>
      <c r="AD246" s="26"/>
      <c r="AE246" s="63"/>
      <c r="AF246" s="63"/>
      <c r="AG246" s="63"/>
      <c r="AH246" s="121"/>
      <c r="AI246" s="10"/>
      <c r="AJ246" s="3"/>
      <c r="AK246" s="3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1:80" x14ac:dyDescent="0.15">
      <c r="A247" s="36">
        <f t="shared" si="87"/>
        <v>44641</v>
      </c>
      <c r="B247" s="14">
        <f t="shared" ca="1" si="82"/>
        <v>1078.1638170000001</v>
      </c>
      <c r="C247" s="13">
        <f t="shared" si="88"/>
        <v>1000</v>
      </c>
      <c r="D247" s="12">
        <f>IF(A247&lt;$B$1,VLOOKUP(A247,[1]DI!$A$4:$B$15000,2,FALSE),0)</f>
        <v>0.11649999999999999</v>
      </c>
      <c r="E247" s="13">
        <f t="shared" si="96"/>
        <v>1.0004373900000001</v>
      </c>
      <c r="F247" s="13">
        <f>(TRUNC(PRODUCT($E$13:$E246),16))</f>
        <v>1.04844928134681</v>
      </c>
      <c r="G247" s="13">
        <f t="shared" si="97"/>
        <v>1</v>
      </c>
      <c r="H247" s="13">
        <f t="shared" si="98"/>
        <v>1.04844928</v>
      </c>
      <c r="I247" s="12">
        <f t="shared" si="99"/>
        <v>4.4999999999999998E-2</v>
      </c>
      <c r="J247" s="12"/>
      <c r="K247" s="30">
        <f t="shared" si="89"/>
        <v>44407</v>
      </c>
      <c r="L247" s="2">
        <f t="shared" si="90"/>
        <v>160</v>
      </c>
      <c r="M247" s="15">
        <f t="shared" si="91"/>
        <v>160</v>
      </c>
      <c r="N247" s="11">
        <f t="shared" si="83"/>
        <v>1.028341416</v>
      </c>
      <c r="O247" s="11"/>
      <c r="P247" s="11">
        <f t="shared" si="84"/>
        <v>1.0781638170000001</v>
      </c>
      <c r="Q247" s="11"/>
      <c r="R247" s="15">
        <f t="shared" si="92"/>
        <v>0</v>
      </c>
      <c r="S247" s="13">
        <f t="shared" si="85"/>
        <v>78.163816999999995</v>
      </c>
      <c r="T247" s="13"/>
      <c r="U247" s="19">
        <f t="shared" si="86"/>
        <v>0</v>
      </c>
      <c r="V247" s="13">
        <f t="shared" si="93"/>
        <v>0</v>
      </c>
      <c r="W247" s="4" t="str">
        <f t="shared" si="94"/>
        <v>A+J=</v>
      </c>
      <c r="X247" s="30">
        <f t="shared" si="95"/>
        <v>45866</v>
      </c>
      <c r="Y247" s="3"/>
      <c r="Z247" s="72">
        <f>[2]Plan1!$A316</f>
        <v>46381</v>
      </c>
      <c r="AA247" s="72" t="str">
        <f>[2]Plan1!$C316</f>
        <v>Natal</v>
      </c>
      <c r="AB247" s="65"/>
      <c r="AC247" s="1"/>
      <c r="AD247" s="26"/>
      <c r="AE247" s="63"/>
      <c r="AF247" s="63"/>
      <c r="AG247" s="63"/>
      <c r="AH247" s="121"/>
      <c r="AI247" s="10"/>
      <c r="AJ247" s="3"/>
      <c r="AK247" s="3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1:80" x14ac:dyDescent="0.15">
      <c r="A248" s="36">
        <f t="shared" si="87"/>
        <v>44642</v>
      </c>
      <c r="B248" s="14">
        <f t="shared" ca="1" si="82"/>
        <v>1078.8238160000001</v>
      </c>
      <c r="C248" s="13">
        <f t="shared" si="88"/>
        <v>1000</v>
      </c>
      <c r="D248" s="12">
        <f>IF(A248&lt;$B$1,VLOOKUP(A248,[1]DI!$A$4:$B$15000,2,FALSE),0)</f>
        <v>0.11649999999999999</v>
      </c>
      <c r="E248" s="13">
        <f t="shared" si="96"/>
        <v>1.0004373900000001</v>
      </c>
      <c r="F248" s="13">
        <f>(TRUNC(PRODUCT($E$13:$E247),16))</f>
        <v>1.04890786257798</v>
      </c>
      <c r="G248" s="13">
        <f t="shared" si="97"/>
        <v>1</v>
      </c>
      <c r="H248" s="13">
        <f t="shared" si="98"/>
        <v>1.0489078599999999</v>
      </c>
      <c r="I248" s="12">
        <f t="shared" si="99"/>
        <v>4.4999999999999998E-2</v>
      </c>
      <c r="J248" s="12"/>
      <c r="K248" s="30">
        <f t="shared" si="89"/>
        <v>44407</v>
      </c>
      <c r="L248" s="2">
        <f t="shared" si="90"/>
        <v>161</v>
      </c>
      <c r="M248" s="15">
        <f t="shared" si="91"/>
        <v>161</v>
      </c>
      <c r="N248" s="11">
        <f t="shared" si="83"/>
        <v>1.0285210520000001</v>
      </c>
      <c r="O248" s="11"/>
      <c r="P248" s="11">
        <f t="shared" si="84"/>
        <v>1.0788238160000001</v>
      </c>
      <c r="Q248" s="11"/>
      <c r="R248" s="15">
        <f t="shared" si="92"/>
        <v>0</v>
      </c>
      <c r="S248" s="13">
        <f t="shared" si="85"/>
        <v>78.823815999999994</v>
      </c>
      <c r="T248" s="13"/>
      <c r="U248" s="19">
        <f t="shared" si="86"/>
        <v>0</v>
      </c>
      <c r="V248" s="13">
        <f t="shared" si="93"/>
        <v>0</v>
      </c>
      <c r="W248" s="4" t="str">
        <f t="shared" si="94"/>
        <v>A+J=</v>
      </c>
      <c r="X248" s="30">
        <f t="shared" si="95"/>
        <v>45866</v>
      </c>
      <c r="Y248" s="3"/>
      <c r="Z248" s="72">
        <f>[2]Plan1!$A317</f>
        <v>46388</v>
      </c>
      <c r="AA248" s="72" t="str">
        <f>[2]Plan1!$C317</f>
        <v>Confraternização Universal</v>
      </c>
      <c r="AB248" s="65"/>
      <c r="AC248" s="1"/>
      <c r="AD248" s="26"/>
      <c r="AE248" s="63"/>
      <c r="AF248" s="63"/>
      <c r="AG248" s="63"/>
      <c r="AH248" s="121"/>
      <c r="AI248" s="10"/>
      <c r="AJ248" s="3"/>
      <c r="AK248" s="3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1:80" x14ac:dyDescent="0.15">
      <c r="A249" s="36">
        <f t="shared" si="87"/>
        <v>44643</v>
      </c>
      <c r="B249" s="14">
        <f t="shared" ca="1" si="82"/>
        <v>1079.4842179899999</v>
      </c>
      <c r="C249" s="13">
        <f t="shared" si="88"/>
        <v>1000</v>
      </c>
      <c r="D249" s="12">
        <f>IF(A249&lt;$B$1,VLOOKUP(A249,[1]DI!$A$4:$B$15000,2,FALSE),0)</f>
        <v>0.11649999999999999</v>
      </c>
      <c r="E249" s="13">
        <f t="shared" si="96"/>
        <v>1.0004373900000001</v>
      </c>
      <c r="F249" s="13">
        <f>(TRUNC(PRODUCT($E$13:$E248),16))</f>
        <v>1.0493666443879901</v>
      </c>
      <c r="G249" s="13">
        <f t="shared" si="97"/>
        <v>1</v>
      </c>
      <c r="H249" s="13">
        <f t="shared" si="98"/>
        <v>1.0493666399999999</v>
      </c>
      <c r="I249" s="12">
        <f t="shared" si="99"/>
        <v>4.4999999999999998E-2</v>
      </c>
      <c r="J249" s="12"/>
      <c r="K249" s="30">
        <f t="shared" si="89"/>
        <v>44407</v>
      </c>
      <c r="L249" s="2">
        <f t="shared" si="90"/>
        <v>162</v>
      </c>
      <c r="M249" s="15">
        <f t="shared" si="91"/>
        <v>162</v>
      </c>
      <c r="N249" s="11">
        <f t="shared" si="83"/>
        <v>1.02870072</v>
      </c>
      <c r="O249" s="11"/>
      <c r="P249" s="11">
        <f t="shared" si="84"/>
        <v>1.0794842179999999</v>
      </c>
      <c r="Q249" s="11"/>
      <c r="R249" s="15">
        <f t="shared" si="92"/>
        <v>0</v>
      </c>
      <c r="S249" s="13">
        <f t="shared" si="85"/>
        <v>79.484217990000005</v>
      </c>
      <c r="T249" s="13"/>
      <c r="U249" s="19">
        <f t="shared" si="86"/>
        <v>0</v>
      </c>
      <c r="V249" s="13">
        <f t="shared" si="93"/>
        <v>0</v>
      </c>
      <c r="W249" s="4" t="str">
        <f t="shared" si="94"/>
        <v>A+J=</v>
      </c>
      <c r="X249" s="30">
        <f t="shared" si="95"/>
        <v>45866</v>
      </c>
      <c r="Y249" s="3"/>
      <c r="Z249" s="72">
        <f>[2]Plan1!$A318</f>
        <v>46426</v>
      </c>
      <c r="AA249" s="72" t="str">
        <f>[2]Plan1!$C318</f>
        <v>Carnaval</v>
      </c>
      <c r="AB249" s="65"/>
      <c r="AC249" s="1"/>
      <c r="AD249" s="26"/>
      <c r="AE249" s="63"/>
      <c r="AF249" s="63"/>
      <c r="AG249" s="63"/>
      <c r="AH249" s="65"/>
      <c r="AI249" s="10"/>
      <c r="AJ249" s="3"/>
      <c r="AK249" s="3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1:80" x14ac:dyDescent="0.15">
      <c r="A250" s="36">
        <f t="shared" si="87"/>
        <v>44644</v>
      </c>
      <c r="B250" s="14">
        <f t="shared" ca="1" si="82"/>
        <v>1080.1450339999999</v>
      </c>
      <c r="C250" s="13">
        <f t="shared" si="88"/>
        <v>1000</v>
      </c>
      <c r="D250" s="12">
        <f>IF(A250&lt;$B$1,VLOOKUP(A250,[1]DI!$A$4:$B$15000,2,FALSE),0)</f>
        <v>0.11649999999999999</v>
      </c>
      <c r="E250" s="13">
        <f t="shared" si="96"/>
        <v>1.0004373900000001</v>
      </c>
      <c r="F250" s="13">
        <f>(TRUNC(PRODUCT($E$13:$E249),16))</f>
        <v>1.04982562686458</v>
      </c>
      <c r="G250" s="13">
        <f t="shared" si="97"/>
        <v>1</v>
      </c>
      <c r="H250" s="13">
        <f t="shared" si="98"/>
        <v>1.04982563</v>
      </c>
      <c r="I250" s="12">
        <f t="shared" si="99"/>
        <v>4.4999999999999998E-2</v>
      </c>
      <c r="J250" s="12"/>
      <c r="K250" s="30">
        <f t="shared" si="89"/>
        <v>44407</v>
      </c>
      <c r="L250" s="2">
        <f t="shared" si="90"/>
        <v>163</v>
      </c>
      <c r="M250" s="15">
        <f t="shared" si="91"/>
        <v>163</v>
      </c>
      <c r="N250" s="11">
        <f t="shared" si="83"/>
        <v>1.028880419</v>
      </c>
      <c r="O250" s="11"/>
      <c r="P250" s="11">
        <f t="shared" si="84"/>
        <v>1.0801450340000001</v>
      </c>
      <c r="Q250" s="11"/>
      <c r="R250" s="15">
        <f t="shared" si="92"/>
        <v>0</v>
      </c>
      <c r="S250" s="13">
        <f t="shared" si="85"/>
        <v>80.145033999999995</v>
      </c>
      <c r="T250" s="13"/>
      <c r="U250" s="19">
        <f t="shared" si="86"/>
        <v>0</v>
      </c>
      <c r="V250" s="13">
        <f t="shared" si="93"/>
        <v>0</v>
      </c>
      <c r="W250" s="4" t="str">
        <f t="shared" si="94"/>
        <v>A+J=</v>
      </c>
      <c r="X250" s="30">
        <f t="shared" si="95"/>
        <v>45866</v>
      </c>
      <c r="Y250" s="3"/>
      <c r="Z250" s="72">
        <f>[2]Plan1!$A319</f>
        <v>46427</v>
      </c>
      <c r="AA250" s="72" t="str">
        <f>[2]Plan1!$C319</f>
        <v>Carnaval</v>
      </c>
      <c r="AB250" s="65"/>
      <c r="AC250" s="1"/>
      <c r="AD250" s="26"/>
      <c r="AE250" s="63"/>
      <c r="AF250" s="63"/>
      <c r="AG250" s="63"/>
      <c r="AH250" s="65"/>
      <c r="AI250" s="10"/>
      <c r="AJ250" s="3"/>
      <c r="AK250" s="3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1:80" x14ac:dyDescent="0.15">
      <c r="A251" s="36">
        <f t="shared" si="87"/>
        <v>44645</v>
      </c>
      <c r="B251" s="14">
        <f t="shared" ca="1" si="82"/>
        <v>1080.80624399</v>
      </c>
      <c r="C251" s="13">
        <f t="shared" si="88"/>
        <v>1000</v>
      </c>
      <c r="D251" s="12">
        <f>IF(A251&lt;$B$1,VLOOKUP(A251,[1]DI!$A$4:$B$15000,2,FALSE),0)</f>
        <v>0.11649999999999999</v>
      </c>
      <c r="E251" s="13">
        <f t="shared" si="96"/>
        <v>1.0004373900000001</v>
      </c>
      <c r="F251" s="13">
        <f>(TRUNC(PRODUCT($E$13:$E250),16))</f>
        <v>1.05028481009552</v>
      </c>
      <c r="G251" s="13">
        <f t="shared" si="97"/>
        <v>1</v>
      </c>
      <c r="H251" s="13">
        <f t="shared" si="98"/>
        <v>1.05028481</v>
      </c>
      <c r="I251" s="12">
        <f t="shared" si="99"/>
        <v>4.4999999999999998E-2</v>
      </c>
      <c r="J251" s="12"/>
      <c r="K251" s="30">
        <f t="shared" si="89"/>
        <v>44407</v>
      </c>
      <c r="L251" s="2">
        <f t="shared" si="90"/>
        <v>164</v>
      </c>
      <c r="M251" s="15">
        <f t="shared" si="91"/>
        <v>164</v>
      </c>
      <c r="N251" s="11">
        <f t="shared" si="83"/>
        <v>1.0290601500000001</v>
      </c>
      <c r="O251" s="11"/>
      <c r="P251" s="11">
        <f t="shared" si="84"/>
        <v>1.0808062439999999</v>
      </c>
      <c r="Q251" s="11"/>
      <c r="R251" s="15">
        <f t="shared" si="92"/>
        <v>0</v>
      </c>
      <c r="S251" s="13">
        <f t="shared" si="85"/>
        <v>80.806243989999999</v>
      </c>
      <c r="T251" s="13"/>
      <c r="U251" s="19">
        <f t="shared" si="86"/>
        <v>0</v>
      </c>
      <c r="V251" s="13">
        <f t="shared" si="93"/>
        <v>0</v>
      </c>
      <c r="W251" s="4" t="str">
        <f t="shared" si="94"/>
        <v>A+J=</v>
      </c>
      <c r="X251" s="30">
        <f t="shared" si="95"/>
        <v>45866</v>
      </c>
      <c r="Y251" s="3"/>
      <c r="Z251" s="72">
        <f>[2]Plan1!$A320</f>
        <v>46472</v>
      </c>
      <c r="AA251" s="72" t="str">
        <f>[2]Plan1!$C320</f>
        <v>Paixão de Cristo</v>
      </c>
      <c r="AB251" s="65"/>
      <c r="AC251" s="1"/>
      <c r="AD251" s="26"/>
      <c r="AE251" s="63"/>
      <c r="AF251" s="63"/>
      <c r="AG251" s="63"/>
      <c r="AH251" s="65"/>
      <c r="AI251" s="10"/>
      <c r="AJ251" s="3"/>
      <c r="AK251" s="3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1:80" x14ac:dyDescent="0.15">
      <c r="A252" s="36">
        <f t="shared" si="87"/>
        <v>44646</v>
      </c>
      <c r="B252" s="14">
        <f t="shared" ca="1" si="82"/>
        <v>1081.4678570000001</v>
      </c>
      <c r="C252" s="13">
        <f t="shared" si="88"/>
        <v>1000</v>
      </c>
      <c r="D252" s="12">
        <f>IF(A252&lt;$B$1,VLOOKUP(A252,[1]DI!$A$4:$B$15000,2,FALSE),0)</f>
        <v>0</v>
      </c>
      <c r="E252" s="13">
        <f t="shared" si="96"/>
        <v>1</v>
      </c>
      <c r="F252" s="13">
        <f>(TRUNC(PRODUCT($E$13:$E251),16))</f>
        <v>1.05074419416861</v>
      </c>
      <c r="G252" s="13">
        <f t="shared" si="97"/>
        <v>1</v>
      </c>
      <c r="H252" s="13">
        <f t="shared" si="98"/>
        <v>1.0507441900000001</v>
      </c>
      <c r="I252" s="12">
        <f t="shared" si="99"/>
        <v>4.4999999999999998E-2</v>
      </c>
      <c r="J252" s="12"/>
      <c r="K252" s="30">
        <f t="shared" si="89"/>
        <v>44407</v>
      </c>
      <c r="L252" s="2">
        <f t="shared" si="90"/>
        <v>164</v>
      </c>
      <c r="M252" s="15">
        <f t="shared" si="91"/>
        <v>165</v>
      </c>
      <c r="N252" s="11">
        <f t="shared" si="83"/>
        <v>1.0292399109999999</v>
      </c>
      <c r="O252" s="11"/>
      <c r="P252" s="11">
        <f t="shared" si="84"/>
        <v>1.081467857</v>
      </c>
      <c r="Q252" s="11"/>
      <c r="R252" s="15">
        <f t="shared" si="92"/>
        <v>0</v>
      </c>
      <c r="S252" s="13">
        <f t="shared" si="85"/>
        <v>81.467856999999995</v>
      </c>
      <c r="T252" s="13"/>
      <c r="U252" s="19">
        <f t="shared" si="86"/>
        <v>0</v>
      </c>
      <c r="V252" s="13">
        <f t="shared" si="93"/>
        <v>0</v>
      </c>
      <c r="W252" s="4" t="str">
        <f t="shared" si="94"/>
        <v>A+J=</v>
      </c>
      <c r="X252" s="30">
        <f t="shared" si="95"/>
        <v>45866</v>
      </c>
      <c r="Y252" s="3"/>
      <c r="Z252" s="72">
        <f>[2]Plan1!$A321</f>
        <v>46498</v>
      </c>
      <c r="AA252" s="72" t="str">
        <f>[2]Plan1!$C321</f>
        <v>Tiradentes</v>
      </c>
      <c r="AB252" s="65"/>
      <c r="AC252" s="1"/>
      <c r="AD252" s="26"/>
      <c r="AE252" s="63"/>
      <c r="AF252" s="63"/>
      <c r="AG252" s="63"/>
      <c r="AH252" s="65"/>
      <c r="AI252" s="10"/>
      <c r="AJ252" s="3"/>
      <c r="AK252" s="3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1:80" x14ac:dyDescent="0.15">
      <c r="A253" s="36">
        <f t="shared" si="87"/>
        <v>44647</v>
      </c>
      <c r="B253" s="14">
        <f t="shared" ca="1" si="82"/>
        <v>1081.4678570000001</v>
      </c>
      <c r="C253" s="13">
        <f t="shared" si="88"/>
        <v>1000</v>
      </c>
      <c r="D253" s="12">
        <f>IF(A253&lt;$B$1,VLOOKUP(A253,[1]DI!$A$4:$B$15000,2,FALSE),0)</f>
        <v>0</v>
      </c>
      <c r="E253" s="13">
        <f t="shared" si="96"/>
        <v>1</v>
      </c>
      <c r="F253" s="13">
        <f>(TRUNC(PRODUCT($E$13:$E252),16))</f>
        <v>1.05074419416861</v>
      </c>
      <c r="G253" s="13">
        <f t="shared" si="97"/>
        <v>1</v>
      </c>
      <c r="H253" s="13">
        <f t="shared" si="98"/>
        <v>1.0507441900000001</v>
      </c>
      <c r="I253" s="12">
        <f t="shared" si="99"/>
        <v>4.4999999999999998E-2</v>
      </c>
      <c r="J253" s="12"/>
      <c r="K253" s="30">
        <f t="shared" si="89"/>
        <v>44407</v>
      </c>
      <c r="L253" s="2">
        <f t="shared" si="90"/>
        <v>164</v>
      </c>
      <c r="M253" s="15">
        <f t="shared" si="91"/>
        <v>165</v>
      </c>
      <c r="N253" s="11">
        <f t="shared" si="83"/>
        <v>1.0292399109999999</v>
      </c>
      <c r="O253" s="11"/>
      <c r="P253" s="11">
        <f t="shared" si="84"/>
        <v>1.081467857</v>
      </c>
      <c r="Q253" s="11"/>
      <c r="R253" s="15">
        <f t="shared" si="92"/>
        <v>0</v>
      </c>
      <c r="S253" s="13">
        <f t="shared" si="85"/>
        <v>81.467856999999995</v>
      </c>
      <c r="T253" s="13"/>
      <c r="U253" s="19">
        <f t="shared" si="86"/>
        <v>0</v>
      </c>
      <c r="V253" s="13">
        <f t="shared" si="93"/>
        <v>0</v>
      </c>
      <c r="W253" s="4" t="str">
        <f t="shared" si="94"/>
        <v>A+J=</v>
      </c>
      <c r="X253" s="30">
        <f t="shared" si="95"/>
        <v>45866</v>
      </c>
      <c r="Y253" s="3"/>
      <c r="Z253" s="72">
        <f>[2]Plan1!$A322</f>
        <v>46508</v>
      </c>
      <c r="AA253" s="72" t="str">
        <f>[2]Plan1!$C322</f>
        <v>Dia do Trabalho</v>
      </c>
      <c r="AB253" s="65"/>
      <c r="AC253" s="1"/>
      <c r="AD253" s="26"/>
      <c r="AE253" s="63"/>
      <c r="AF253" s="63"/>
      <c r="AG253" s="63"/>
      <c r="AH253" s="65"/>
      <c r="AI253" s="10"/>
      <c r="AJ253" s="3"/>
      <c r="AK253" s="3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1:80" x14ac:dyDescent="0.15">
      <c r="A254" s="36">
        <f t="shared" si="87"/>
        <v>44648</v>
      </c>
      <c r="B254" s="14">
        <f t="shared" ca="1" si="82"/>
        <v>1081.4678570000001</v>
      </c>
      <c r="C254" s="13">
        <f t="shared" si="88"/>
        <v>1000</v>
      </c>
      <c r="D254" s="12">
        <f>IF(A254&lt;$B$1,VLOOKUP(A254,[1]DI!$A$4:$B$15000,2,FALSE),0)</f>
        <v>0.11649999999999999</v>
      </c>
      <c r="E254" s="13">
        <f t="shared" si="96"/>
        <v>1.0004373900000001</v>
      </c>
      <c r="F254" s="13">
        <f>(TRUNC(PRODUCT($E$13:$E253),16))</f>
        <v>1.05074419416861</v>
      </c>
      <c r="G254" s="13">
        <f t="shared" si="97"/>
        <v>1</v>
      </c>
      <c r="H254" s="13">
        <f t="shared" si="98"/>
        <v>1.0507441900000001</v>
      </c>
      <c r="I254" s="12">
        <f t="shared" si="99"/>
        <v>4.4999999999999998E-2</v>
      </c>
      <c r="J254" s="12"/>
      <c r="K254" s="30">
        <f t="shared" si="89"/>
        <v>44407</v>
      </c>
      <c r="L254" s="2">
        <f t="shared" si="90"/>
        <v>165</v>
      </c>
      <c r="M254" s="15">
        <f t="shared" si="91"/>
        <v>165</v>
      </c>
      <c r="N254" s="11">
        <f t="shared" si="83"/>
        <v>1.0292399109999999</v>
      </c>
      <c r="O254" s="11"/>
      <c r="P254" s="11">
        <f t="shared" si="84"/>
        <v>1.081467857</v>
      </c>
      <c r="Q254" s="11"/>
      <c r="R254" s="15">
        <f t="shared" si="92"/>
        <v>0</v>
      </c>
      <c r="S254" s="13">
        <f t="shared" si="85"/>
        <v>81.467856999999995</v>
      </c>
      <c r="T254" s="13"/>
      <c r="U254" s="19">
        <f t="shared" si="86"/>
        <v>0</v>
      </c>
      <c r="V254" s="13">
        <f t="shared" si="93"/>
        <v>0</v>
      </c>
      <c r="W254" s="4" t="str">
        <f t="shared" si="94"/>
        <v>A+J=</v>
      </c>
      <c r="X254" s="30">
        <f t="shared" si="95"/>
        <v>45866</v>
      </c>
      <c r="Y254" s="3"/>
      <c r="Z254" s="72">
        <f>[2]Plan1!$A323</f>
        <v>46534</v>
      </c>
      <c r="AA254" s="72" t="str">
        <f>[2]Plan1!$C323</f>
        <v>Corpus Christi</v>
      </c>
      <c r="AB254" s="65"/>
      <c r="AC254" s="1"/>
      <c r="AD254" s="26"/>
      <c r="AE254" s="63"/>
      <c r="AF254" s="63"/>
      <c r="AG254" s="63"/>
      <c r="AH254" s="65"/>
      <c r="AI254" s="10"/>
      <c r="AJ254" s="3"/>
      <c r="AK254" s="3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1:80" x14ac:dyDescent="0.15">
      <c r="A255" s="36">
        <f t="shared" si="87"/>
        <v>44649</v>
      </c>
      <c r="B255" s="14">
        <f t="shared" ca="1" si="82"/>
        <v>1082.1298850000001</v>
      </c>
      <c r="C255" s="13">
        <f t="shared" si="88"/>
        <v>1000</v>
      </c>
      <c r="D255" s="12">
        <f>IF(A255&lt;$B$1,VLOOKUP(A255,[1]DI!$A$4:$B$15000,2,FALSE),0)</f>
        <v>0.11649999999999999</v>
      </c>
      <c r="E255" s="13">
        <f t="shared" si="96"/>
        <v>1.0004373900000001</v>
      </c>
      <c r="F255" s="13">
        <f>(TRUNC(PRODUCT($E$13:$E254),16))</f>
        <v>1.0512037791716899</v>
      </c>
      <c r="G255" s="13">
        <f t="shared" si="97"/>
        <v>1</v>
      </c>
      <c r="H255" s="13">
        <f t="shared" si="98"/>
        <v>1.05120378</v>
      </c>
      <c r="I255" s="12">
        <f t="shared" si="99"/>
        <v>4.4999999999999998E-2</v>
      </c>
      <c r="J255" s="12"/>
      <c r="K255" s="30">
        <f t="shared" si="89"/>
        <v>44407</v>
      </c>
      <c r="L255" s="2">
        <f t="shared" si="90"/>
        <v>166</v>
      </c>
      <c r="M255" s="15">
        <f t="shared" si="91"/>
        <v>166</v>
      </c>
      <c r="N255" s="11">
        <f t="shared" si="83"/>
        <v>1.029419705</v>
      </c>
      <c r="O255" s="11"/>
      <c r="P255" s="11">
        <f t="shared" si="84"/>
        <v>1.0821298850000001</v>
      </c>
      <c r="Q255" s="11"/>
      <c r="R255" s="15">
        <f t="shared" si="92"/>
        <v>0</v>
      </c>
      <c r="S255" s="13">
        <f t="shared" si="85"/>
        <v>82.129885000000002</v>
      </c>
      <c r="T255" s="13"/>
      <c r="U255" s="19">
        <f t="shared" si="86"/>
        <v>0</v>
      </c>
      <c r="V255" s="13">
        <f t="shared" si="93"/>
        <v>0</v>
      </c>
      <c r="W255" s="4" t="str">
        <f t="shared" si="94"/>
        <v>A+J=</v>
      </c>
      <c r="X255" s="30">
        <f t="shared" si="95"/>
        <v>45866</v>
      </c>
      <c r="Y255" s="3"/>
      <c r="Z255" s="72">
        <f>[2]Plan1!$A324</f>
        <v>46637</v>
      </c>
      <c r="AA255" s="72" t="str">
        <f>[2]Plan1!$C324</f>
        <v>Independência do Brasil</v>
      </c>
      <c r="AB255" s="65"/>
      <c r="AC255" s="1"/>
      <c r="AD255" s="26"/>
      <c r="AE255" s="63"/>
      <c r="AF255" s="63"/>
      <c r="AG255" s="63"/>
      <c r="AH255" s="65"/>
      <c r="AI255" s="10"/>
      <c r="AJ255" s="3"/>
      <c r="AK255" s="3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1:80" x14ac:dyDescent="0.15">
      <c r="A256" s="36">
        <f t="shared" si="87"/>
        <v>44650</v>
      </c>
      <c r="B256" s="14">
        <f t="shared" ca="1" si="82"/>
        <v>1082.7923159899999</v>
      </c>
      <c r="C256" s="13">
        <f t="shared" si="88"/>
        <v>1000</v>
      </c>
      <c r="D256" s="12">
        <f>IF(A256&lt;$B$1,VLOOKUP(A256,[1]DI!$A$4:$B$15000,2,FALSE),0)</f>
        <v>0.11649999999999999</v>
      </c>
      <c r="E256" s="13">
        <f t="shared" si="96"/>
        <v>1.0004373900000001</v>
      </c>
      <c r="F256" s="13">
        <f>(TRUNC(PRODUCT($E$13:$E255),16))</f>
        <v>1.05166356519267</v>
      </c>
      <c r="G256" s="13">
        <f t="shared" si="97"/>
        <v>1</v>
      </c>
      <c r="H256" s="13">
        <f t="shared" si="98"/>
        <v>1.0516635700000001</v>
      </c>
      <c r="I256" s="12">
        <f t="shared" si="99"/>
        <v>4.4999999999999998E-2</v>
      </c>
      <c r="J256" s="12"/>
      <c r="K256" s="30">
        <f t="shared" si="89"/>
        <v>44407</v>
      </c>
      <c r="L256" s="2">
        <f t="shared" si="90"/>
        <v>167</v>
      </c>
      <c r="M256" s="15">
        <f t="shared" si="91"/>
        <v>167</v>
      </c>
      <c r="N256" s="11">
        <f t="shared" si="83"/>
        <v>1.029599529</v>
      </c>
      <c r="O256" s="11"/>
      <c r="P256" s="11">
        <f t="shared" si="84"/>
        <v>1.0827923159999999</v>
      </c>
      <c r="Q256" s="11"/>
      <c r="R256" s="15">
        <f t="shared" si="92"/>
        <v>0</v>
      </c>
      <c r="S256" s="13">
        <f t="shared" si="85"/>
        <v>82.792315990000006</v>
      </c>
      <c r="T256" s="13"/>
      <c r="U256" s="19">
        <f t="shared" si="86"/>
        <v>0</v>
      </c>
      <c r="V256" s="13">
        <f t="shared" si="93"/>
        <v>0</v>
      </c>
      <c r="W256" s="4" t="str">
        <f t="shared" si="94"/>
        <v>A+J=</v>
      </c>
      <c r="X256" s="30">
        <f t="shared" si="95"/>
        <v>45866</v>
      </c>
      <c r="Y256" s="3"/>
      <c r="Z256" s="72">
        <f>[2]Plan1!$A325</f>
        <v>46672</v>
      </c>
      <c r="AA256" s="72" t="str">
        <f>[2]Plan1!$C325</f>
        <v>Nossa Sr.a Aparecida - Padroeira do Brasil</v>
      </c>
      <c r="AB256" s="65"/>
      <c r="AC256" s="1"/>
      <c r="AD256" s="26"/>
      <c r="AE256" s="63"/>
      <c r="AF256" s="63"/>
      <c r="AG256" s="63"/>
      <c r="AH256" s="65"/>
      <c r="AI256" s="10"/>
      <c r="AJ256" s="3"/>
      <c r="AK256" s="3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1:80" x14ac:dyDescent="0.15">
      <c r="A257" s="36">
        <f t="shared" si="87"/>
        <v>44651</v>
      </c>
      <c r="B257" s="14">
        <f t="shared" ca="1" si="82"/>
        <v>1083.455142</v>
      </c>
      <c r="C257" s="13">
        <f t="shared" si="88"/>
        <v>1000</v>
      </c>
      <c r="D257" s="12">
        <f>IF(A257&lt;$B$1,VLOOKUP(A257,[1]DI!$A$4:$B$15000,2,FALSE),0)</f>
        <v>0.11649999999999999</v>
      </c>
      <c r="E257" s="13">
        <f t="shared" si="96"/>
        <v>1.0004373900000001</v>
      </c>
      <c r="F257" s="13">
        <f>(TRUNC(PRODUCT($E$13:$E256),16))</f>
        <v>1.0521235523194501</v>
      </c>
      <c r="G257" s="13">
        <f t="shared" si="97"/>
        <v>1</v>
      </c>
      <c r="H257" s="13">
        <f t="shared" si="98"/>
        <v>1.0521235499999999</v>
      </c>
      <c r="I257" s="12">
        <f t="shared" si="99"/>
        <v>4.4999999999999998E-2</v>
      </c>
      <c r="J257" s="12"/>
      <c r="K257" s="30">
        <f t="shared" si="89"/>
        <v>44407</v>
      </c>
      <c r="L257" s="2">
        <f t="shared" si="90"/>
        <v>168</v>
      </c>
      <c r="M257" s="15">
        <f t="shared" si="91"/>
        <v>168</v>
      </c>
      <c r="N257" s="11">
        <f t="shared" si="83"/>
        <v>1.0297793850000001</v>
      </c>
      <c r="O257" s="11"/>
      <c r="P257" s="11">
        <f t="shared" si="84"/>
        <v>1.083455142</v>
      </c>
      <c r="Q257" s="11"/>
      <c r="R257" s="15">
        <f t="shared" si="92"/>
        <v>0</v>
      </c>
      <c r="S257" s="13">
        <f t="shared" si="85"/>
        <v>83.455141999999995</v>
      </c>
      <c r="T257" s="13"/>
      <c r="U257" s="19">
        <f t="shared" si="86"/>
        <v>0</v>
      </c>
      <c r="V257" s="13">
        <f t="shared" si="93"/>
        <v>0</v>
      </c>
      <c r="W257" s="4" t="str">
        <f t="shared" si="94"/>
        <v>A+J=</v>
      </c>
      <c r="X257" s="30">
        <f t="shared" si="95"/>
        <v>45866</v>
      </c>
      <c r="Y257" s="3"/>
      <c r="Z257" s="72">
        <f>[2]Plan1!$A326</f>
        <v>46693</v>
      </c>
      <c r="AA257" s="72" t="str">
        <f>[2]Plan1!$C326</f>
        <v>Finados</v>
      </c>
      <c r="AB257" s="65"/>
      <c r="AC257" s="1"/>
      <c r="AD257" s="26"/>
      <c r="AE257" s="63"/>
      <c r="AF257" s="63"/>
      <c r="AG257" s="63"/>
      <c r="AH257" s="65"/>
      <c r="AI257" s="10"/>
      <c r="AJ257" s="3"/>
      <c r="AK257" s="3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1:80" x14ac:dyDescent="0.15">
      <c r="A258" s="36">
        <f t="shared" si="87"/>
        <v>44652</v>
      </c>
      <c r="B258" s="14">
        <f t="shared" ca="1" si="82"/>
        <v>1084.11838399</v>
      </c>
      <c r="C258" s="13">
        <f t="shared" si="88"/>
        <v>1000</v>
      </c>
      <c r="D258" s="12">
        <f>IF(A258&lt;$B$1,VLOOKUP(A258,[1]DI!$A$4:$B$15000,2,FALSE),0)</f>
        <v>0.11649999999999999</v>
      </c>
      <c r="E258" s="13">
        <f t="shared" si="96"/>
        <v>1.0004373900000001</v>
      </c>
      <c r="F258" s="13">
        <f>(TRUNC(PRODUCT($E$13:$E257),16))</f>
        <v>1.0525837406399901</v>
      </c>
      <c r="G258" s="13">
        <f t="shared" si="97"/>
        <v>1</v>
      </c>
      <c r="H258" s="13">
        <f t="shared" si="98"/>
        <v>1.05258374</v>
      </c>
      <c r="I258" s="12">
        <f t="shared" si="99"/>
        <v>4.4999999999999998E-2</v>
      </c>
      <c r="J258" s="12"/>
      <c r="K258" s="30">
        <f t="shared" si="89"/>
        <v>44407</v>
      </c>
      <c r="L258" s="2">
        <f t="shared" si="90"/>
        <v>169</v>
      </c>
      <c r="M258" s="15">
        <f t="shared" si="91"/>
        <v>169</v>
      </c>
      <c r="N258" s="11">
        <f t="shared" si="83"/>
        <v>1.029959273</v>
      </c>
      <c r="O258" s="11"/>
      <c r="P258" s="11">
        <f t="shared" si="84"/>
        <v>1.0841183839999999</v>
      </c>
      <c r="Q258" s="11"/>
      <c r="R258" s="15">
        <f t="shared" si="92"/>
        <v>0</v>
      </c>
      <c r="S258" s="13">
        <f t="shared" si="85"/>
        <v>84.118383989999998</v>
      </c>
      <c r="T258" s="13"/>
      <c r="U258" s="19">
        <f t="shared" si="86"/>
        <v>0</v>
      </c>
      <c r="V258" s="13">
        <f t="shared" si="93"/>
        <v>0</v>
      </c>
      <c r="W258" s="4" t="str">
        <f t="shared" si="94"/>
        <v>A+J=</v>
      </c>
      <c r="X258" s="30">
        <f t="shared" si="95"/>
        <v>45866</v>
      </c>
      <c r="Y258" s="3"/>
      <c r="Z258" s="72">
        <f>[2]Plan1!$A327</f>
        <v>46706</v>
      </c>
      <c r="AA258" s="72" t="str">
        <f>[2]Plan1!$C327</f>
        <v>Proclamação da República</v>
      </c>
      <c r="AB258" s="65"/>
      <c r="AC258" s="1"/>
      <c r="AD258" s="26"/>
      <c r="AE258" s="63"/>
      <c r="AF258" s="63"/>
      <c r="AG258" s="63"/>
      <c r="AH258" s="65"/>
      <c r="AI258" s="10"/>
      <c r="AJ258" s="3"/>
      <c r="AK258" s="3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1:80" x14ac:dyDescent="0.15">
      <c r="A259" s="36">
        <f t="shared" si="87"/>
        <v>44653</v>
      </c>
      <c r="B259" s="14">
        <f t="shared" ca="1" si="82"/>
        <v>1084.782029</v>
      </c>
      <c r="C259" s="13">
        <f t="shared" si="88"/>
        <v>1000</v>
      </c>
      <c r="D259" s="12">
        <f>IF(A259&lt;$B$1,VLOOKUP(A259,[1]DI!$A$4:$B$15000,2,FALSE),0)</f>
        <v>0</v>
      </c>
      <c r="E259" s="13">
        <f t="shared" si="96"/>
        <v>1</v>
      </c>
      <c r="F259" s="13">
        <f>(TRUNC(PRODUCT($E$13:$E258),16))</f>
        <v>1.0530441302423099</v>
      </c>
      <c r="G259" s="13">
        <f t="shared" si="97"/>
        <v>1</v>
      </c>
      <c r="H259" s="13">
        <f t="shared" si="98"/>
        <v>1.05304413</v>
      </c>
      <c r="I259" s="12">
        <f t="shared" si="99"/>
        <v>4.4999999999999998E-2</v>
      </c>
      <c r="J259" s="12"/>
      <c r="K259" s="30">
        <f t="shared" si="89"/>
        <v>44407</v>
      </c>
      <c r="L259" s="2">
        <f t="shared" si="90"/>
        <v>169</v>
      </c>
      <c r="M259" s="15">
        <f t="shared" si="91"/>
        <v>170</v>
      </c>
      <c r="N259" s="11">
        <f t="shared" si="83"/>
        <v>1.030139192</v>
      </c>
      <c r="O259" s="11"/>
      <c r="P259" s="11">
        <f t="shared" si="84"/>
        <v>1.0847820290000001</v>
      </c>
      <c r="Q259" s="11"/>
      <c r="R259" s="15">
        <f t="shared" si="92"/>
        <v>0</v>
      </c>
      <c r="S259" s="13">
        <f t="shared" si="85"/>
        <v>84.782028999999994</v>
      </c>
      <c r="T259" s="13"/>
      <c r="U259" s="19">
        <f t="shared" si="86"/>
        <v>0</v>
      </c>
      <c r="V259" s="13">
        <f t="shared" si="93"/>
        <v>0</v>
      </c>
      <c r="W259" s="4" t="str">
        <f t="shared" si="94"/>
        <v>A+J=</v>
      </c>
      <c r="X259" s="30">
        <f t="shared" si="95"/>
        <v>45866</v>
      </c>
      <c r="Y259" s="3"/>
      <c r="Z259" s="72">
        <f>[2]Plan1!$A328</f>
        <v>46711</v>
      </c>
      <c r="AA259" s="72" t="str">
        <f>[2]Plan1!$C328</f>
        <v>Dia Nacional de Zumbi e da Consciência Negra</v>
      </c>
      <c r="AB259" s="65"/>
      <c r="AC259" s="1"/>
      <c r="AD259" s="26"/>
      <c r="AE259" s="63"/>
      <c r="AF259" s="63"/>
      <c r="AG259" s="63"/>
      <c r="AH259" s="65"/>
      <c r="AI259" s="10"/>
      <c r="AJ259" s="3"/>
      <c r="AK259" s="3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1:80" x14ac:dyDescent="0.15">
      <c r="A260" s="36">
        <f t="shared" si="87"/>
        <v>44654</v>
      </c>
      <c r="B260" s="14">
        <f t="shared" ca="1" si="82"/>
        <v>1084.782029</v>
      </c>
      <c r="C260" s="13">
        <f t="shared" si="88"/>
        <v>1000</v>
      </c>
      <c r="D260" s="12">
        <f>IF(A260&lt;$B$1,VLOOKUP(A260,[1]DI!$A$4:$B$15000,2,FALSE),0)</f>
        <v>0</v>
      </c>
      <c r="E260" s="13">
        <f t="shared" si="96"/>
        <v>1</v>
      </c>
      <c r="F260" s="13">
        <f>(TRUNC(PRODUCT($E$13:$E259),16))</f>
        <v>1.0530441302423099</v>
      </c>
      <c r="G260" s="13">
        <f t="shared" si="97"/>
        <v>1</v>
      </c>
      <c r="H260" s="13">
        <f t="shared" si="98"/>
        <v>1.05304413</v>
      </c>
      <c r="I260" s="12">
        <f t="shared" si="99"/>
        <v>4.4999999999999998E-2</v>
      </c>
      <c r="J260" s="12"/>
      <c r="K260" s="30">
        <f t="shared" si="89"/>
        <v>44407</v>
      </c>
      <c r="L260" s="2">
        <f t="shared" si="90"/>
        <v>169</v>
      </c>
      <c r="M260" s="15">
        <f t="shared" si="91"/>
        <v>170</v>
      </c>
      <c r="N260" s="11">
        <f t="shared" si="83"/>
        <v>1.030139192</v>
      </c>
      <c r="O260" s="11"/>
      <c r="P260" s="11">
        <f t="shared" si="84"/>
        <v>1.0847820290000001</v>
      </c>
      <c r="Q260" s="11"/>
      <c r="R260" s="15">
        <f t="shared" si="92"/>
        <v>0</v>
      </c>
      <c r="S260" s="13">
        <f t="shared" si="85"/>
        <v>84.782028999999994</v>
      </c>
      <c r="T260" s="13"/>
      <c r="U260" s="19">
        <f t="shared" si="86"/>
        <v>0</v>
      </c>
      <c r="V260" s="13">
        <f t="shared" si="93"/>
        <v>0</v>
      </c>
      <c r="W260" s="4" t="str">
        <f t="shared" si="94"/>
        <v>A+J=</v>
      </c>
      <c r="X260" s="30">
        <f t="shared" si="95"/>
        <v>45866</v>
      </c>
      <c r="Y260" s="3"/>
      <c r="Z260" s="72">
        <f>[2]Plan1!$A329</f>
        <v>46746</v>
      </c>
      <c r="AA260" s="72" t="str">
        <f>[2]Plan1!$C329</f>
        <v>Natal</v>
      </c>
      <c r="AB260" s="65"/>
      <c r="AC260" s="1"/>
      <c r="AD260" s="26"/>
      <c r="AE260" s="63"/>
      <c r="AF260" s="63"/>
      <c r="AG260" s="63"/>
      <c r="AH260" s="65"/>
      <c r="AI260" s="10"/>
      <c r="AJ260" s="3"/>
      <c r="AK260" s="3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1:80" x14ac:dyDescent="0.15">
      <c r="A261" s="36">
        <f t="shared" si="87"/>
        <v>44655</v>
      </c>
      <c r="B261" s="14">
        <f t="shared" ca="1" si="82"/>
        <v>1084.782029</v>
      </c>
      <c r="C261" s="13">
        <f t="shared" si="88"/>
        <v>1000</v>
      </c>
      <c r="D261" s="12">
        <f>IF(A261&lt;$B$1,VLOOKUP(A261,[1]DI!$A$4:$B$15000,2,FALSE),0)</f>
        <v>0.11649999999999999</v>
      </c>
      <c r="E261" s="13">
        <f t="shared" si="96"/>
        <v>1.0004373900000001</v>
      </c>
      <c r="F261" s="13">
        <f>(TRUNC(PRODUCT($E$13:$E260),16))</f>
        <v>1.0530441302423099</v>
      </c>
      <c r="G261" s="13">
        <f t="shared" si="97"/>
        <v>1</v>
      </c>
      <c r="H261" s="13">
        <f t="shared" si="98"/>
        <v>1.05304413</v>
      </c>
      <c r="I261" s="12">
        <f t="shared" si="99"/>
        <v>4.4999999999999998E-2</v>
      </c>
      <c r="J261" s="12"/>
      <c r="K261" s="30">
        <f t="shared" si="89"/>
        <v>44407</v>
      </c>
      <c r="L261" s="2">
        <f t="shared" si="90"/>
        <v>170</v>
      </c>
      <c r="M261" s="15">
        <f t="shared" si="91"/>
        <v>170</v>
      </c>
      <c r="N261" s="11">
        <f t="shared" si="83"/>
        <v>1.030139192</v>
      </c>
      <c r="O261" s="11"/>
      <c r="P261" s="11">
        <f t="shared" si="84"/>
        <v>1.0847820290000001</v>
      </c>
      <c r="Q261" s="11"/>
      <c r="R261" s="15">
        <f t="shared" si="92"/>
        <v>0</v>
      </c>
      <c r="S261" s="13">
        <f t="shared" si="85"/>
        <v>84.782028999999994</v>
      </c>
      <c r="T261" s="13"/>
      <c r="U261" s="19">
        <f t="shared" si="86"/>
        <v>0</v>
      </c>
      <c r="V261" s="13">
        <f t="shared" si="93"/>
        <v>0</v>
      </c>
      <c r="W261" s="4" t="str">
        <f t="shared" si="94"/>
        <v>A+J=</v>
      </c>
      <c r="X261" s="30">
        <f t="shared" si="95"/>
        <v>45866</v>
      </c>
      <c r="Y261" s="3"/>
      <c r="Z261" s="72">
        <f>[2]Plan1!$A330</f>
        <v>46753</v>
      </c>
      <c r="AA261" s="72" t="str">
        <f>[2]Plan1!$C330</f>
        <v>Confraternização Universal</v>
      </c>
      <c r="AB261" s="65"/>
      <c r="AC261" s="1"/>
      <c r="AD261" s="26"/>
      <c r="AE261" s="63"/>
      <c r="AF261" s="63"/>
      <c r="AG261" s="63"/>
      <c r="AH261" s="65"/>
      <c r="AI261" s="10"/>
      <c r="AJ261" s="3"/>
      <c r="AK261" s="3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1:80" x14ac:dyDescent="0.15">
      <c r="A262" s="36">
        <f t="shared" si="87"/>
        <v>44656</v>
      </c>
      <c r="B262" s="14">
        <f t="shared" ca="1" si="82"/>
        <v>1085.4460790000001</v>
      </c>
      <c r="C262" s="13">
        <f t="shared" si="88"/>
        <v>1000</v>
      </c>
      <c r="D262" s="12">
        <f>IF(A262&lt;$B$1,VLOOKUP(A262,[1]DI!$A$4:$B$15000,2,FALSE),0)</f>
        <v>0.11649999999999999</v>
      </c>
      <c r="E262" s="13">
        <f t="shared" si="96"/>
        <v>1.0004373900000001</v>
      </c>
      <c r="F262" s="13">
        <f>(TRUNC(PRODUCT($E$13:$E261),16))</f>
        <v>1.0535047212144399</v>
      </c>
      <c r="G262" s="13">
        <f t="shared" si="97"/>
        <v>1</v>
      </c>
      <c r="H262" s="13">
        <f t="shared" si="98"/>
        <v>1.0535047200000001</v>
      </c>
      <c r="I262" s="12">
        <f t="shared" si="99"/>
        <v>4.4999999999999998E-2</v>
      </c>
      <c r="J262" s="12"/>
      <c r="K262" s="30">
        <f t="shared" si="89"/>
        <v>44407</v>
      </c>
      <c r="L262" s="2">
        <f t="shared" si="90"/>
        <v>171</v>
      </c>
      <c r="M262" s="15">
        <f t="shared" si="91"/>
        <v>171</v>
      </c>
      <c r="N262" s="11">
        <f t="shared" si="83"/>
        <v>1.030319142</v>
      </c>
      <c r="O262" s="11"/>
      <c r="P262" s="11">
        <f t="shared" si="84"/>
        <v>1.085446079</v>
      </c>
      <c r="Q262" s="11"/>
      <c r="R262" s="15">
        <f t="shared" si="92"/>
        <v>0</v>
      </c>
      <c r="S262" s="13">
        <f t="shared" si="85"/>
        <v>85.446078999999997</v>
      </c>
      <c r="T262" s="13"/>
      <c r="U262" s="19">
        <f t="shared" si="86"/>
        <v>0</v>
      </c>
      <c r="V262" s="13">
        <f t="shared" si="93"/>
        <v>0</v>
      </c>
      <c r="W262" s="4" t="str">
        <f t="shared" si="94"/>
        <v>A+J=</v>
      </c>
      <c r="X262" s="30">
        <f t="shared" si="95"/>
        <v>45866</v>
      </c>
      <c r="Y262" s="3"/>
      <c r="Z262" s="72">
        <f>[2]Plan1!$A331</f>
        <v>46811</v>
      </c>
      <c r="AA262" s="72" t="str">
        <f>[2]Plan1!$C331</f>
        <v>Carnaval</v>
      </c>
      <c r="AB262" s="65"/>
      <c r="AC262" s="1"/>
      <c r="AD262" s="26"/>
      <c r="AE262" s="63"/>
      <c r="AF262" s="63"/>
      <c r="AG262" s="63"/>
      <c r="AH262" s="65"/>
      <c r="AI262" s="10"/>
      <c r="AJ262" s="3"/>
      <c r="AK262" s="3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1:80" x14ac:dyDescent="0.15">
      <c r="A263" s="36">
        <f t="shared" si="87"/>
        <v>44657</v>
      </c>
      <c r="B263" s="14">
        <f t="shared" ca="1" si="82"/>
        <v>1086.110535</v>
      </c>
      <c r="C263" s="13">
        <f t="shared" si="88"/>
        <v>1000</v>
      </c>
      <c r="D263" s="12">
        <f>IF(A263&lt;$B$1,VLOOKUP(A263,[1]DI!$A$4:$B$15000,2,FALSE),0)</f>
        <v>0.11649999999999999</v>
      </c>
      <c r="E263" s="13">
        <f t="shared" si="96"/>
        <v>1.0004373900000001</v>
      </c>
      <c r="F263" s="13">
        <f>(TRUNC(PRODUCT($E$13:$E262),16))</f>
        <v>1.0539655136444499</v>
      </c>
      <c r="G263" s="13">
        <f t="shared" si="97"/>
        <v>1</v>
      </c>
      <c r="H263" s="13">
        <f t="shared" si="98"/>
        <v>1.05396551</v>
      </c>
      <c r="I263" s="12">
        <f t="shared" si="99"/>
        <v>4.4999999999999998E-2</v>
      </c>
      <c r="J263" s="12"/>
      <c r="K263" s="30">
        <f t="shared" si="89"/>
        <v>44407</v>
      </c>
      <c r="L263" s="2">
        <f t="shared" si="90"/>
        <v>172</v>
      </c>
      <c r="M263" s="15">
        <f t="shared" si="91"/>
        <v>172</v>
      </c>
      <c r="N263" s="11">
        <f t="shared" si="83"/>
        <v>1.0304991240000001</v>
      </c>
      <c r="O263" s="11"/>
      <c r="P263" s="11">
        <f t="shared" si="84"/>
        <v>1.086110535</v>
      </c>
      <c r="Q263" s="11"/>
      <c r="R263" s="15">
        <f t="shared" si="92"/>
        <v>0</v>
      </c>
      <c r="S263" s="13">
        <f t="shared" si="85"/>
        <v>86.110534999999999</v>
      </c>
      <c r="T263" s="13"/>
      <c r="U263" s="19">
        <f t="shared" si="86"/>
        <v>0</v>
      </c>
      <c r="V263" s="13">
        <f t="shared" si="93"/>
        <v>0</v>
      </c>
      <c r="W263" s="4" t="str">
        <f t="shared" si="94"/>
        <v>A+J=</v>
      </c>
      <c r="X263" s="30">
        <f t="shared" si="95"/>
        <v>45866</v>
      </c>
      <c r="Y263" s="3"/>
      <c r="Z263" s="72">
        <f>[2]Plan1!$A332</f>
        <v>46812</v>
      </c>
      <c r="AA263" s="72" t="str">
        <f>[2]Plan1!$C332</f>
        <v>Carnaval</v>
      </c>
      <c r="AB263" s="65"/>
      <c r="AC263" s="1"/>
      <c r="AD263" s="26"/>
      <c r="AE263" s="63"/>
      <c r="AF263" s="63"/>
      <c r="AG263" s="63"/>
      <c r="AH263" s="65"/>
      <c r="AI263" s="10"/>
      <c r="AJ263" s="3"/>
      <c r="AK263" s="3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1:80" x14ac:dyDescent="0.15">
      <c r="A264" s="36">
        <f t="shared" si="87"/>
        <v>44658</v>
      </c>
      <c r="B264" s="14">
        <f t="shared" ca="1" si="82"/>
        <v>1086.7754050000001</v>
      </c>
      <c r="C264" s="13">
        <f t="shared" si="88"/>
        <v>1000</v>
      </c>
      <c r="D264" s="12">
        <f>IF(A264&lt;$B$1,VLOOKUP(A264,[1]DI!$A$4:$B$15000,2,FALSE),0)</f>
        <v>0.11649999999999999</v>
      </c>
      <c r="E264" s="13">
        <f t="shared" si="96"/>
        <v>1.0004373900000001</v>
      </c>
      <c r="F264" s="13">
        <f>(TRUNC(PRODUCT($E$13:$E263),16))</f>
        <v>1.05442650762046</v>
      </c>
      <c r="G264" s="13">
        <f t="shared" si="97"/>
        <v>1</v>
      </c>
      <c r="H264" s="13">
        <f t="shared" si="98"/>
        <v>1.0544265100000001</v>
      </c>
      <c r="I264" s="12">
        <f t="shared" si="99"/>
        <v>4.4999999999999998E-2</v>
      </c>
      <c r="J264" s="12"/>
      <c r="K264" s="30">
        <f t="shared" si="89"/>
        <v>44407</v>
      </c>
      <c r="L264" s="2">
        <f t="shared" si="90"/>
        <v>173</v>
      </c>
      <c r="M264" s="15">
        <f t="shared" si="91"/>
        <v>173</v>
      </c>
      <c r="N264" s="11">
        <f t="shared" si="83"/>
        <v>1.0306791369999999</v>
      </c>
      <c r="O264" s="11"/>
      <c r="P264" s="11">
        <f t="shared" si="84"/>
        <v>1.086775405</v>
      </c>
      <c r="Q264" s="11"/>
      <c r="R264" s="15">
        <f t="shared" si="92"/>
        <v>0</v>
      </c>
      <c r="S264" s="13">
        <f t="shared" si="85"/>
        <v>86.775405000000006</v>
      </c>
      <c r="T264" s="13"/>
      <c r="U264" s="19">
        <f t="shared" si="86"/>
        <v>0</v>
      </c>
      <c r="V264" s="13">
        <f t="shared" si="93"/>
        <v>0</v>
      </c>
      <c r="W264" s="4" t="str">
        <f t="shared" si="94"/>
        <v>A+J=</v>
      </c>
      <c r="X264" s="30">
        <f t="shared" si="95"/>
        <v>45866</v>
      </c>
      <c r="Y264" s="3"/>
      <c r="Z264" s="72">
        <f>[2]Plan1!$A333</f>
        <v>46857</v>
      </c>
      <c r="AA264" s="72" t="str">
        <f>[2]Plan1!$C333</f>
        <v>Paixão de Cristo</v>
      </c>
      <c r="AB264" s="65"/>
      <c r="AC264" s="1"/>
      <c r="AD264" s="26"/>
      <c r="AE264" s="63"/>
      <c r="AF264" s="63"/>
      <c r="AG264" s="63"/>
      <c r="AH264" s="65"/>
      <c r="AI264" s="10"/>
      <c r="AJ264" s="3"/>
      <c r="AK264" s="3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1:80" x14ac:dyDescent="0.15">
      <c r="A265" s="36">
        <f t="shared" si="87"/>
        <v>44659</v>
      </c>
      <c r="B265" s="14">
        <f t="shared" ca="1" si="82"/>
        <v>1087.4406719999999</v>
      </c>
      <c r="C265" s="13">
        <f t="shared" si="88"/>
        <v>1000</v>
      </c>
      <c r="D265" s="12">
        <f>IF(A265&lt;$B$1,VLOOKUP(A265,[1]DI!$A$4:$B$15000,2,FALSE),0)</f>
        <v>0.11649999999999999</v>
      </c>
      <c r="E265" s="13">
        <f t="shared" si="96"/>
        <v>1.0004373900000001</v>
      </c>
      <c r="F265" s="13">
        <f>(TRUNC(PRODUCT($E$13:$E264),16))</f>
        <v>1.0548877032306301</v>
      </c>
      <c r="G265" s="13">
        <f t="shared" si="97"/>
        <v>1</v>
      </c>
      <c r="H265" s="13">
        <f t="shared" si="98"/>
        <v>1.0548877000000001</v>
      </c>
      <c r="I265" s="12">
        <f t="shared" si="99"/>
        <v>4.4999999999999998E-2</v>
      </c>
      <c r="J265" s="12"/>
      <c r="K265" s="30">
        <f t="shared" si="89"/>
        <v>44407</v>
      </c>
      <c r="L265" s="2">
        <f t="shared" si="90"/>
        <v>174</v>
      </c>
      <c r="M265" s="15">
        <f t="shared" si="91"/>
        <v>174</v>
      </c>
      <c r="N265" s="11">
        <f t="shared" si="83"/>
        <v>1.0308591819999999</v>
      </c>
      <c r="O265" s="11"/>
      <c r="P265" s="11">
        <f t="shared" si="84"/>
        <v>1.0874406720000001</v>
      </c>
      <c r="Q265" s="11"/>
      <c r="R265" s="15">
        <f t="shared" si="92"/>
        <v>0</v>
      </c>
      <c r="S265" s="13">
        <f t="shared" si="85"/>
        <v>87.440672000000006</v>
      </c>
      <c r="T265" s="13"/>
      <c r="U265" s="19">
        <f t="shared" si="86"/>
        <v>0</v>
      </c>
      <c r="V265" s="13">
        <f t="shared" si="93"/>
        <v>0</v>
      </c>
      <c r="W265" s="4" t="str">
        <f t="shared" si="94"/>
        <v>A+J=</v>
      </c>
      <c r="X265" s="30">
        <f t="shared" si="95"/>
        <v>45866</v>
      </c>
      <c r="Y265" s="3"/>
      <c r="Z265" s="72">
        <f>[2]Plan1!$A334</f>
        <v>46864</v>
      </c>
      <c r="AA265" s="72" t="str">
        <f>[2]Plan1!$C334</f>
        <v>Tiradentes</v>
      </c>
      <c r="AB265" s="65"/>
      <c r="AC265" s="1"/>
      <c r="AD265" s="26"/>
      <c r="AE265" s="63"/>
      <c r="AF265" s="63"/>
      <c r="AG265" s="63"/>
      <c r="AH265" s="65"/>
      <c r="AI265" s="10"/>
      <c r="AJ265" s="3"/>
      <c r="AK265" s="3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1:80" x14ac:dyDescent="0.15">
      <c r="A266" s="36">
        <f t="shared" si="87"/>
        <v>44660</v>
      </c>
      <c r="B266" s="14">
        <f t="shared" ca="1" si="82"/>
        <v>1088.10635299</v>
      </c>
      <c r="C266" s="13">
        <f t="shared" si="88"/>
        <v>1000</v>
      </c>
      <c r="D266" s="12">
        <f>IF(A266&lt;$B$1,VLOOKUP(A266,[1]DI!$A$4:$B$15000,2,FALSE),0)</f>
        <v>0</v>
      </c>
      <c r="E266" s="13">
        <f t="shared" si="96"/>
        <v>1</v>
      </c>
      <c r="F266" s="13">
        <f>(TRUNC(PRODUCT($E$13:$E265),16))</f>
        <v>1.0553491005631499</v>
      </c>
      <c r="G266" s="13">
        <f t="shared" si="97"/>
        <v>1</v>
      </c>
      <c r="H266" s="13">
        <f t="shared" si="98"/>
        <v>1.0553490999999999</v>
      </c>
      <c r="I266" s="12">
        <f t="shared" si="99"/>
        <v>4.4999999999999998E-2</v>
      </c>
      <c r="J266" s="12"/>
      <c r="K266" s="30">
        <f t="shared" si="89"/>
        <v>44407</v>
      </c>
      <c r="L266" s="2">
        <f t="shared" si="90"/>
        <v>174</v>
      </c>
      <c r="M266" s="15">
        <f t="shared" si="91"/>
        <v>175</v>
      </c>
      <c r="N266" s="11">
        <f t="shared" si="83"/>
        <v>1.0310392580000001</v>
      </c>
      <c r="O266" s="11"/>
      <c r="P266" s="11">
        <f t="shared" si="84"/>
        <v>1.0881063529999999</v>
      </c>
      <c r="Q266" s="11"/>
      <c r="R266" s="15">
        <f t="shared" si="92"/>
        <v>0</v>
      </c>
      <c r="S266" s="13">
        <f t="shared" si="85"/>
        <v>88.106352990000005</v>
      </c>
      <c r="T266" s="13"/>
      <c r="U266" s="19">
        <f t="shared" si="86"/>
        <v>0</v>
      </c>
      <c r="V266" s="13">
        <f t="shared" si="93"/>
        <v>0</v>
      </c>
      <c r="W266" s="4" t="str">
        <f t="shared" si="94"/>
        <v>A+J=</v>
      </c>
      <c r="X266" s="30">
        <f t="shared" si="95"/>
        <v>45866</v>
      </c>
      <c r="Y266" s="3"/>
      <c r="Z266" s="72">
        <f>[2]Plan1!$A335</f>
        <v>46874</v>
      </c>
      <c r="AA266" s="72" t="str">
        <f>[2]Plan1!$C335</f>
        <v>Dia do Trabalho</v>
      </c>
      <c r="AB266" s="65"/>
      <c r="AC266" s="1"/>
      <c r="AD266" s="26"/>
      <c r="AE266" s="63"/>
      <c r="AF266" s="63"/>
      <c r="AG266" s="63"/>
      <c r="AH266" s="65"/>
      <c r="AI266" s="10"/>
      <c r="AJ266" s="3"/>
      <c r="AK266" s="3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1:80" x14ac:dyDescent="0.15">
      <c r="A267" s="36">
        <f t="shared" si="87"/>
        <v>44661</v>
      </c>
      <c r="B267" s="14">
        <f t="shared" ca="1" si="82"/>
        <v>1088.10635299</v>
      </c>
      <c r="C267" s="13">
        <f t="shared" si="88"/>
        <v>1000</v>
      </c>
      <c r="D267" s="12">
        <f>IF(A267&lt;$B$1,VLOOKUP(A267,[1]DI!$A$4:$B$15000,2,FALSE),0)</f>
        <v>0</v>
      </c>
      <c r="E267" s="13">
        <f t="shared" si="96"/>
        <v>1</v>
      </c>
      <c r="F267" s="13">
        <f>(TRUNC(PRODUCT($E$13:$E266),16))</f>
        <v>1.0553491005631499</v>
      </c>
      <c r="G267" s="13">
        <f t="shared" si="97"/>
        <v>1</v>
      </c>
      <c r="H267" s="13">
        <f t="shared" si="98"/>
        <v>1.0553490999999999</v>
      </c>
      <c r="I267" s="12">
        <f t="shared" si="99"/>
        <v>4.4999999999999998E-2</v>
      </c>
      <c r="J267" s="12"/>
      <c r="K267" s="30">
        <f t="shared" si="89"/>
        <v>44407</v>
      </c>
      <c r="L267" s="2">
        <f t="shared" si="90"/>
        <v>174</v>
      </c>
      <c r="M267" s="15">
        <f t="shared" si="91"/>
        <v>175</v>
      </c>
      <c r="N267" s="11">
        <f t="shared" si="83"/>
        <v>1.0310392580000001</v>
      </c>
      <c r="O267" s="11"/>
      <c r="P267" s="11">
        <f t="shared" si="84"/>
        <v>1.0881063529999999</v>
      </c>
      <c r="Q267" s="11"/>
      <c r="R267" s="15">
        <f t="shared" si="92"/>
        <v>0</v>
      </c>
      <c r="S267" s="13">
        <f t="shared" si="85"/>
        <v>88.106352990000005</v>
      </c>
      <c r="T267" s="13"/>
      <c r="U267" s="19">
        <f t="shared" si="86"/>
        <v>0</v>
      </c>
      <c r="V267" s="13">
        <f t="shared" si="93"/>
        <v>0</v>
      </c>
      <c r="W267" s="4" t="str">
        <f t="shared" si="94"/>
        <v>A+J=</v>
      </c>
      <c r="X267" s="30">
        <f t="shared" si="95"/>
        <v>45866</v>
      </c>
      <c r="Y267" s="3"/>
      <c r="Z267" s="72">
        <f>[2]Plan1!$A336</f>
        <v>46919</v>
      </c>
      <c r="AA267" s="72" t="str">
        <f>[2]Plan1!$C336</f>
        <v>Corpus Christi</v>
      </c>
      <c r="AB267" s="65"/>
      <c r="AC267" s="1"/>
      <c r="AD267" s="26"/>
      <c r="AE267" s="63"/>
      <c r="AF267" s="63"/>
      <c r="AG267" s="63"/>
      <c r="AH267" s="65"/>
      <c r="AI267" s="10"/>
      <c r="AJ267" s="3"/>
      <c r="AK267" s="3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1:80" x14ac:dyDescent="0.15">
      <c r="A268" s="36">
        <f t="shared" si="87"/>
        <v>44662</v>
      </c>
      <c r="B268" s="14">
        <f t="shared" ca="1" si="82"/>
        <v>1088.10635299</v>
      </c>
      <c r="C268" s="13">
        <f t="shared" si="88"/>
        <v>1000</v>
      </c>
      <c r="D268" s="12">
        <f>IF(A268&lt;$B$1,VLOOKUP(A268,[1]DI!$A$4:$B$15000,2,FALSE),0)</f>
        <v>0.11649999999999999</v>
      </c>
      <c r="E268" s="13">
        <f t="shared" si="96"/>
        <v>1.0004373900000001</v>
      </c>
      <c r="F268" s="13">
        <f>(TRUNC(PRODUCT($E$13:$E267),16))</f>
        <v>1.0553491005631499</v>
      </c>
      <c r="G268" s="13">
        <f t="shared" si="97"/>
        <v>1</v>
      </c>
      <c r="H268" s="13">
        <f t="shared" si="98"/>
        <v>1.0553490999999999</v>
      </c>
      <c r="I268" s="12">
        <f t="shared" si="99"/>
        <v>4.4999999999999998E-2</v>
      </c>
      <c r="J268" s="12"/>
      <c r="K268" s="30">
        <f t="shared" si="89"/>
        <v>44407</v>
      </c>
      <c r="L268" s="2">
        <f t="shared" si="90"/>
        <v>175</v>
      </c>
      <c r="M268" s="15">
        <f t="shared" si="91"/>
        <v>175</v>
      </c>
      <c r="N268" s="11">
        <f t="shared" si="83"/>
        <v>1.0310392580000001</v>
      </c>
      <c r="O268" s="11"/>
      <c r="P268" s="11">
        <f t="shared" si="84"/>
        <v>1.0881063529999999</v>
      </c>
      <c r="Q268" s="11"/>
      <c r="R268" s="15">
        <f t="shared" si="92"/>
        <v>0</v>
      </c>
      <c r="S268" s="13">
        <f t="shared" si="85"/>
        <v>88.106352990000005</v>
      </c>
      <c r="T268" s="13"/>
      <c r="U268" s="19">
        <f t="shared" si="86"/>
        <v>0</v>
      </c>
      <c r="V268" s="13">
        <f t="shared" si="93"/>
        <v>0</v>
      </c>
      <c r="W268" s="4" t="str">
        <f t="shared" si="94"/>
        <v>A+J=</v>
      </c>
      <c r="X268" s="30">
        <f t="shared" si="95"/>
        <v>45866</v>
      </c>
      <c r="Y268" s="3"/>
      <c r="Z268" s="72">
        <f>[2]Plan1!$A337</f>
        <v>47003</v>
      </c>
      <c r="AA268" s="72" t="str">
        <f>[2]Plan1!$C337</f>
        <v>Independência do Brasil</v>
      </c>
      <c r="AB268" s="65"/>
      <c r="AC268" s="1"/>
      <c r="AD268" s="26"/>
      <c r="AE268" s="63"/>
      <c r="AF268" s="63"/>
      <c r="AG268" s="63"/>
      <c r="AH268" s="65"/>
      <c r="AI268" s="10"/>
      <c r="AJ268" s="3"/>
      <c r="AK268" s="3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1:80" x14ac:dyDescent="0.15">
      <c r="A269" s="36">
        <f t="shared" si="87"/>
        <v>44663</v>
      </c>
      <c r="B269" s="14">
        <f t="shared" ref="B269:B332" ca="1" si="100">IF(A269&lt;=TODAY(),C269+S269,IF(AND(A269&gt;TODAY(),A269&lt;=$B$1),IF(VLOOKUP(TODAY(),$A$11:$D$4976,4,FALSE)=0,"n.d",C269+S269),"n.d"))</f>
        <v>1088.77244</v>
      </c>
      <c r="C269" s="13">
        <f t="shared" si="88"/>
        <v>1000</v>
      </c>
      <c r="D269" s="12">
        <f>IF(A269&lt;$B$1,VLOOKUP(A269,[1]DI!$A$4:$B$15000,2,FALSE),0)</f>
        <v>0.11649999999999999</v>
      </c>
      <c r="E269" s="13">
        <f t="shared" si="96"/>
        <v>1.0004373900000001</v>
      </c>
      <c r="F269" s="13">
        <f>(TRUNC(PRODUCT($E$13:$E268),16))</f>
        <v>1.05581069970624</v>
      </c>
      <c r="G269" s="13">
        <f t="shared" si="97"/>
        <v>1</v>
      </c>
      <c r="H269" s="13">
        <f t="shared" si="98"/>
        <v>1.0558107000000001</v>
      </c>
      <c r="I269" s="12">
        <f t="shared" si="99"/>
        <v>4.4999999999999998E-2</v>
      </c>
      <c r="J269" s="12"/>
      <c r="K269" s="30">
        <f t="shared" si="89"/>
        <v>44407</v>
      </c>
      <c r="L269" s="2">
        <f t="shared" si="90"/>
        <v>176</v>
      </c>
      <c r="M269" s="15">
        <f t="shared" si="91"/>
        <v>176</v>
      </c>
      <c r="N269" s="11">
        <f t="shared" ref="N269:N332" si="101">ROUND((I269+1)^(M269/252),9)</f>
        <v>1.0312193650000001</v>
      </c>
      <c r="O269" s="11"/>
      <c r="P269" s="11">
        <f t="shared" ref="P269:P332" si="102">ROUND(H269*N269,9)</f>
        <v>1.0887724400000001</v>
      </c>
      <c r="Q269" s="11"/>
      <c r="R269" s="15">
        <f t="shared" si="92"/>
        <v>0</v>
      </c>
      <c r="S269" s="13">
        <f t="shared" ref="S269:S332" si="103">TRUNC(((P269-1)*C269),8)</f>
        <v>88.772440000000003</v>
      </c>
      <c r="T269" s="13"/>
      <c r="U269" s="19">
        <f t="shared" ref="U269:U332" si="104">IF($R269&gt;0,VLOOKUP($R269,$Z$13:$AF$151,7),0)</f>
        <v>0</v>
      </c>
      <c r="V269" s="13">
        <f t="shared" si="93"/>
        <v>0</v>
      </c>
      <c r="W269" s="4" t="str">
        <f t="shared" si="94"/>
        <v>A+J=</v>
      </c>
      <c r="X269" s="30">
        <f t="shared" si="95"/>
        <v>45866</v>
      </c>
      <c r="Y269" s="3"/>
      <c r="Z269" s="72">
        <f>[2]Plan1!$A338</f>
        <v>47038</v>
      </c>
      <c r="AA269" s="72" t="str">
        <f>[2]Plan1!$C338</f>
        <v>Nossa Sr.a Aparecida - Padroeira do Brasil</v>
      </c>
      <c r="AB269" s="65"/>
      <c r="AC269" s="1"/>
      <c r="AD269" s="26"/>
      <c r="AE269" s="63"/>
      <c r="AF269" s="63"/>
      <c r="AG269" s="63"/>
      <c r="AH269" s="65"/>
      <c r="AI269" s="10"/>
      <c r="AJ269" s="3"/>
      <c r="AK269" s="3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1:80" x14ac:dyDescent="0.15">
      <c r="A270" s="36">
        <f t="shared" ref="A270:A333" si="105">(A269+1)</f>
        <v>44664</v>
      </c>
      <c r="B270" s="14">
        <f t="shared" ca="1" si="100"/>
        <v>1089.4389329999999</v>
      </c>
      <c r="C270" s="13">
        <f t="shared" ref="C270:C333" si="106">(C269-V269)</f>
        <v>1000</v>
      </c>
      <c r="D270" s="12">
        <f>IF(A270&lt;$B$1,VLOOKUP(A270,[1]DI!$A$4:$B$15000,2,FALSE),0)</f>
        <v>0.11649999999999999</v>
      </c>
      <c r="E270" s="13">
        <f t="shared" si="96"/>
        <v>1.0004373900000001</v>
      </c>
      <c r="F270" s="13">
        <f>(TRUNC(PRODUCT($E$13:$E269),16))</f>
        <v>1.0562725007481899</v>
      </c>
      <c r="G270" s="13">
        <f t="shared" si="97"/>
        <v>1</v>
      </c>
      <c r="H270" s="13">
        <f t="shared" si="98"/>
        <v>1.0562724999999999</v>
      </c>
      <c r="I270" s="12">
        <f t="shared" si="99"/>
        <v>4.4999999999999998E-2</v>
      </c>
      <c r="J270" s="12"/>
      <c r="K270" s="30">
        <f t="shared" ref="K270:K333" si="107">IF(R269&gt;0,VLOOKUP(R269,Z$13:AJ$151,2),K269)</f>
        <v>44407</v>
      </c>
      <c r="L270" s="2">
        <f t="shared" ref="L270:L333" si="108">IF(A270&gt;K270,IF(NETWORKDAYS(K270,A270,$Z$161:$Z$545)-1=0,1,NETWORKDAYS(K270,A270,$Z$161:$Z$545)-1),0)</f>
        <v>177</v>
      </c>
      <c r="M270" s="15">
        <f t="shared" ref="M270:M333" si="109">IF(AND(L270=1,L269=1),1,IF(L270&gt;0,IF(L270=L269,L270+1,L270),0))</f>
        <v>177</v>
      </c>
      <c r="N270" s="11">
        <f t="shared" si="101"/>
        <v>1.0313995039999999</v>
      </c>
      <c r="O270" s="11"/>
      <c r="P270" s="11">
        <f t="shared" si="102"/>
        <v>1.0894389330000001</v>
      </c>
      <c r="Q270" s="11"/>
      <c r="R270" s="15">
        <f t="shared" ref="R270:R333" si="110">IF(VLOOKUP(A270,AA$13:AH$151,8)=VLOOKUP(A269,AA$13:AH$151,8),0,VLOOKUP(A270,AA$13:AH$151,8))</f>
        <v>0</v>
      </c>
      <c r="S270" s="13">
        <f t="shared" si="103"/>
        <v>89.438933000000006</v>
      </c>
      <c r="T270" s="13"/>
      <c r="U270" s="19">
        <f t="shared" si="104"/>
        <v>0</v>
      </c>
      <c r="V270" s="13">
        <f t="shared" ref="V270:V333" si="111">IF(U270&gt;0,TRUNC(U270*C270,8),0)</f>
        <v>0</v>
      </c>
      <c r="W270" s="4" t="str">
        <f t="shared" ref="W270:W333" si="112">IF(R269&gt;0,VLOOKUP(R269,Z$13:AJ$151,10),W269)</f>
        <v>A+J=</v>
      </c>
      <c r="X270" s="30">
        <f t="shared" ref="X270:X333" si="113">IF(R269&gt;0,VLOOKUP(R269,Z$13:AJ$151,11),X269)</f>
        <v>45866</v>
      </c>
      <c r="Y270" s="3"/>
      <c r="Z270" s="72">
        <f>[2]Plan1!$A339</f>
        <v>47059</v>
      </c>
      <c r="AA270" s="72" t="str">
        <f>[2]Plan1!$C339</f>
        <v>Finados</v>
      </c>
      <c r="AB270" s="65"/>
      <c r="AC270" s="1"/>
      <c r="AD270" s="26"/>
      <c r="AE270" s="63"/>
      <c r="AF270" s="63"/>
      <c r="AG270" s="63"/>
      <c r="AH270" s="65"/>
      <c r="AI270" s="10"/>
      <c r="AJ270" s="3"/>
      <c r="AK270" s="3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1:80" x14ac:dyDescent="0.15">
      <c r="A271" s="36">
        <f t="shared" si="105"/>
        <v>44665</v>
      </c>
      <c r="B271" s="14">
        <f t="shared" ca="1" si="100"/>
        <v>1090.105832</v>
      </c>
      <c r="C271" s="13">
        <f t="shared" si="106"/>
        <v>1000</v>
      </c>
      <c r="D271" s="12">
        <f>IF(A271&lt;$B$1,VLOOKUP(A271,[1]DI!$A$4:$B$15000,2,FALSE),0)</f>
        <v>0.11649999999999999</v>
      </c>
      <c r="E271" s="13">
        <f t="shared" ref="E271:E334" si="114">ROUND(((1+D271)^(1/252)),8)</f>
        <v>1.0004373900000001</v>
      </c>
      <c r="F271" s="13">
        <f>(TRUNC(PRODUCT($E$13:$E270),16))</f>
        <v>1.0567345037772899</v>
      </c>
      <c r="G271" s="13">
        <f t="shared" ref="G271:G334" si="115">IF(R270&gt;0,F270,G270)</f>
        <v>1</v>
      </c>
      <c r="H271" s="13">
        <f t="shared" ref="H271:H334" si="116">ROUND(F271/G271,8)</f>
        <v>1.0567344999999999</v>
      </c>
      <c r="I271" s="12">
        <f t="shared" ref="I271:I334" si="117">IF(R270&gt;0,VLOOKUP(A270,AG$161:AH$223,2),I270)</f>
        <v>4.4999999999999998E-2</v>
      </c>
      <c r="J271" s="12"/>
      <c r="K271" s="30">
        <f t="shared" si="107"/>
        <v>44407</v>
      </c>
      <c r="L271" s="2">
        <f t="shared" si="108"/>
        <v>178</v>
      </c>
      <c r="M271" s="15">
        <f t="shared" si="109"/>
        <v>178</v>
      </c>
      <c r="N271" s="11">
        <f t="shared" si="101"/>
        <v>1.0315796749999999</v>
      </c>
      <c r="O271" s="11"/>
      <c r="P271" s="11">
        <f t="shared" si="102"/>
        <v>1.0901058320000001</v>
      </c>
      <c r="Q271" s="11"/>
      <c r="R271" s="15">
        <f t="shared" si="110"/>
        <v>0</v>
      </c>
      <c r="S271" s="13">
        <f t="shared" si="103"/>
        <v>90.105832000000007</v>
      </c>
      <c r="T271" s="13"/>
      <c r="U271" s="19">
        <f t="shared" si="104"/>
        <v>0</v>
      </c>
      <c r="V271" s="13">
        <f t="shared" si="111"/>
        <v>0</v>
      </c>
      <c r="W271" s="4" t="str">
        <f t="shared" si="112"/>
        <v>A+J=</v>
      </c>
      <c r="X271" s="30">
        <f t="shared" si="113"/>
        <v>45866</v>
      </c>
      <c r="Y271" s="3"/>
      <c r="Z271" s="72">
        <f>[2]Plan1!$A340</f>
        <v>47072</v>
      </c>
      <c r="AA271" s="72" t="str">
        <f>[2]Plan1!$C340</f>
        <v>Proclamação da República</v>
      </c>
      <c r="AB271" s="65"/>
      <c r="AC271" s="1"/>
      <c r="AD271" s="26"/>
      <c r="AE271" s="63"/>
      <c r="AF271" s="63"/>
      <c r="AG271" s="63"/>
      <c r="AH271" s="65"/>
      <c r="AI271" s="10"/>
      <c r="AJ271" s="3"/>
      <c r="AK271" s="3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1:80" x14ac:dyDescent="0.15">
      <c r="A272" s="36">
        <f t="shared" si="105"/>
        <v>44666</v>
      </c>
      <c r="B272" s="14">
        <f t="shared" ca="1" si="100"/>
        <v>1090.77314699</v>
      </c>
      <c r="C272" s="13">
        <f t="shared" si="106"/>
        <v>1000</v>
      </c>
      <c r="D272" s="12">
        <f>IF(A272&lt;$B$1,VLOOKUP(A272,[1]DI!$A$4:$B$15000,2,FALSE),0)</f>
        <v>0</v>
      </c>
      <c r="E272" s="13">
        <f t="shared" si="114"/>
        <v>1</v>
      </c>
      <c r="F272" s="13">
        <f>(TRUNC(PRODUCT($E$13:$E271),16))</f>
        <v>1.0571967088819001</v>
      </c>
      <c r="G272" s="13">
        <f t="shared" si="115"/>
        <v>1</v>
      </c>
      <c r="H272" s="13">
        <f t="shared" si="116"/>
        <v>1.0571967099999999</v>
      </c>
      <c r="I272" s="12">
        <f t="shared" si="117"/>
        <v>4.4999999999999998E-2</v>
      </c>
      <c r="J272" s="12"/>
      <c r="K272" s="30">
        <f t="shared" si="107"/>
        <v>44407</v>
      </c>
      <c r="L272" s="2">
        <f t="shared" si="108"/>
        <v>178</v>
      </c>
      <c r="M272" s="15">
        <f t="shared" si="109"/>
        <v>179</v>
      </c>
      <c r="N272" s="11">
        <f t="shared" si="101"/>
        <v>1.031759877</v>
      </c>
      <c r="O272" s="11"/>
      <c r="P272" s="11">
        <f t="shared" si="102"/>
        <v>1.0907731469999999</v>
      </c>
      <c r="Q272" s="11"/>
      <c r="R272" s="15">
        <f t="shared" si="110"/>
        <v>0</v>
      </c>
      <c r="S272" s="13">
        <f t="shared" si="103"/>
        <v>90.773146990000001</v>
      </c>
      <c r="T272" s="13"/>
      <c r="U272" s="19">
        <f t="shared" si="104"/>
        <v>0</v>
      </c>
      <c r="V272" s="13">
        <f t="shared" si="111"/>
        <v>0</v>
      </c>
      <c r="W272" s="4" t="str">
        <f t="shared" si="112"/>
        <v>A+J=</v>
      </c>
      <c r="X272" s="30">
        <f t="shared" si="113"/>
        <v>45866</v>
      </c>
      <c r="Y272" s="3"/>
      <c r="Z272" s="72">
        <f>[2]Plan1!$A341</f>
        <v>47077</v>
      </c>
      <c r="AA272" s="72" t="str">
        <f>[2]Plan1!$C341</f>
        <v>Dia Nacional de Zumbi e da Consciência Negra</v>
      </c>
      <c r="AB272" s="65"/>
      <c r="AC272" s="1"/>
      <c r="AD272" s="26"/>
      <c r="AE272" s="63"/>
      <c r="AF272" s="63"/>
      <c r="AG272" s="63"/>
      <c r="AH272" s="65"/>
      <c r="AI272" s="10"/>
      <c r="AJ272" s="3"/>
      <c r="AK272" s="3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1:80" x14ac:dyDescent="0.15">
      <c r="A273" s="36">
        <f t="shared" si="105"/>
        <v>44667</v>
      </c>
      <c r="B273" s="14">
        <f t="shared" ca="1" si="100"/>
        <v>1090.77314699</v>
      </c>
      <c r="C273" s="13">
        <f t="shared" si="106"/>
        <v>1000</v>
      </c>
      <c r="D273" s="12">
        <f>IF(A273&lt;$B$1,VLOOKUP(A273,[1]DI!$A$4:$B$15000,2,FALSE),0)</f>
        <v>0</v>
      </c>
      <c r="E273" s="13">
        <f t="shared" si="114"/>
        <v>1</v>
      </c>
      <c r="F273" s="13">
        <f>(TRUNC(PRODUCT($E$13:$E272),16))</f>
        <v>1.0571967088819001</v>
      </c>
      <c r="G273" s="13">
        <f t="shared" si="115"/>
        <v>1</v>
      </c>
      <c r="H273" s="13">
        <f t="shared" si="116"/>
        <v>1.0571967099999999</v>
      </c>
      <c r="I273" s="12">
        <f t="shared" si="117"/>
        <v>4.4999999999999998E-2</v>
      </c>
      <c r="J273" s="12"/>
      <c r="K273" s="30">
        <f t="shared" si="107"/>
        <v>44407</v>
      </c>
      <c r="L273" s="2">
        <f t="shared" si="108"/>
        <v>178</v>
      </c>
      <c r="M273" s="15">
        <f t="shared" si="109"/>
        <v>179</v>
      </c>
      <c r="N273" s="11">
        <f t="shared" si="101"/>
        <v>1.031759877</v>
      </c>
      <c r="O273" s="11"/>
      <c r="P273" s="11">
        <f t="shared" si="102"/>
        <v>1.0907731469999999</v>
      </c>
      <c r="Q273" s="11"/>
      <c r="R273" s="15">
        <f t="shared" si="110"/>
        <v>0</v>
      </c>
      <c r="S273" s="13">
        <f t="shared" si="103"/>
        <v>90.773146990000001</v>
      </c>
      <c r="T273" s="13"/>
      <c r="U273" s="19">
        <f t="shared" si="104"/>
        <v>0</v>
      </c>
      <c r="V273" s="13">
        <f t="shared" si="111"/>
        <v>0</v>
      </c>
      <c r="W273" s="4" t="str">
        <f t="shared" si="112"/>
        <v>A+J=</v>
      </c>
      <c r="X273" s="30">
        <f t="shared" si="113"/>
        <v>45866</v>
      </c>
      <c r="Y273" s="3"/>
      <c r="Z273" s="72">
        <f>[2]Plan1!$A342</f>
        <v>47112</v>
      </c>
      <c r="AA273" s="72" t="str">
        <f>[2]Plan1!$C342</f>
        <v>Natal</v>
      </c>
      <c r="AB273" s="65"/>
      <c r="AC273" s="1"/>
      <c r="AD273" s="26"/>
      <c r="AE273" s="63"/>
      <c r="AF273" s="63"/>
      <c r="AG273" s="63"/>
      <c r="AH273" s="65"/>
      <c r="AI273" s="10"/>
      <c r="AJ273" s="3"/>
      <c r="AK273" s="3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1:80" x14ac:dyDescent="0.15">
      <c r="A274" s="36">
        <f t="shared" si="105"/>
        <v>44668</v>
      </c>
      <c r="B274" s="14">
        <f t="shared" ca="1" si="100"/>
        <v>1090.77314699</v>
      </c>
      <c r="C274" s="13">
        <f t="shared" si="106"/>
        <v>1000</v>
      </c>
      <c r="D274" s="12">
        <f>IF(A274&lt;$B$1,VLOOKUP(A274,[1]DI!$A$4:$B$15000,2,FALSE),0)</f>
        <v>0</v>
      </c>
      <c r="E274" s="13">
        <f t="shared" si="114"/>
        <v>1</v>
      </c>
      <c r="F274" s="13">
        <f>(TRUNC(PRODUCT($E$13:$E273),16))</f>
        <v>1.0571967088819001</v>
      </c>
      <c r="G274" s="13">
        <f t="shared" si="115"/>
        <v>1</v>
      </c>
      <c r="H274" s="13">
        <f t="shared" si="116"/>
        <v>1.0571967099999999</v>
      </c>
      <c r="I274" s="12">
        <f t="shared" si="117"/>
        <v>4.4999999999999998E-2</v>
      </c>
      <c r="J274" s="12"/>
      <c r="K274" s="30">
        <f t="shared" si="107"/>
        <v>44407</v>
      </c>
      <c r="L274" s="2">
        <f t="shared" si="108"/>
        <v>178</v>
      </c>
      <c r="M274" s="15">
        <f t="shared" si="109"/>
        <v>179</v>
      </c>
      <c r="N274" s="11">
        <f t="shared" si="101"/>
        <v>1.031759877</v>
      </c>
      <c r="O274" s="11"/>
      <c r="P274" s="11">
        <f t="shared" si="102"/>
        <v>1.0907731469999999</v>
      </c>
      <c r="Q274" s="11"/>
      <c r="R274" s="15">
        <f t="shared" si="110"/>
        <v>0</v>
      </c>
      <c r="S274" s="13">
        <f t="shared" si="103"/>
        <v>90.773146990000001</v>
      </c>
      <c r="T274" s="13"/>
      <c r="U274" s="19">
        <f t="shared" si="104"/>
        <v>0</v>
      </c>
      <c r="V274" s="13">
        <f t="shared" si="111"/>
        <v>0</v>
      </c>
      <c r="W274" s="4" t="str">
        <f t="shared" si="112"/>
        <v>A+J=</v>
      </c>
      <c r="X274" s="30">
        <f t="shared" si="113"/>
        <v>45866</v>
      </c>
      <c r="Y274" s="3"/>
      <c r="Z274" s="72">
        <f>[2]Plan1!$A343</f>
        <v>47119</v>
      </c>
      <c r="AA274" s="72" t="str">
        <f>[2]Plan1!$C343</f>
        <v>Confraternização Universal</v>
      </c>
      <c r="AB274" s="65"/>
      <c r="AC274" s="1"/>
      <c r="AD274" s="26"/>
      <c r="AE274" s="63"/>
      <c r="AF274" s="63"/>
      <c r="AG274" s="63"/>
      <c r="AH274" s="65"/>
      <c r="AI274" s="10"/>
      <c r="AJ274" s="3"/>
      <c r="AK274" s="3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1:80" x14ac:dyDescent="0.15">
      <c r="A275" s="36">
        <f t="shared" si="105"/>
        <v>44669</v>
      </c>
      <c r="B275" s="14">
        <f t="shared" ca="1" si="100"/>
        <v>1090.77314699</v>
      </c>
      <c r="C275" s="13">
        <f t="shared" si="106"/>
        <v>1000</v>
      </c>
      <c r="D275" s="12">
        <f>IF(A275&lt;$B$1,VLOOKUP(A275,[1]DI!$A$4:$B$15000,2,FALSE),0)</f>
        <v>0.11649999999999999</v>
      </c>
      <c r="E275" s="13">
        <f t="shared" si="114"/>
        <v>1.0004373900000001</v>
      </c>
      <c r="F275" s="13">
        <f>(TRUNC(PRODUCT($E$13:$E274),16))</f>
        <v>1.0571967088819001</v>
      </c>
      <c r="G275" s="13">
        <f t="shared" si="115"/>
        <v>1</v>
      </c>
      <c r="H275" s="13">
        <f t="shared" si="116"/>
        <v>1.0571967099999999</v>
      </c>
      <c r="I275" s="12">
        <f t="shared" si="117"/>
        <v>4.4999999999999998E-2</v>
      </c>
      <c r="J275" s="12"/>
      <c r="K275" s="30">
        <f t="shared" si="107"/>
        <v>44407</v>
      </c>
      <c r="L275" s="2">
        <f t="shared" si="108"/>
        <v>179</v>
      </c>
      <c r="M275" s="15">
        <f t="shared" si="109"/>
        <v>179</v>
      </c>
      <c r="N275" s="11">
        <f t="shared" si="101"/>
        <v>1.031759877</v>
      </c>
      <c r="O275" s="11"/>
      <c r="P275" s="11">
        <f t="shared" si="102"/>
        <v>1.0907731469999999</v>
      </c>
      <c r="Q275" s="11"/>
      <c r="R275" s="15">
        <f t="shared" si="110"/>
        <v>0</v>
      </c>
      <c r="S275" s="13">
        <f t="shared" si="103"/>
        <v>90.773146990000001</v>
      </c>
      <c r="T275" s="13"/>
      <c r="U275" s="19">
        <f t="shared" si="104"/>
        <v>0</v>
      </c>
      <c r="V275" s="13">
        <f t="shared" si="111"/>
        <v>0</v>
      </c>
      <c r="W275" s="4" t="str">
        <f t="shared" si="112"/>
        <v>A+J=</v>
      </c>
      <c r="X275" s="30">
        <f t="shared" si="113"/>
        <v>45866</v>
      </c>
      <c r="Y275" s="3"/>
      <c r="Z275" s="72">
        <f>[2]Plan1!$A344</f>
        <v>47161</v>
      </c>
      <c r="AA275" s="72" t="str">
        <f>[2]Plan1!$C344</f>
        <v>Carnaval</v>
      </c>
      <c r="AB275" s="65"/>
      <c r="AC275" s="1"/>
      <c r="AD275" s="26"/>
      <c r="AE275" s="63"/>
      <c r="AF275" s="63"/>
      <c r="AG275" s="63"/>
      <c r="AH275" s="65"/>
      <c r="AI275" s="10"/>
      <c r="AJ275" s="3"/>
      <c r="AK275" s="3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1:80" x14ac:dyDescent="0.15">
      <c r="A276" s="36">
        <f t="shared" si="105"/>
        <v>44670</v>
      </c>
      <c r="B276" s="14">
        <f t="shared" ca="1" si="100"/>
        <v>1091.4408689899999</v>
      </c>
      <c r="C276" s="13">
        <f t="shared" si="106"/>
        <v>1000</v>
      </c>
      <c r="D276" s="12">
        <f>IF(A276&lt;$B$1,VLOOKUP(A276,[1]DI!$A$4:$B$15000,2,FALSE),0)</f>
        <v>0.11649999999999999</v>
      </c>
      <c r="E276" s="13">
        <f t="shared" si="114"/>
        <v>1.0004373900000001</v>
      </c>
      <c r="F276" s="13">
        <f>(TRUNC(PRODUCT($E$13:$E275),16))</f>
        <v>1.0576591161504001</v>
      </c>
      <c r="G276" s="13">
        <f t="shared" si="115"/>
        <v>1</v>
      </c>
      <c r="H276" s="13">
        <f t="shared" si="116"/>
        <v>1.0576591200000001</v>
      </c>
      <c r="I276" s="12">
        <f t="shared" si="117"/>
        <v>4.4999999999999998E-2</v>
      </c>
      <c r="J276" s="12"/>
      <c r="K276" s="30">
        <f t="shared" si="107"/>
        <v>44407</v>
      </c>
      <c r="L276" s="2">
        <f t="shared" si="108"/>
        <v>180</v>
      </c>
      <c r="M276" s="15">
        <f t="shared" si="109"/>
        <v>180</v>
      </c>
      <c r="N276" s="11">
        <f t="shared" si="101"/>
        <v>1.0319401100000001</v>
      </c>
      <c r="O276" s="11"/>
      <c r="P276" s="11">
        <f t="shared" si="102"/>
        <v>1.0914408689999999</v>
      </c>
      <c r="Q276" s="11"/>
      <c r="R276" s="15">
        <f t="shared" si="110"/>
        <v>0</v>
      </c>
      <c r="S276" s="13">
        <f t="shared" si="103"/>
        <v>91.440868989999998</v>
      </c>
      <c r="T276" s="13"/>
      <c r="U276" s="19">
        <f t="shared" si="104"/>
        <v>0</v>
      </c>
      <c r="V276" s="13">
        <f t="shared" si="111"/>
        <v>0</v>
      </c>
      <c r="W276" s="4" t="str">
        <f t="shared" si="112"/>
        <v>A+J=</v>
      </c>
      <c r="X276" s="30">
        <f t="shared" si="113"/>
        <v>45866</v>
      </c>
      <c r="Y276" s="3"/>
      <c r="Z276" s="72">
        <f>[2]Plan1!$A345</f>
        <v>47162</v>
      </c>
      <c r="AA276" s="72" t="str">
        <f>[2]Plan1!$C345</f>
        <v>Carnaval</v>
      </c>
      <c r="AB276" s="65"/>
      <c r="AC276" s="1"/>
      <c r="AD276" s="26"/>
      <c r="AE276" s="63"/>
      <c r="AF276" s="63"/>
      <c r="AG276" s="63"/>
      <c r="AH276" s="65"/>
      <c r="AI276" s="10"/>
      <c r="AJ276" s="3"/>
      <c r="AK276" s="3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1:80" x14ac:dyDescent="0.15">
      <c r="A277" s="36">
        <f t="shared" si="105"/>
        <v>44671</v>
      </c>
      <c r="B277" s="14">
        <f t="shared" ca="1" si="100"/>
        <v>1092.108997</v>
      </c>
      <c r="C277" s="13">
        <f t="shared" si="106"/>
        <v>1000</v>
      </c>
      <c r="D277" s="12">
        <f>IF(A277&lt;$B$1,VLOOKUP(A277,[1]DI!$A$4:$B$15000,2,FALSE),0)</f>
        <v>0.11649999999999999</v>
      </c>
      <c r="E277" s="13">
        <f t="shared" si="114"/>
        <v>1.0004373900000001</v>
      </c>
      <c r="F277" s="13">
        <f>(TRUNC(PRODUCT($E$13:$E276),16))</f>
        <v>1.0581217256712101</v>
      </c>
      <c r="G277" s="13">
        <f t="shared" si="115"/>
        <v>1</v>
      </c>
      <c r="H277" s="13">
        <f t="shared" si="116"/>
        <v>1.0581217300000001</v>
      </c>
      <c r="I277" s="12">
        <f t="shared" si="117"/>
        <v>4.4999999999999998E-2</v>
      </c>
      <c r="J277" s="12"/>
      <c r="K277" s="30">
        <f t="shared" si="107"/>
        <v>44407</v>
      </c>
      <c r="L277" s="2">
        <f t="shared" si="108"/>
        <v>181</v>
      </c>
      <c r="M277" s="15">
        <f t="shared" si="109"/>
        <v>181</v>
      </c>
      <c r="N277" s="11">
        <f t="shared" si="101"/>
        <v>1.0321203750000001</v>
      </c>
      <c r="O277" s="11"/>
      <c r="P277" s="11">
        <f t="shared" si="102"/>
        <v>1.092108997</v>
      </c>
      <c r="Q277" s="11"/>
      <c r="R277" s="15">
        <f t="shared" si="110"/>
        <v>0</v>
      </c>
      <c r="S277" s="13">
        <f t="shared" si="103"/>
        <v>92.108997000000002</v>
      </c>
      <c r="T277" s="13"/>
      <c r="U277" s="19">
        <f t="shared" si="104"/>
        <v>0</v>
      </c>
      <c r="V277" s="13">
        <f t="shared" si="111"/>
        <v>0</v>
      </c>
      <c r="W277" s="4" t="str">
        <f t="shared" si="112"/>
        <v>A+J=</v>
      </c>
      <c r="X277" s="30">
        <f t="shared" si="113"/>
        <v>45866</v>
      </c>
      <c r="Y277" s="3"/>
      <c r="Z277" s="72">
        <f>[2]Plan1!$A346</f>
        <v>47207</v>
      </c>
      <c r="AA277" s="72" t="str">
        <f>[2]Plan1!$C346</f>
        <v>Paixão de Cristo</v>
      </c>
      <c r="AB277" s="65"/>
      <c r="AC277" s="1"/>
      <c r="AD277" s="26"/>
      <c r="AE277" s="63"/>
      <c r="AF277" s="63"/>
      <c r="AG277" s="63"/>
      <c r="AH277" s="65"/>
      <c r="AI277" s="10"/>
      <c r="AJ277" s="3"/>
      <c r="AK277" s="3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1:80" x14ac:dyDescent="0.15">
      <c r="A278" s="36">
        <f t="shared" si="105"/>
        <v>44672</v>
      </c>
      <c r="B278" s="14">
        <f t="shared" ca="1" si="100"/>
        <v>1092.777531</v>
      </c>
      <c r="C278" s="13">
        <f t="shared" si="106"/>
        <v>1000</v>
      </c>
      <c r="D278" s="12">
        <f>IF(A278&lt;$B$1,VLOOKUP(A278,[1]DI!$A$4:$B$15000,2,FALSE),0)</f>
        <v>0</v>
      </c>
      <c r="E278" s="13">
        <f t="shared" si="114"/>
        <v>1</v>
      </c>
      <c r="F278" s="13">
        <f>(TRUNC(PRODUCT($E$13:$E277),16))</f>
        <v>1.0585845375328</v>
      </c>
      <c r="G278" s="13">
        <f t="shared" si="115"/>
        <v>1</v>
      </c>
      <c r="H278" s="13">
        <f t="shared" si="116"/>
        <v>1.05858454</v>
      </c>
      <c r="I278" s="12">
        <f t="shared" si="117"/>
        <v>4.4999999999999998E-2</v>
      </c>
      <c r="J278" s="12"/>
      <c r="K278" s="30">
        <f t="shared" si="107"/>
        <v>44407</v>
      </c>
      <c r="L278" s="2">
        <f t="shared" si="108"/>
        <v>181</v>
      </c>
      <c r="M278" s="15">
        <f t="shared" si="109"/>
        <v>182</v>
      </c>
      <c r="N278" s="11">
        <f t="shared" si="101"/>
        <v>1.032300671</v>
      </c>
      <c r="O278" s="11"/>
      <c r="P278" s="11">
        <f t="shared" si="102"/>
        <v>1.0927775310000001</v>
      </c>
      <c r="Q278" s="11"/>
      <c r="R278" s="15">
        <f t="shared" si="110"/>
        <v>0</v>
      </c>
      <c r="S278" s="13">
        <f t="shared" si="103"/>
        <v>92.777530999999996</v>
      </c>
      <c r="T278" s="13"/>
      <c r="U278" s="19">
        <f t="shared" si="104"/>
        <v>0</v>
      </c>
      <c r="V278" s="13">
        <f t="shared" si="111"/>
        <v>0</v>
      </c>
      <c r="W278" s="4" t="str">
        <f t="shared" si="112"/>
        <v>A+J=</v>
      </c>
      <c r="X278" s="30">
        <f t="shared" si="113"/>
        <v>45866</v>
      </c>
      <c r="Y278" s="3"/>
      <c r="Z278" s="72">
        <f>[2]Plan1!$A347</f>
        <v>47229</v>
      </c>
      <c r="AA278" s="72" t="str">
        <f>[2]Plan1!$C347</f>
        <v>Tiradentes</v>
      </c>
      <c r="AB278" s="65"/>
      <c r="AC278" s="1"/>
      <c r="AD278" s="3"/>
      <c r="AE278" s="63"/>
      <c r="AF278" s="63"/>
      <c r="AG278" s="63"/>
      <c r="AH278" s="65"/>
      <c r="AI278" s="10"/>
      <c r="AJ278" s="3"/>
      <c r="AK278" s="3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1:80" x14ac:dyDescent="0.15">
      <c r="A279" s="36">
        <f t="shared" si="105"/>
        <v>44673</v>
      </c>
      <c r="B279" s="14">
        <f t="shared" ca="1" si="100"/>
        <v>1092.777531</v>
      </c>
      <c r="C279" s="13">
        <f t="shared" si="106"/>
        <v>1000</v>
      </c>
      <c r="D279" s="12">
        <f>IF(A279&lt;$B$1,VLOOKUP(A279,[1]DI!$A$4:$B$15000,2,FALSE),0)</f>
        <v>0.11649999999999999</v>
      </c>
      <c r="E279" s="13">
        <f t="shared" si="114"/>
        <v>1.0004373900000001</v>
      </c>
      <c r="F279" s="13">
        <f>(TRUNC(PRODUCT($E$13:$E278),16))</f>
        <v>1.0585845375328</v>
      </c>
      <c r="G279" s="13">
        <f t="shared" si="115"/>
        <v>1</v>
      </c>
      <c r="H279" s="13">
        <f t="shared" si="116"/>
        <v>1.05858454</v>
      </c>
      <c r="I279" s="12">
        <f t="shared" si="117"/>
        <v>4.4999999999999998E-2</v>
      </c>
      <c r="J279" s="12"/>
      <c r="K279" s="30">
        <f t="shared" si="107"/>
        <v>44407</v>
      </c>
      <c r="L279" s="2">
        <f t="shared" si="108"/>
        <v>182</v>
      </c>
      <c r="M279" s="15">
        <f t="shared" si="109"/>
        <v>182</v>
      </c>
      <c r="N279" s="11">
        <f t="shared" si="101"/>
        <v>1.032300671</v>
      </c>
      <c r="O279" s="11"/>
      <c r="P279" s="11">
        <f t="shared" si="102"/>
        <v>1.0927775310000001</v>
      </c>
      <c r="Q279" s="11"/>
      <c r="R279" s="15">
        <f t="shared" si="110"/>
        <v>0</v>
      </c>
      <c r="S279" s="13">
        <f t="shared" si="103"/>
        <v>92.777530999999996</v>
      </c>
      <c r="T279" s="13"/>
      <c r="U279" s="19">
        <f t="shared" si="104"/>
        <v>0</v>
      </c>
      <c r="V279" s="13">
        <f t="shared" si="111"/>
        <v>0</v>
      </c>
      <c r="W279" s="4" t="str">
        <f t="shared" si="112"/>
        <v>A+J=</v>
      </c>
      <c r="X279" s="30">
        <f t="shared" si="113"/>
        <v>45866</v>
      </c>
      <c r="Y279" s="3"/>
      <c r="Z279" s="72">
        <f>[2]Plan1!$A348</f>
        <v>47239</v>
      </c>
      <c r="AA279" s="72" t="str">
        <f>[2]Plan1!$C348</f>
        <v>Dia do Trabalho</v>
      </c>
      <c r="AB279" s="65"/>
      <c r="AC279" s="1"/>
      <c r="AD279" s="3"/>
      <c r="AE279" s="63"/>
      <c r="AF279" s="63"/>
      <c r="AG279" s="63"/>
      <c r="AH279" s="65"/>
      <c r="AI279" s="10"/>
      <c r="AJ279" s="3"/>
      <c r="AK279" s="3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1:80" x14ac:dyDescent="0.15">
      <c r="A280" s="36">
        <f t="shared" si="105"/>
        <v>44674</v>
      </c>
      <c r="B280" s="14">
        <f t="shared" ca="1" si="100"/>
        <v>1093.44647199</v>
      </c>
      <c r="C280" s="13">
        <f t="shared" si="106"/>
        <v>1000</v>
      </c>
      <c r="D280" s="12">
        <f>IF(A280&lt;$B$1,VLOOKUP(A280,[1]DI!$A$4:$B$15000,2,FALSE),0)</f>
        <v>0</v>
      </c>
      <c r="E280" s="13">
        <f t="shared" si="114"/>
        <v>1</v>
      </c>
      <c r="F280" s="13">
        <f>(TRUNC(PRODUCT($E$13:$E279),16))</f>
        <v>1.0590475518236699</v>
      </c>
      <c r="G280" s="13">
        <f t="shared" si="115"/>
        <v>1</v>
      </c>
      <c r="H280" s="13">
        <f t="shared" si="116"/>
        <v>1.0590475500000001</v>
      </c>
      <c r="I280" s="12">
        <f t="shared" si="117"/>
        <v>4.4999999999999998E-2</v>
      </c>
      <c r="J280" s="12"/>
      <c r="K280" s="30">
        <f t="shared" si="107"/>
        <v>44407</v>
      </c>
      <c r="L280" s="2">
        <f t="shared" si="108"/>
        <v>182</v>
      </c>
      <c r="M280" s="15">
        <f t="shared" si="109"/>
        <v>183</v>
      </c>
      <c r="N280" s="11">
        <f t="shared" si="101"/>
        <v>1.0324809989999999</v>
      </c>
      <c r="O280" s="11"/>
      <c r="P280" s="11">
        <f t="shared" si="102"/>
        <v>1.0934464719999999</v>
      </c>
      <c r="Q280" s="11"/>
      <c r="R280" s="15">
        <f t="shared" si="110"/>
        <v>0</v>
      </c>
      <c r="S280" s="13">
        <f t="shared" si="103"/>
        <v>93.446471990000006</v>
      </c>
      <c r="T280" s="13"/>
      <c r="U280" s="19">
        <f t="shared" si="104"/>
        <v>0</v>
      </c>
      <c r="V280" s="13">
        <f t="shared" si="111"/>
        <v>0</v>
      </c>
      <c r="W280" s="4" t="str">
        <f t="shared" si="112"/>
        <v>A+J=</v>
      </c>
      <c r="X280" s="30">
        <f t="shared" si="113"/>
        <v>45866</v>
      </c>
      <c r="Y280" s="3"/>
      <c r="Z280" s="72">
        <f>[2]Plan1!$A349</f>
        <v>47269</v>
      </c>
      <c r="AA280" s="72" t="str">
        <f>[2]Plan1!$C349</f>
        <v>Corpus Christi</v>
      </c>
      <c r="AB280" s="65"/>
      <c r="AC280" s="1"/>
      <c r="AD280" s="3"/>
      <c r="AE280" s="63"/>
      <c r="AF280" s="63"/>
      <c r="AG280" s="63"/>
      <c r="AH280" s="65"/>
      <c r="AI280" s="10"/>
      <c r="AJ280" s="3"/>
      <c r="AK280" s="3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</row>
    <row r="281" spans="1:80" x14ac:dyDescent="0.15">
      <c r="A281" s="36">
        <f t="shared" si="105"/>
        <v>44675</v>
      </c>
      <c r="B281" s="14">
        <f t="shared" ca="1" si="100"/>
        <v>1093.44647199</v>
      </c>
      <c r="C281" s="13">
        <f t="shared" si="106"/>
        <v>1000</v>
      </c>
      <c r="D281" s="12">
        <f>IF(A281&lt;$B$1,VLOOKUP(A281,[1]DI!$A$4:$B$15000,2,FALSE),0)</f>
        <v>0</v>
      </c>
      <c r="E281" s="13">
        <f t="shared" si="114"/>
        <v>1</v>
      </c>
      <c r="F281" s="13">
        <f>(TRUNC(PRODUCT($E$13:$E280),16))</f>
        <v>1.0590475518236699</v>
      </c>
      <c r="G281" s="13">
        <f t="shared" si="115"/>
        <v>1</v>
      </c>
      <c r="H281" s="13">
        <f t="shared" si="116"/>
        <v>1.0590475500000001</v>
      </c>
      <c r="I281" s="12">
        <f t="shared" si="117"/>
        <v>4.4999999999999998E-2</v>
      </c>
      <c r="J281" s="12"/>
      <c r="K281" s="30">
        <f t="shared" si="107"/>
        <v>44407</v>
      </c>
      <c r="L281" s="2">
        <f t="shared" si="108"/>
        <v>182</v>
      </c>
      <c r="M281" s="15">
        <f t="shared" si="109"/>
        <v>183</v>
      </c>
      <c r="N281" s="11">
        <f t="shared" si="101"/>
        <v>1.0324809989999999</v>
      </c>
      <c r="O281" s="11"/>
      <c r="P281" s="11">
        <f t="shared" si="102"/>
        <v>1.0934464719999999</v>
      </c>
      <c r="Q281" s="11"/>
      <c r="R281" s="15">
        <f t="shared" si="110"/>
        <v>0</v>
      </c>
      <c r="S281" s="13">
        <f t="shared" si="103"/>
        <v>93.446471990000006</v>
      </c>
      <c r="T281" s="13"/>
      <c r="U281" s="19">
        <f t="shared" si="104"/>
        <v>0</v>
      </c>
      <c r="V281" s="13">
        <f t="shared" si="111"/>
        <v>0</v>
      </c>
      <c r="W281" s="4" t="str">
        <f t="shared" si="112"/>
        <v>A+J=</v>
      </c>
      <c r="X281" s="30">
        <f t="shared" si="113"/>
        <v>45866</v>
      </c>
      <c r="Y281" s="3"/>
      <c r="Z281" s="72">
        <f>[2]Plan1!$A350</f>
        <v>47368</v>
      </c>
      <c r="AA281" s="72" t="str">
        <f>[2]Plan1!$C350</f>
        <v>Independência do Brasil</v>
      </c>
      <c r="AB281" s="65"/>
      <c r="AC281" s="1"/>
      <c r="AD281" s="3"/>
      <c r="AE281" s="63"/>
      <c r="AF281" s="63"/>
      <c r="AG281" s="63"/>
      <c r="AH281" s="65"/>
      <c r="AI281" s="10"/>
      <c r="AJ281" s="3"/>
      <c r="AK281" s="3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</row>
    <row r="282" spans="1:80" x14ac:dyDescent="0.15">
      <c r="A282" s="36">
        <f t="shared" si="105"/>
        <v>44676</v>
      </c>
      <c r="B282" s="14">
        <f t="shared" ca="1" si="100"/>
        <v>1093.44647199</v>
      </c>
      <c r="C282" s="13">
        <f t="shared" si="106"/>
        <v>1000</v>
      </c>
      <c r="D282" s="12">
        <f>IF(A282&lt;$B$1,VLOOKUP(A282,[1]DI!$A$4:$B$15000,2,FALSE),0)</f>
        <v>0.11649999999999999</v>
      </c>
      <c r="E282" s="13">
        <f t="shared" si="114"/>
        <v>1.0004373900000001</v>
      </c>
      <c r="F282" s="13">
        <f>(TRUNC(PRODUCT($E$13:$E281),16))</f>
        <v>1.0590475518236699</v>
      </c>
      <c r="G282" s="13">
        <f t="shared" si="115"/>
        <v>1</v>
      </c>
      <c r="H282" s="13">
        <f t="shared" si="116"/>
        <v>1.0590475500000001</v>
      </c>
      <c r="I282" s="12">
        <f t="shared" si="117"/>
        <v>4.4999999999999998E-2</v>
      </c>
      <c r="J282" s="12"/>
      <c r="K282" s="30">
        <f t="shared" si="107"/>
        <v>44407</v>
      </c>
      <c r="L282" s="2">
        <f t="shared" si="108"/>
        <v>183</v>
      </c>
      <c r="M282" s="15">
        <f t="shared" si="109"/>
        <v>183</v>
      </c>
      <c r="N282" s="11">
        <f t="shared" si="101"/>
        <v>1.0324809989999999</v>
      </c>
      <c r="O282" s="11"/>
      <c r="P282" s="11">
        <f t="shared" si="102"/>
        <v>1.0934464719999999</v>
      </c>
      <c r="Q282" s="11"/>
      <c r="R282" s="15">
        <f t="shared" si="110"/>
        <v>0</v>
      </c>
      <c r="S282" s="13">
        <f t="shared" si="103"/>
        <v>93.446471990000006</v>
      </c>
      <c r="T282" s="13"/>
      <c r="U282" s="19">
        <f t="shared" si="104"/>
        <v>0</v>
      </c>
      <c r="V282" s="13">
        <f t="shared" si="111"/>
        <v>0</v>
      </c>
      <c r="W282" s="4" t="str">
        <f t="shared" si="112"/>
        <v>A+J=</v>
      </c>
      <c r="X282" s="30">
        <f t="shared" si="113"/>
        <v>45866</v>
      </c>
      <c r="Y282" s="3"/>
      <c r="Z282" s="72">
        <f>[2]Plan1!$A351</f>
        <v>47403</v>
      </c>
      <c r="AA282" s="72" t="str">
        <f>[2]Plan1!$C351</f>
        <v>Nossa Sr.a Aparecida - Padroeira do Brasil</v>
      </c>
      <c r="AB282" s="65"/>
      <c r="AC282" s="1"/>
      <c r="AD282" s="3"/>
      <c r="AE282" s="63"/>
      <c r="AF282" s="63"/>
      <c r="AG282" s="63"/>
      <c r="AH282" s="65"/>
      <c r="AI282" s="10"/>
      <c r="AJ282" s="3"/>
      <c r="AK282" s="3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</row>
    <row r="283" spans="1:80" x14ac:dyDescent="0.15">
      <c r="A283" s="36">
        <f t="shared" si="105"/>
        <v>44677</v>
      </c>
      <c r="B283" s="14">
        <f t="shared" ca="1" si="100"/>
        <v>1094.115832</v>
      </c>
      <c r="C283" s="13">
        <f t="shared" si="106"/>
        <v>1000</v>
      </c>
      <c r="D283" s="12">
        <f>IF(A283&lt;$B$1,VLOOKUP(A283,[1]DI!$A$4:$B$15000,2,FALSE),0)</f>
        <v>0.11649999999999999</v>
      </c>
      <c r="E283" s="13">
        <f t="shared" si="114"/>
        <v>1.0004373900000001</v>
      </c>
      <c r="F283" s="13">
        <f>(TRUNC(PRODUCT($E$13:$E282),16))</f>
        <v>1.0595107686323599</v>
      </c>
      <c r="G283" s="13">
        <f t="shared" si="115"/>
        <v>1</v>
      </c>
      <c r="H283" s="13">
        <f t="shared" si="116"/>
        <v>1.0595107699999999</v>
      </c>
      <c r="I283" s="12">
        <f t="shared" si="117"/>
        <v>4.4999999999999998E-2</v>
      </c>
      <c r="J283" s="12"/>
      <c r="K283" s="30">
        <f t="shared" si="107"/>
        <v>44407</v>
      </c>
      <c r="L283" s="2">
        <f t="shared" si="108"/>
        <v>184</v>
      </c>
      <c r="M283" s="15">
        <f t="shared" si="109"/>
        <v>184</v>
      </c>
      <c r="N283" s="11">
        <f t="shared" si="101"/>
        <v>1.032661359</v>
      </c>
      <c r="O283" s="11"/>
      <c r="P283" s="11">
        <f t="shared" si="102"/>
        <v>1.094115832</v>
      </c>
      <c r="Q283" s="11"/>
      <c r="R283" s="15">
        <f t="shared" si="110"/>
        <v>0</v>
      </c>
      <c r="S283" s="13">
        <f t="shared" si="103"/>
        <v>94.115831999999997</v>
      </c>
      <c r="T283" s="13"/>
      <c r="U283" s="19">
        <f t="shared" si="104"/>
        <v>0</v>
      </c>
      <c r="V283" s="13">
        <f t="shared" si="111"/>
        <v>0</v>
      </c>
      <c r="W283" s="4" t="str">
        <f t="shared" si="112"/>
        <v>A+J=</v>
      </c>
      <c r="X283" s="30">
        <f t="shared" si="113"/>
        <v>45866</v>
      </c>
      <c r="Y283" s="3"/>
      <c r="Z283" s="72">
        <f>[2]Plan1!$A352</f>
        <v>47424</v>
      </c>
      <c r="AA283" s="72" t="str">
        <f>[2]Plan1!$C352</f>
        <v>Finados</v>
      </c>
      <c r="AB283" s="65"/>
      <c r="AC283" s="1"/>
      <c r="AD283" s="3"/>
      <c r="AE283" s="63"/>
      <c r="AF283" s="63"/>
      <c r="AG283" s="63"/>
      <c r="AH283" s="65"/>
      <c r="AI283" s="10"/>
      <c r="AJ283" s="3"/>
      <c r="AK283" s="3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</row>
    <row r="284" spans="1:80" x14ac:dyDescent="0.15">
      <c r="A284" s="36">
        <f t="shared" si="105"/>
        <v>44678</v>
      </c>
      <c r="B284" s="14">
        <f t="shared" ca="1" si="100"/>
        <v>1094.7855970000001</v>
      </c>
      <c r="C284" s="13">
        <f t="shared" si="106"/>
        <v>1000</v>
      </c>
      <c r="D284" s="12">
        <f>IF(A284&lt;$B$1,VLOOKUP(A284,[1]DI!$A$4:$B$15000,2,FALSE),0)</f>
        <v>0.11649999999999999</v>
      </c>
      <c r="E284" s="13">
        <f t="shared" si="114"/>
        <v>1.0004373900000001</v>
      </c>
      <c r="F284" s="13">
        <f>(TRUNC(PRODUCT($E$13:$E283),16))</f>
        <v>1.05997418804746</v>
      </c>
      <c r="G284" s="13">
        <f t="shared" si="115"/>
        <v>1</v>
      </c>
      <c r="H284" s="13">
        <f t="shared" si="116"/>
        <v>1.0599741899999999</v>
      </c>
      <c r="I284" s="12">
        <f t="shared" si="117"/>
        <v>4.4999999999999998E-2</v>
      </c>
      <c r="J284" s="12"/>
      <c r="K284" s="30">
        <f t="shared" si="107"/>
        <v>44407</v>
      </c>
      <c r="L284" s="2">
        <f t="shared" si="108"/>
        <v>185</v>
      </c>
      <c r="M284" s="15">
        <f t="shared" si="109"/>
        <v>185</v>
      </c>
      <c r="N284" s="11">
        <f t="shared" si="101"/>
        <v>1.03284175</v>
      </c>
      <c r="O284" s="11"/>
      <c r="P284" s="11">
        <f t="shared" si="102"/>
        <v>1.094785597</v>
      </c>
      <c r="Q284" s="11"/>
      <c r="R284" s="15">
        <f t="shared" si="110"/>
        <v>0</v>
      </c>
      <c r="S284" s="13">
        <f t="shared" si="103"/>
        <v>94.785596999999996</v>
      </c>
      <c r="T284" s="13"/>
      <c r="U284" s="19">
        <f t="shared" si="104"/>
        <v>0</v>
      </c>
      <c r="V284" s="13">
        <f t="shared" si="111"/>
        <v>0</v>
      </c>
      <c r="W284" s="4" t="str">
        <f t="shared" si="112"/>
        <v>A+J=</v>
      </c>
      <c r="X284" s="30">
        <f t="shared" si="113"/>
        <v>45866</v>
      </c>
      <c r="Y284" s="3"/>
      <c r="Z284" s="72">
        <f>[2]Plan1!$A353</f>
        <v>47437</v>
      </c>
      <c r="AA284" s="72" t="str">
        <f>[2]Plan1!$C353</f>
        <v>Proclamação da República</v>
      </c>
      <c r="AB284" s="65"/>
      <c r="AC284" s="1"/>
      <c r="AD284" s="3"/>
      <c r="AE284" s="63"/>
      <c r="AF284" s="63"/>
      <c r="AG284" s="63"/>
      <c r="AH284" s="65"/>
      <c r="AI284" s="10"/>
      <c r="AJ284" s="3"/>
      <c r="AK284" s="3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</row>
    <row r="285" spans="1:80" x14ac:dyDescent="0.15">
      <c r="A285" s="36">
        <f t="shared" si="105"/>
        <v>44679</v>
      </c>
      <c r="B285" s="14">
        <f t="shared" ca="1" si="100"/>
        <v>1095.45577</v>
      </c>
      <c r="C285" s="13">
        <f t="shared" si="106"/>
        <v>1000</v>
      </c>
      <c r="D285" s="12">
        <f>IF(A285&lt;$B$1,VLOOKUP(A285,[1]DI!$A$4:$B$15000,2,FALSE),0)</f>
        <v>0.11649999999999999</v>
      </c>
      <c r="E285" s="13">
        <f t="shared" si="114"/>
        <v>1.0004373900000001</v>
      </c>
      <c r="F285" s="13">
        <f>(TRUNC(PRODUCT($E$13:$E284),16))</f>
        <v>1.06043781015757</v>
      </c>
      <c r="G285" s="13">
        <f t="shared" si="115"/>
        <v>1</v>
      </c>
      <c r="H285" s="13">
        <f t="shared" si="116"/>
        <v>1.06043781</v>
      </c>
      <c r="I285" s="12">
        <f t="shared" si="117"/>
        <v>4.4999999999999998E-2</v>
      </c>
      <c r="J285" s="12"/>
      <c r="K285" s="30">
        <f t="shared" si="107"/>
        <v>44407</v>
      </c>
      <c r="L285" s="2">
        <f t="shared" si="108"/>
        <v>186</v>
      </c>
      <c r="M285" s="15">
        <f t="shared" si="109"/>
        <v>186</v>
      </c>
      <c r="N285" s="11">
        <f t="shared" si="101"/>
        <v>1.0330221719999999</v>
      </c>
      <c r="O285" s="11"/>
      <c r="P285" s="11">
        <f t="shared" si="102"/>
        <v>1.0954557700000001</v>
      </c>
      <c r="Q285" s="11"/>
      <c r="R285" s="15">
        <f t="shared" si="110"/>
        <v>0</v>
      </c>
      <c r="S285" s="13">
        <f t="shared" si="103"/>
        <v>95.455770000000001</v>
      </c>
      <c r="T285" s="13"/>
      <c r="U285" s="19">
        <f t="shared" si="104"/>
        <v>0</v>
      </c>
      <c r="V285" s="13">
        <f t="shared" si="111"/>
        <v>0</v>
      </c>
      <c r="W285" s="4" t="str">
        <f t="shared" si="112"/>
        <v>A+J=</v>
      </c>
      <c r="X285" s="30">
        <f t="shared" si="113"/>
        <v>45866</v>
      </c>
      <c r="Y285" s="3"/>
      <c r="Z285" s="72">
        <f>[2]Plan1!$A354</f>
        <v>47442</v>
      </c>
      <c r="AA285" s="72" t="str">
        <f>[2]Plan1!$C354</f>
        <v>Dia Nacional de Zumbi e da Consciência Negra</v>
      </c>
      <c r="AB285" s="65"/>
      <c r="AC285" s="1"/>
      <c r="AD285" s="3"/>
      <c r="AE285" s="63"/>
      <c r="AF285" s="63"/>
      <c r="AG285" s="63"/>
      <c r="AH285" s="65"/>
      <c r="AI285" s="10"/>
      <c r="AJ285" s="3"/>
      <c r="AK285" s="3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</row>
    <row r="286" spans="1:80" x14ac:dyDescent="0.15">
      <c r="A286" s="36">
        <f t="shared" si="105"/>
        <v>44680</v>
      </c>
      <c r="B286" s="14">
        <f t="shared" ca="1" si="100"/>
        <v>1096.12636</v>
      </c>
      <c r="C286" s="13">
        <f t="shared" si="106"/>
        <v>1000</v>
      </c>
      <c r="D286" s="12">
        <f>IF(A286&lt;$B$1,VLOOKUP(A286,[1]DI!$A$4:$B$15000,2,FALSE),0)</f>
        <v>0.11649999999999999</v>
      </c>
      <c r="E286" s="13">
        <f t="shared" si="114"/>
        <v>1.0004373900000001</v>
      </c>
      <c r="F286" s="13">
        <f>(TRUNC(PRODUCT($E$13:$E285),16))</f>
        <v>1.06090163505135</v>
      </c>
      <c r="G286" s="13">
        <f t="shared" si="115"/>
        <v>1</v>
      </c>
      <c r="H286" s="13">
        <f t="shared" si="116"/>
        <v>1.06090164</v>
      </c>
      <c r="I286" s="12">
        <f t="shared" si="117"/>
        <v>4.4999999999999998E-2</v>
      </c>
      <c r="J286" s="12"/>
      <c r="K286" s="30">
        <f t="shared" si="107"/>
        <v>44407</v>
      </c>
      <c r="L286" s="2">
        <f t="shared" si="108"/>
        <v>187</v>
      </c>
      <c r="M286" s="15">
        <f t="shared" si="109"/>
        <v>187</v>
      </c>
      <c r="N286" s="11">
        <f t="shared" si="101"/>
        <v>1.033202626</v>
      </c>
      <c r="O286" s="11"/>
      <c r="P286" s="11">
        <f t="shared" si="102"/>
        <v>1.09612636</v>
      </c>
      <c r="Q286" s="11"/>
      <c r="R286" s="15">
        <f t="shared" si="110"/>
        <v>0</v>
      </c>
      <c r="S286" s="13">
        <f t="shared" si="103"/>
        <v>96.126360000000005</v>
      </c>
      <c r="T286" s="13"/>
      <c r="U286" s="19">
        <f t="shared" si="104"/>
        <v>0</v>
      </c>
      <c r="V286" s="13">
        <f t="shared" si="111"/>
        <v>0</v>
      </c>
      <c r="W286" s="4" t="str">
        <f t="shared" si="112"/>
        <v>A+J=</v>
      </c>
      <c r="X286" s="30">
        <f t="shared" si="113"/>
        <v>45866</v>
      </c>
      <c r="Y286" s="3"/>
      <c r="Z286" s="72">
        <f>[2]Plan1!$A355</f>
        <v>47477</v>
      </c>
      <c r="AA286" s="72" t="str">
        <f>[2]Plan1!$C355</f>
        <v>Natal</v>
      </c>
      <c r="AB286" s="65"/>
      <c r="AC286" s="1"/>
      <c r="AD286" s="3"/>
      <c r="AE286" s="63"/>
      <c r="AF286" s="63"/>
      <c r="AG286" s="63"/>
      <c r="AH286" s="65"/>
      <c r="AI286" s="10"/>
      <c r="AJ286" s="3"/>
      <c r="AK286" s="3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</row>
    <row r="287" spans="1:80" x14ac:dyDescent="0.15">
      <c r="A287" s="36">
        <f t="shared" si="105"/>
        <v>44681</v>
      </c>
      <c r="B287" s="14">
        <f t="shared" ca="1" si="100"/>
        <v>1096.7973479899999</v>
      </c>
      <c r="C287" s="13">
        <f t="shared" si="106"/>
        <v>1000</v>
      </c>
      <c r="D287" s="12">
        <f>IF(A287&lt;$B$1,VLOOKUP(A287,[1]DI!$A$4:$B$15000,2,FALSE),0)</f>
        <v>0</v>
      </c>
      <c r="E287" s="13">
        <f t="shared" si="114"/>
        <v>1</v>
      </c>
      <c r="F287" s="13">
        <f>(TRUNC(PRODUCT($E$13:$E286),16))</f>
        <v>1.0613656628175101</v>
      </c>
      <c r="G287" s="13">
        <f t="shared" si="115"/>
        <v>1</v>
      </c>
      <c r="H287" s="13">
        <f t="shared" si="116"/>
        <v>1.0613656600000001</v>
      </c>
      <c r="I287" s="12">
        <f t="shared" si="117"/>
        <v>4.4999999999999998E-2</v>
      </c>
      <c r="J287" s="12"/>
      <c r="K287" s="30">
        <f t="shared" si="107"/>
        <v>44407</v>
      </c>
      <c r="L287" s="2">
        <f t="shared" si="108"/>
        <v>187</v>
      </c>
      <c r="M287" s="15">
        <f t="shared" si="109"/>
        <v>188</v>
      </c>
      <c r="N287" s="11">
        <f t="shared" si="101"/>
        <v>1.033383111</v>
      </c>
      <c r="O287" s="11"/>
      <c r="P287" s="11">
        <f t="shared" si="102"/>
        <v>1.0967973479999999</v>
      </c>
      <c r="Q287" s="11"/>
      <c r="R287" s="15">
        <f t="shared" si="110"/>
        <v>0</v>
      </c>
      <c r="S287" s="13">
        <f t="shared" si="103"/>
        <v>96.797347990000006</v>
      </c>
      <c r="T287" s="13"/>
      <c r="U287" s="19">
        <f t="shared" si="104"/>
        <v>0</v>
      </c>
      <c r="V287" s="13">
        <f t="shared" si="111"/>
        <v>0</v>
      </c>
      <c r="W287" s="4" t="str">
        <f t="shared" si="112"/>
        <v>A+J=</v>
      </c>
      <c r="X287" s="30">
        <f t="shared" si="113"/>
        <v>45866</v>
      </c>
      <c r="Y287" s="3"/>
      <c r="Z287" s="72">
        <f>[2]Plan1!$A356</f>
        <v>47484</v>
      </c>
      <c r="AA287" s="72" t="str">
        <f>[2]Plan1!$C356</f>
        <v>Confraternização Universal</v>
      </c>
      <c r="AB287" s="65"/>
      <c r="AC287" s="1"/>
      <c r="AD287" s="3"/>
      <c r="AE287" s="63"/>
      <c r="AF287" s="63"/>
      <c r="AG287" s="63"/>
      <c r="AH287" s="65"/>
      <c r="AI287" s="10"/>
      <c r="AJ287" s="3"/>
      <c r="AK287" s="3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</row>
    <row r="288" spans="1:80" x14ac:dyDescent="0.15">
      <c r="A288" s="36">
        <f t="shared" si="105"/>
        <v>44682</v>
      </c>
      <c r="B288" s="14">
        <f t="shared" ca="1" si="100"/>
        <v>1096.7973479899999</v>
      </c>
      <c r="C288" s="13">
        <f t="shared" si="106"/>
        <v>1000</v>
      </c>
      <c r="D288" s="12">
        <f>IF(A288&lt;$B$1,VLOOKUP(A288,[1]DI!$A$4:$B$15000,2,FALSE),0)</f>
        <v>0</v>
      </c>
      <c r="E288" s="13">
        <f t="shared" si="114"/>
        <v>1</v>
      </c>
      <c r="F288" s="13">
        <f>(TRUNC(PRODUCT($E$13:$E287),16))</f>
        <v>1.0613656628175101</v>
      </c>
      <c r="G288" s="13">
        <f t="shared" si="115"/>
        <v>1</v>
      </c>
      <c r="H288" s="13">
        <f t="shared" si="116"/>
        <v>1.0613656600000001</v>
      </c>
      <c r="I288" s="12">
        <f t="shared" si="117"/>
        <v>4.4999999999999998E-2</v>
      </c>
      <c r="J288" s="12"/>
      <c r="K288" s="30">
        <f t="shared" si="107"/>
        <v>44407</v>
      </c>
      <c r="L288" s="2">
        <f t="shared" si="108"/>
        <v>187</v>
      </c>
      <c r="M288" s="15">
        <f t="shared" si="109"/>
        <v>188</v>
      </c>
      <c r="N288" s="11">
        <f t="shared" si="101"/>
        <v>1.033383111</v>
      </c>
      <c r="O288" s="11"/>
      <c r="P288" s="11">
        <f t="shared" si="102"/>
        <v>1.0967973479999999</v>
      </c>
      <c r="Q288" s="11"/>
      <c r="R288" s="15">
        <f t="shared" si="110"/>
        <v>0</v>
      </c>
      <c r="S288" s="13">
        <f t="shared" si="103"/>
        <v>96.797347990000006</v>
      </c>
      <c r="T288" s="13"/>
      <c r="U288" s="19">
        <f t="shared" si="104"/>
        <v>0</v>
      </c>
      <c r="V288" s="13">
        <f t="shared" si="111"/>
        <v>0</v>
      </c>
      <c r="W288" s="4" t="str">
        <f t="shared" si="112"/>
        <v>A+J=</v>
      </c>
      <c r="X288" s="30">
        <f t="shared" si="113"/>
        <v>45866</v>
      </c>
      <c r="Y288" s="3"/>
      <c r="Z288" s="72">
        <f>[2]Plan1!$A357</f>
        <v>47546</v>
      </c>
      <c r="AA288" s="72" t="str">
        <f>[2]Plan1!$C357</f>
        <v>Carnaval</v>
      </c>
      <c r="AB288" s="65"/>
      <c r="AC288" s="1"/>
      <c r="AD288" s="3"/>
      <c r="AE288" s="63"/>
      <c r="AF288" s="63"/>
      <c r="AG288" s="63"/>
      <c r="AH288" s="65"/>
      <c r="AI288" s="10"/>
      <c r="AJ288" s="3"/>
      <c r="AK288" s="3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</row>
    <row r="289" spans="1:80" x14ac:dyDescent="0.15">
      <c r="A289" s="36">
        <f t="shared" si="105"/>
        <v>44683</v>
      </c>
      <c r="B289" s="14">
        <f t="shared" ca="1" si="100"/>
        <v>1096.7973479899999</v>
      </c>
      <c r="C289" s="13">
        <f t="shared" si="106"/>
        <v>1000</v>
      </c>
      <c r="D289" s="12">
        <f>IF(A289&lt;$B$1,VLOOKUP(A289,[1]DI!$A$4:$B$15000,2,FALSE),0)</f>
        <v>0.11649999999999999</v>
      </c>
      <c r="E289" s="13">
        <f t="shared" si="114"/>
        <v>1.0004373900000001</v>
      </c>
      <c r="F289" s="13">
        <f>(TRUNC(PRODUCT($E$13:$E288),16))</f>
        <v>1.0613656628175101</v>
      </c>
      <c r="G289" s="13">
        <f t="shared" si="115"/>
        <v>1</v>
      </c>
      <c r="H289" s="13">
        <f t="shared" si="116"/>
        <v>1.0613656600000001</v>
      </c>
      <c r="I289" s="12">
        <f t="shared" si="117"/>
        <v>4.4999999999999998E-2</v>
      </c>
      <c r="J289" s="12"/>
      <c r="K289" s="30">
        <f t="shared" si="107"/>
        <v>44407</v>
      </c>
      <c r="L289" s="2">
        <f t="shared" si="108"/>
        <v>188</v>
      </c>
      <c r="M289" s="15">
        <f t="shared" si="109"/>
        <v>188</v>
      </c>
      <c r="N289" s="11">
        <f t="shared" si="101"/>
        <v>1.033383111</v>
      </c>
      <c r="O289" s="11"/>
      <c r="P289" s="11">
        <f t="shared" si="102"/>
        <v>1.0967973479999999</v>
      </c>
      <c r="Q289" s="11"/>
      <c r="R289" s="15">
        <f t="shared" si="110"/>
        <v>0</v>
      </c>
      <c r="S289" s="13">
        <f t="shared" si="103"/>
        <v>96.797347990000006</v>
      </c>
      <c r="T289" s="13"/>
      <c r="U289" s="19">
        <f t="shared" si="104"/>
        <v>0</v>
      </c>
      <c r="V289" s="13">
        <f t="shared" si="111"/>
        <v>0</v>
      </c>
      <c r="W289" s="4" t="str">
        <f t="shared" si="112"/>
        <v>A+J=</v>
      </c>
      <c r="X289" s="30">
        <f t="shared" si="113"/>
        <v>45866</v>
      </c>
      <c r="Y289" s="3"/>
      <c r="Z289" s="72">
        <f>[2]Plan1!$A358</f>
        <v>47547</v>
      </c>
      <c r="AA289" s="72" t="str">
        <f>[2]Plan1!$C358</f>
        <v>Carnaval</v>
      </c>
      <c r="AB289" s="65"/>
      <c r="AC289" s="1"/>
      <c r="AD289" s="3"/>
      <c r="AE289" s="63"/>
      <c r="AF289" s="63"/>
      <c r="AG289" s="63"/>
      <c r="AH289" s="65"/>
      <c r="AI289" s="10"/>
      <c r="AJ289" s="3"/>
      <c r="AK289" s="3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</row>
    <row r="290" spans="1:80" x14ac:dyDescent="0.15">
      <c r="A290" s="36">
        <f t="shared" si="105"/>
        <v>44684</v>
      </c>
      <c r="B290" s="14">
        <f t="shared" ca="1" si="100"/>
        <v>1097.4687530000001</v>
      </c>
      <c r="C290" s="13">
        <f t="shared" si="106"/>
        <v>1000</v>
      </c>
      <c r="D290" s="12">
        <f>IF(A290&lt;$B$1,VLOOKUP(A290,[1]DI!$A$4:$B$15000,2,FALSE),0)</f>
        <v>0.11649999999999999</v>
      </c>
      <c r="E290" s="13">
        <f t="shared" si="114"/>
        <v>1.0004373900000001</v>
      </c>
      <c r="F290" s="13">
        <f>(TRUNC(PRODUCT($E$13:$E289),16))</f>
        <v>1.0618298935447701</v>
      </c>
      <c r="G290" s="13">
        <f t="shared" si="115"/>
        <v>1</v>
      </c>
      <c r="H290" s="13">
        <f t="shared" si="116"/>
        <v>1.0618298900000001</v>
      </c>
      <c r="I290" s="12">
        <f t="shared" si="117"/>
        <v>4.4999999999999998E-2</v>
      </c>
      <c r="J290" s="12"/>
      <c r="K290" s="30">
        <f t="shared" si="107"/>
        <v>44407</v>
      </c>
      <c r="L290" s="2">
        <f t="shared" si="108"/>
        <v>189</v>
      </c>
      <c r="M290" s="15">
        <f t="shared" si="109"/>
        <v>189</v>
      </c>
      <c r="N290" s="11">
        <f t="shared" si="101"/>
        <v>1.033563628</v>
      </c>
      <c r="O290" s="11"/>
      <c r="P290" s="11">
        <f t="shared" si="102"/>
        <v>1.097468753</v>
      </c>
      <c r="Q290" s="11"/>
      <c r="R290" s="15">
        <f t="shared" si="110"/>
        <v>0</v>
      </c>
      <c r="S290" s="13">
        <f t="shared" si="103"/>
        <v>97.468753000000007</v>
      </c>
      <c r="T290" s="13"/>
      <c r="U290" s="19">
        <f t="shared" si="104"/>
        <v>0</v>
      </c>
      <c r="V290" s="13">
        <f t="shared" si="111"/>
        <v>0</v>
      </c>
      <c r="W290" s="4" t="str">
        <f t="shared" si="112"/>
        <v>A+J=</v>
      </c>
      <c r="X290" s="30">
        <f t="shared" si="113"/>
        <v>45866</v>
      </c>
      <c r="Y290" s="3"/>
      <c r="Z290" s="72">
        <f>[2]Plan1!$A359</f>
        <v>47592</v>
      </c>
      <c r="AA290" s="72" t="str">
        <f>[2]Plan1!$C359</f>
        <v>Paixão de Cristo</v>
      </c>
      <c r="AB290" s="65"/>
      <c r="AC290" s="1"/>
      <c r="AD290" s="3"/>
      <c r="AE290" s="63"/>
      <c r="AF290" s="63"/>
      <c r="AG290" s="63"/>
      <c r="AH290" s="65"/>
      <c r="AI290" s="10"/>
      <c r="AJ290" s="3"/>
      <c r="AK290" s="3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</row>
    <row r="291" spans="1:80" x14ac:dyDescent="0.15">
      <c r="A291" s="36">
        <f t="shared" si="105"/>
        <v>44685</v>
      </c>
      <c r="B291" s="14">
        <f t="shared" ca="1" si="100"/>
        <v>1098.140578</v>
      </c>
      <c r="C291" s="13">
        <f t="shared" si="106"/>
        <v>1000</v>
      </c>
      <c r="D291" s="12">
        <f>IF(A291&lt;$B$1,VLOOKUP(A291,[1]DI!$A$4:$B$15000,2,FALSE),0)</f>
        <v>0.11649999999999999</v>
      </c>
      <c r="E291" s="13">
        <f t="shared" si="114"/>
        <v>1.0004373900000001</v>
      </c>
      <c r="F291" s="13">
        <f>(TRUNC(PRODUCT($E$13:$E290),16))</f>
        <v>1.0622943273219001</v>
      </c>
      <c r="G291" s="13">
        <f t="shared" si="115"/>
        <v>1</v>
      </c>
      <c r="H291" s="13">
        <f t="shared" si="116"/>
        <v>1.0622943300000001</v>
      </c>
      <c r="I291" s="12">
        <f t="shared" si="117"/>
        <v>4.4999999999999998E-2</v>
      </c>
      <c r="J291" s="12"/>
      <c r="K291" s="30">
        <f t="shared" si="107"/>
        <v>44407</v>
      </c>
      <c r="L291" s="2">
        <f t="shared" si="108"/>
        <v>190</v>
      </c>
      <c r="M291" s="15">
        <f t="shared" si="109"/>
        <v>190</v>
      </c>
      <c r="N291" s="11">
        <f t="shared" si="101"/>
        <v>1.033744177</v>
      </c>
      <c r="O291" s="11"/>
      <c r="P291" s="11">
        <f t="shared" si="102"/>
        <v>1.098140578</v>
      </c>
      <c r="Q291" s="11"/>
      <c r="R291" s="15">
        <f t="shared" si="110"/>
        <v>0</v>
      </c>
      <c r="S291" s="13">
        <f t="shared" si="103"/>
        <v>98.140578000000005</v>
      </c>
      <c r="T291" s="13"/>
      <c r="U291" s="19">
        <f t="shared" si="104"/>
        <v>0</v>
      </c>
      <c r="V291" s="13">
        <f t="shared" si="111"/>
        <v>0</v>
      </c>
      <c r="W291" s="4" t="str">
        <f t="shared" si="112"/>
        <v>A+J=</v>
      </c>
      <c r="X291" s="30">
        <f t="shared" si="113"/>
        <v>45866</v>
      </c>
      <c r="Y291" s="3"/>
      <c r="Z291" s="72">
        <f>[2]Plan1!$A360</f>
        <v>47594</v>
      </c>
      <c r="AA291" s="72" t="str">
        <f>[2]Plan1!$C360</f>
        <v>Tiradentes</v>
      </c>
      <c r="AB291" s="65"/>
      <c r="AC291" s="1"/>
      <c r="AD291" s="3"/>
      <c r="AE291" s="63"/>
      <c r="AF291" s="63"/>
      <c r="AG291" s="63"/>
      <c r="AH291" s="65"/>
      <c r="AI291" s="10"/>
      <c r="AJ291" s="3"/>
      <c r="AK291" s="3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</row>
    <row r="292" spans="1:80" x14ac:dyDescent="0.15">
      <c r="A292" s="36">
        <f t="shared" si="105"/>
        <v>44686</v>
      </c>
      <c r="B292" s="14">
        <f t="shared" ca="1" si="100"/>
        <v>1098.812799</v>
      </c>
      <c r="C292" s="13">
        <f t="shared" si="106"/>
        <v>1000</v>
      </c>
      <c r="D292" s="12">
        <f>IF(A292&lt;$B$1,VLOOKUP(A292,[1]DI!$A$4:$B$15000,2,FALSE),0)</f>
        <v>0.1265</v>
      </c>
      <c r="E292" s="13">
        <f t="shared" si="114"/>
        <v>1.0004727899999999</v>
      </c>
      <c r="F292" s="13">
        <f>(TRUNC(PRODUCT($E$13:$E291),16))</f>
        <v>1.06275896423773</v>
      </c>
      <c r="G292" s="13">
        <f t="shared" si="115"/>
        <v>1</v>
      </c>
      <c r="H292" s="13">
        <f t="shared" si="116"/>
        <v>1.06275896</v>
      </c>
      <c r="I292" s="12">
        <f t="shared" si="117"/>
        <v>4.4999999999999998E-2</v>
      </c>
      <c r="J292" s="12"/>
      <c r="K292" s="30">
        <f t="shared" si="107"/>
        <v>44407</v>
      </c>
      <c r="L292" s="2">
        <f t="shared" si="108"/>
        <v>191</v>
      </c>
      <c r="M292" s="15">
        <f t="shared" si="109"/>
        <v>191</v>
      </c>
      <c r="N292" s="11">
        <f t="shared" si="101"/>
        <v>1.0339247570000001</v>
      </c>
      <c r="O292" s="11"/>
      <c r="P292" s="11">
        <f t="shared" si="102"/>
        <v>1.0988127990000001</v>
      </c>
      <c r="Q292" s="11"/>
      <c r="R292" s="15">
        <f t="shared" si="110"/>
        <v>0</v>
      </c>
      <c r="S292" s="13">
        <f t="shared" si="103"/>
        <v>98.812798999999998</v>
      </c>
      <c r="T292" s="13"/>
      <c r="U292" s="19">
        <f t="shared" si="104"/>
        <v>0</v>
      </c>
      <c r="V292" s="13">
        <f t="shared" si="111"/>
        <v>0</v>
      </c>
      <c r="W292" s="4" t="str">
        <f t="shared" si="112"/>
        <v>A+J=</v>
      </c>
      <c r="X292" s="30">
        <f t="shared" si="113"/>
        <v>45866</v>
      </c>
      <c r="Y292" s="3"/>
      <c r="Z292" s="72">
        <f>[2]Plan1!$A361</f>
        <v>47604</v>
      </c>
      <c r="AA292" s="72" t="str">
        <f>[2]Plan1!$C361</f>
        <v>Dia do Trabalho</v>
      </c>
      <c r="AB292" s="65"/>
      <c r="AC292" s="1"/>
      <c r="AD292" s="3"/>
      <c r="AE292" s="63"/>
      <c r="AF292" s="63"/>
      <c r="AG292" s="63"/>
      <c r="AH292" s="65"/>
      <c r="AI292" s="10"/>
      <c r="AJ292" s="3"/>
      <c r="AK292" s="3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</row>
    <row r="293" spans="1:80" x14ac:dyDescent="0.15">
      <c r="A293" s="36">
        <f t="shared" si="105"/>
        <v>44687</v>
      </c>
      <c r="B293" s="14">
        <f t="shared" ca="1" si="100"/>
        <v>1099.5243519999999</v>
      </c>
      <c r="C293" s="13">
        <f t="shared" si="106"/>
        <v>1000</v>
      </c>
      <c r="D293" s="12">
        <f>IF(A293&lt;$B$1,VLOOKUP(A293,[1]DI!$A$4:$B$15000,2,FALSE),0)</f>
        <v>0.1265</v>
      </c>
      <c r="E293" s="13">
        <f t="shared" si="114"/>
        <v>1.0004727899999999</v>
      </c>
      <c r="F293" s="13">
        <f>(TRUNC(PRODUCT($E$13:$E292),16))</f>
        <v>1.0632614260484301</v>
      </c>
      <c r="G293" s="13">
        <f t="shared" si="115"/>
        <v>1</v>
      </c>
      <c r="H293" s="13">
        <f t="shared" si="116"/>
        <v>1.0632614300000001</v>
      </c>
      <c r="I293" s="12">
        <f t="shared" si="117"/>
        <v>4.4999999999999998E-2</v>
      </c>
      <c r="J293" s="12"/>
      <c r="K293" s="30">
        <f t="shared" si="107"/>
        <v>44407</v>
      </c>
      <c r="L293" s="2">
        <f t="shared" si="108"/>
        <v>192</v>
      </c>
      <c r="M293" s="15">
        <f t="shared" si="109"/>
        <v>192</v>
      </c>
      <c r="N293" s="11">
        <f t="shared" si="101"/>
        <v>1.0341053680000001</v>
      </c>
      <c r="O293" s="11"/>
      <c r="P293" s="11">
        <f t="shared" si="102"/>
        <v>1.099524352</v>
      </c>
      <c r="Q293" s="11"/>
      <c r="R293" s="15">
        <f t="shared" si="110"/>
        <v>0</v>
      </c>
      <c r="S293" s="13">
        <f t="shared" si="103"/>
        <v>99.524351999999993</v>
      </c>
      <c r="T293" s="13"/>
      <c r="U293" s="19">
        <f t="shared" si="104"/>
        <v>0</v>
      </c>
      <c r="V293" s="13">
        <f t="shared" si="111"/>
        <v>0</v>
      </c>
      <c r="W293" s="4" t="str">
        <f t="shared" si="112"/>
        <v>A+J=</v>
      </c>
      <c r="X293" s="30">
        <f t="shared" si="113"/>
        <v>45866</v>
      </c>
      <c r="Y293" s="3"/>
      <c r="Z293" s="72">
        <f>[2]Plan1!$A362</f>
        <v>47654</v>
      </c>
      <c r="AA293" s="72" t="str">
        <f>[2]Plan1!$C362</f>
        <v>Corpus Christi</v>
      </c>
      <c r="AB293" s="65"/>
      <c r="AC293" s="1"/>
      <c r="AD293" s="3"/>
      <c r="AE293" s="63"/>
      <c r="AF293" s="63"/>
      <c r="AG293" s="63"/>
      <c r="AH293" s="65"/>
      <c r="AI293" s="10"/>
      <c r="AJ293" s="3"/>
      <c r="AK293" s="3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</row>
    <row r="294" spans="1:80" x14ac:dyDescent="0.15">
      <c r="A294" s="36">
        <f t="shared" si="105"/>
        <v>44688</v>
      </c>
      <c r="B294" s="14">
        <f t="shared" ca="1" si="100"/>
        <v>1100.2363600000001</v>
      </c>
      <c r="C294" s="13">
        <f t="shared" si="106"/>
        <v>1000</v>
      </c>
      <c r="D294" s="12">
        <f>IF(A294&lt;$B$1,VLOOKUP(A294,[1]DI!$A$4:$B$15000,2,FALSE),0)</f>
        <v>0</v>
      </c>
      <c r="E294" s="13">
        <f t="shared" si="114"/>
        <v>1</v>
      </c>
      <c r="F294" s="13">
        <f>(TRUNC(PRODUCT($E$13:$E293),16))</f>
        <v>1.0637641254180601</v>
      </c>
      <c r="G294" s="13">
        <f t="shared" si="115"/>
        <v>1</v>
      </c>
      <c r="H294" s="13">
        <f t="shared" si="116"/>
        <v>1.06376413</v>
      </c>
      <c r="I294" s="12">
        <f t="shared" si="117"/>
        <v>4.4999999999999998E-2</v>
      </c>
      <c r="J294" s="12"/>
      <c r="K294" s="30">
        <f t="shared" si="107"/>
        <v>44407</v>
      </c>
      <c r="L294" s="2">
        <f t="shared" si="108"/>
        <v>192</v>
      </c>
      <c r="M294" s="15">
        <f t="shared" si="109"/>
        <v>193</v>
      </c>
      <c r="N294" s="11">
        <f t="shared" si="101"/>
        <v>1.0342860119999999</v>
      </c>
      <c r="O294" s="11"/>
      <c r="P294" s="11">
        <f t="shared" si="102"/>
        <v>1.10023636</v>
      </c>
      <c r="Q294" s="11"/>
      <c r="R294" s="15">
        <f t="shared" si="110"/>
        <v>0</v>
      </c>
      <c r="S294" s="13">
        <f t="shared" si="103"/>
        <v>100.23636</v>
      </c>
      <c r="T294" s="13"/>
      <c r="U294" s="19">
        <f t="shared" si="104"/>
        <v>0</v>
      </c>
      <c r="V294" s="13">
        <f t="shared" si="111"/>
        <v>0</v>
      </c>
      <c r="W294" s="4" t="str">
        <f t="shared" si="112"/>
        <v>A+J=</v>
      </c>
      <c r="X294" s="30">
        <f t="shared" si="113"/>
        <v>45866</v>
      </c>
      <c r="Y294" s="3"/>
      <c r="Z294" s="72">
        <f>[2]Plan1!$A363</f>
        <v>47733</v>
      </c>
      <c r="AA294" s="72" t="str">
        <f>[2]Plan1!$C363</f>
        <v>Independência do Brasil</v>
      </c>
      <c r="AB294" s="65"/>
      <c r="AC294" s="1"/>
      <c r="AD294" s="3"/>
      <c r="AE294" s="63"/>
      <c r="AF294" s="63"/>
      <c r="AG294" s="63"/>
      <c r="AH294" s="65"/>
      <c r="AI294" s="10"/>
      <c r="AJ294" s="3"/>
      <c r="AK294" s="3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</row>
    <row r="295" spans="1:80" x14ac:dyDescent="0.15">
      <c r="A295" s="36">
        <f t="shared" si="105"/>
        <v>44689</v>
      </c>
      <c r="B295" s="14">
        <f t="shared" ca="1" si="100"/>
        <v>1100.2363600000001</v>
      </c>
      <c r="C295" s="13">
        <f t="shared" si="106"/>
        <v>1000</v>
      </c>
      <c r="D295" s="12">
        <f>IF(A295&lt;$B$1,VLOOKUP(A295,[1]DI!$A$4:$B$15000,2,FALSE),0)</f>
        <v>0</v>
      </c>
      <c r="E295" s="13">
        <f t="shared" si="114"/>
        <v>1</v>
      </c>
      <c r="F295" s="13">
        <f>(TRUNC(PRODUCT($E$13:$E294),16))</f>
        <v>1.0637641254180601</v>
      </c>
      <c r="G295" s="13">
        <f t="shared" si="115"/>
        <v>1</v>
      </c>
      <c r="H295" s="13">
        <f t="shared" si="116"/>
        <v>1.06376413</v>
      </c>
      <c r="I295" s="12">
        <f t="shared" si="117"/>
        <v>4.4999999999999998E-2</v>
      </c>
      <c r="J295" s="12"/>
      <c r="K295" s="30">
        <f t="shared" si="107"/>
        <v>44407</v>
      </c>
      <c r="L295" s="2">
        <f t="shared" si="108"/>
        <v>192</v>
      </c>
      <c r="M295" s="15">
        <f t="shared" si="109"/>
        <v>193</v>
      </c>
      <c r="N295" s="11">
        <f t="shared" si="101"/>
        <v>1.0342860119999999</v>
      </c>
      <c r="O295" s="11"/>
      <c r="P295" s="11">
        <f t="shared" si="102"/>
        <v>1.10023636</v>
      </c>
      <c r="Q295" s="11"/>
      <c r="R295" s="15">
        <f t="shared" si="110"/>
        <v>0</v>
      </c>
      <c r="S295" s="13">
        <f t="shared" si="103"/>
        <v>100.23636</v>
      </c>
      <c r="T295" s="13"/>
      <c r="U295" s="19">
        <f t="shared" si="104"/>
        <v>0</v>
      </c>
      <c r="V295" s="13">
        <f t="shared" si="111"/>
        <v>0</v>
      </c>
      <c r="W295" s="4" t="str">
        <f t="shared" si="112"/>
        <v>A+J=</v>
      </c>
      <c r="X295" s="30">
        <f t="shared" si="113"/>
        <v>45866</v>
      </c>
      <c r="Y295" s="3"/>
      <c r="Z295" s="72">
        <f>[2]Plan1!$A364</f>
        <v>47768</v>
      </c>
      <c r="AA295" s="72" t="str">
        <f>[2]Plan1!$C364</f>
        <v>Nossa Sr.a Aparecida - Padroeira do Brasil</v>
      </c>
      <c r="AB295" s="65"/>
      <c r="AC295" s="1"/>
      <c r="AD295" s="3"/>
      <c r="AE295" s="63"/>
      <c r="AF295" s="63"/>
      <c r="AG295" s="63"/>
      <c r="AH295" s="65"/>
      <c r="AI295" s="10"/>
      <c r="AJ295" s="3"/>
      <c r="AK295" s="3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</row>
    <row r="296" spans="1:80" x14ac:dyDescent="0.15">
      <c r="A296" s="36">
        <f t="shared" si="105"/>
        <v>44690</v>
      </c>
      <c r="B296" s="14">
        <f t="shared" ca="1" si="100"/>
        <v>1100.2363600000001</v>
      </c>
      <c r="C296" s="13">
        <f t="shared" si="106"/>
        <v>1000</v>
      </c>
      <c r="D296" s="12">
        <f>IF(A296&lt;$B$1,VLOOKUP(A296,[1]DI!$A$4:$B$15000,2,FALSE),0)</f>
        <v>0.1265</v>
      </c>
      <c r="E296" s="13">
        <f t="shared" si="114"/>
        <v>1.0004727899999999</v>
      </c>
      <c r="F296" s="13">
        <f>(TRUNC(PRODUCT($E$13:$E295),16))</f>
        <v>1.0637641254180601</v>
      </c>
      <c r="G296" s="13">
        <f t="shared" si="115"/>
        <v>1</v>
      </c>
      <c r="H296" s="13">
        <f t="shared" si="116"/>
        <v>1.06376413</v>
      </c>
      <c r="I296" s="12">
        <f t="shared" si="117"/>
        <v>4.4999999999999998E-2</v>
      </c>
      <c r="J296" s="12"/>
      <c r="K296" s="30">
        <f t="shared" si="107"/>
        <v>44407</v>
      </c>
      <c r="L296" s="2">
        <f t="shared" si="108"/>
        <v>193</v>
      </c>
      <c r="M296" s="15">
        <f t="shared" si="109"/>
        <v>193</v>
      </c>
      <c r="N296" s="11">
        <f t="shared" si="101"/>
        <v>1.0342860119999999</v>
      </c>
      <c r="O296" s="11"/>
      <c r="P296" s="11">
        <f t="shared" si="102"/>
        <v>1.10023636</v>
      </c>
      <c r="Q296" s="11"/>
      <c r="R296" s="15">
        <f t="shared" si="110"/>
        <v>0</v>
      </c>
      <c r="S296" s="13">
        <f t="shared" si="103"/>
        <v>100.23636</v>
      </c>
      <c r="T296" s="13"/>
      <c r="U296" s="19">
        <f t="shared" si="104"/>
        <v>0</v>
      </c>
      <c r="V296" s="13">
        <f t="shared" si="111"/>
        <v>0</v>
      </c>
      <c r="W296" s="4" t="str">
        <f t="shared" si="112"/>
        <v>A+J=</v>
      </c>
      <c r="X296" s="30">
        <f t="shared" si="113"/>
        <v>45866</v>
      </c>
      <c r="Y296" s="3"/>
      <c r="Z296" s="72">
        <f>[2]Plan1!$A365</f>
        <v>47789</v>
      </c>
      <c r="AA296" s="72" t="str">
        <f>[2]Plan1!$C365</f>
        <v>Finados</v>
      </c>
      <c r="AB296" s="65"/>
      <c r="AC296" s="1"/>
      <c r="AD296" s="3"/>
      <c r="AE296" s="63"/>
      <c r="AF296" s="63"/>
      <c r="AG296" s="63"/>
      <c r="AH296" s="65"/>
      <c r="AI296" s="10"/>
      <c r="AJ296" s="3"/>
      <c r="AK296" s="3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</row>
    <row r="297" spans="1:80" x14ac:dyDescent="0.15">
      <c r="A297" s="36">
        <f t="shared" si="105"/>
        <v>44691</v>
      </c>
      <c r="B297" s="14">
        <f t="shared" ca="1" si="100"/>
        <v>1100.948819</v>
      </c>
      <c r="C297" s="13">
        <f t="shared" si="106"/>
        <v>1000</v>
      </c>
      <c r="D297" s="12">
        <f>IF(A297&lt;$B$1,VLOOKUP(A297,[1]DI!$A$4:$B$15000,2,FALSE),0)</f>
        <v>0.1265</v>
      </c>
      <c r="E297" s="13">
        <f t="shared" si="114"/>
        <v>1.0004727899999999</v>
      </c>
      <c r="F297" s="13">
        <f>(TRUNC(PRODUCT($E$13:$E296),16))</f>
        <v>1.0642670624589099</v>
      </c>
      <c r="G297" s="13">
        <f t="shared" si="115"/>
        <v>1</v>
      </c>
      <c r="H297" s="13">
        <f t="shared" si="116"/>
        <v>1.0642670599999999</v>
      </c>
      <c r="I297" s="12">
        <f t="shared" si="117"/>
        <v>4.4999999999999998E-2</v>
      </c>
      <c r="J297" s="12"/>
      <c r="K297" s="30">
        <f t="shared" si="107"/>
        <v>44407</v>
      </c>
      <c r="L297" s="2">
        <f t="shared" si="108"/>
        <v>194</v>
      </c>
      <c r="M297" s="15">
        <f t="shared" si="109"/>
        <v>194</v>
      </c>
      <c r="N297" s="11">
        <f t="shared" si="101"/>
        <v>1.034466686</v>
      </c>
      <c r="O297" s="11"/>
      <c r="P297" s="11">
        <f t="shared" si="102"/>
        <v>1.1009488190000001</v>
      </c>
      <c r="Q297" s="11"/>
      <c r="R297" s="15">
        <f t="shared" si="110"/>
        <v>0</v>
      </c>
      <c r="S297" s="13">
        <f t="shared" si="103"/>
        <v>100.948819</v>
      </c>
      <c r="T297" s="13"/>
      <c r="U297" s="19">
        <f t="shared" si="104"/>
        <v>0</v>
      </c>
      <c r="V297" s="13">
        <f t="shared" si="111"/>
        <v>0</v>
      </c>
      <c r="W297" s="4" t="str">
        <f t="shared" si="112"/>
        <v>A+J=</v>
      </c>
      <c r="X297" s="30">
        <f t="shared" si="113"/>
        <v>45866</v>
      </c>
      <c r="Y297" s="3"/>
      <c r="Z297" s="72">
        <f>[2]Plan1!$A366</f>
        <v>47802</v>
      </c>
      <c r="AA297" s="72" t="str">
        <f>[2]Plan1!$C366</f>
        <v>Proclamação da República</v>
      </c>
      <c r="AB297" s="65"/>
      <c r="AC297" s="1"/>
      <c r="AD297" s="3"/>
      <c r="AE297" s="63"/>
      <c r="AF297" s="63"/>
      <c r="AG297" s="63"/>
      <c r="AH297" s="65"/>
      <c r="AI297" s="10"/>
      <c r="AJ297" s="3"/>
      <c r="AK297" s="3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</row>
    <row r="298" spans="1:80" x14ac:dyDescent="0.15">
      <c r="A298" s="36">
        <f t="shared" si="105"/>
        <v>44692</v>
      </c>
      <c r="B298" s="14">
        <f t="shared" ca="1" si="100"/>
        <v>1101.6617530000001</v>
      </c>
      <c r="C298" s="13">
        <f t="shared" si="106"/>
        <v>1000</v>
      </c>
      <c r="D298" s="12">
        <f>IF(A298&lt;$B$1,VLOOKUP(A298,[1]DI!$A$4:$B$15000,2,FALSE),0)</f>
        <v>0.1265</v>
      </c>
      <c r="E298" s="13">
        <f t="shared" si="114"/>
        <v>1.0004727899999999</v>
      </c>
      <c r="F298" s="13">
        <f>(TRUNC(PRODUCT($E$13:$E297),16))</f>
        <v>1.0647702372833701</v>
      </c>
      <c r="G298" s="13">
        <f t="shared" si="115"/>
        <v>1</v>
      </c>
      <c r="H298" s="13">
        <f t="shared" si="116"/>
        <v>1.0647702400000001</v>
      </c>
      <c r="I298" s="12">
        <f t="shared" si="117"/>
        <v>4.4999999999999998E-2</v>
      </c>
      <c r="J298" s="12"/>
      <c r="K298" s="30">
        <f t="shared" si="107"/>
        <v>44407</v>
      </c>
      <c r="L298" s="2">
        <f t="shared" si="108"/>
        <v>195</v>
      </c>
      <c r="M298" s="15">
        <f t="shared" si="109"/>
        <v>195</v>
      </c>
      <c r="N298" s="11">
        <f t="shared" si="101"/>
        <v>1.034647393</v>
      </c>
      <c r="O298" s="11"/>
      <c r="P298" s="11">
        <f t="shared" si="102"/>
        <v>1.1016617529999999</v>
      </c>
      <c r="Q298" s="11"/>
      <c r="R298" s="15">
        <f t="shared" si="110"/>
        <v>0</v>
      </c>
      <c r="S298" s="13">
        <f t="shared" si="103"/>
        <v>101.661753</v>
      </c>
      <c r="T298" s="13"/>
      <c r="U298" s="19">
        <f t="shared" si="104"/>
        <v>0</v>
      </c>
      <c r="V298" s="13">
        <f t="shared" si="111"/>
        <v>0</v>
      </c>
      <c r="W298" s="4" t="str">
        <f t="shared" si="112"/>
        <v>A+J=</v>
      </c>
      <c r="X298" s="30">
        <f t="shared" si="113"/>
        <v>45866</v>
      </c>
      <c r="Y298" s="3"/>
      <c r="Z298" s="72">
        <f>[2]Plan1!$A367</f>
        <v>47807</v>
      </c>
      <c r="AA298" s="72" t="str">
        <f>[2]Plan1!$C367</f>
        <v>Dia Nacional de Zumbi e da Consciência Negra</v>
      </c>
      <c r="AB298" s="65"/>
      <c r="AC298" s="1"/>
      <c r="AD298" s="3"/>
      <c r="AE298" s="63"/>
      <c r="AF298" s="63"/>
      <c r="AG298" s="63"/>
      <c r="AH298" s="65"/>
      <c r="AI298" s="10"/>
      <c r="AJ298" s="3"/>
      <c r="AK298" s="3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</row>
    <row r="299" spans="1:80" x14ac:dyDescent="0.15">
      <c r="A299" s="36">
        <f t="shared" si="105"/>
        <v>44693</v>
      </c>
      <c r="B299" s="14">
        <f t="shared" ca="1" si="100"/>
        <v>1102.375139</v>
      </c>
      <c r="C299" s="13">
        <f t="shared" si="106"/>
        <v>1000</v>
      </c>
      <c r="D299" s="12">
        <f>IF(A299&lt;$B$1,VLOOKUP(A299,[1]DI!$A$4:$B$15000,2,FALSE),0)</f>
        <v>0.1265</v>
      </c>
      <c r="E299" s="13">
        <f t="shared" si="114"/>
        <v>1.0004727899999999</v>
      </c>
      <c r="F299" s="13">
        <f>(TRUNC(PRODUCT($E$13:$E298),16))</f>
        <v>1.06527365000386</v>
      </c>
      <c r="G299" s="13">
        <f t="shared" si="115"/>
        <v>1</v>
      </c>
      <c r="H299" s="13">
        <f t="shared" si="116"/>
        <v>1.06527365</v>
      </c>
      <c r="I299" s="12">
        <f t="shared" si="117"/>
        <v>4.4999999999999998E-2</v>
      </c>
      <c r="J299" s="12"/>
      <c r="K299" s="30">
        <f t="shared" si="107"/>
        <v>44407</v>
      </c>
      <c r="L299" s="2">
        <f t="shared" si="108"/>
        <v>196</v>
      </c>
      <c r="M299" s="15">
        <f t="shared" si="109"/>
        <v>196</v>
      </c>
      <c r="N299" s="11">
        <f t="shared" si="101"/>
        <v>1.03482813</v>
      </c>
      <c r="O299" s="11"/>
      <c r="P299" s="11">
        <f t="shared" si="102"/>
        <v>1.1023751390000001</v>
      </c>
      <c r="Q299" s="11"/>
      <c r="R299" s="15">
        <f t="shared" si="110"/>
        <v>0</v>
      </c>
      <c r="S299" s="13">
        <f t="shared" si="103"/>
        <v>102.375139</v>
      </c>
      <c r="T299" s="13"/>
      <c r="U299" s="19">
        <f t="shared" si="104"/>
        <v>0</v>
      </c>
      <c r="V299" s="13">
        <f t="shared" si="111"/>
        <v>0</v>
      </c>
      <c r="W299" s="4" t="str">
        <f t="shared" si="112"/>
        <v>A+J=</v>
      </c>
      <c r="X299" s="30">
        <f t="shared" si="113"/>
        <v>45866</v>
      </c>
      <c r="Y299" s="3"/>
      <c r="Z299" s="72">
        <f>[2]Plan1!$A368</f>
        <v>47842</v>
      </c>
      <c r="AA299" s="72" t="str">
        <f>[2]Plan1!$C368</f>
        <v>Natal</v>
      </c>
      <c r="AB299" s="65"/>
      <c r="AC299" s="1"/>
      <c r="AD299" s="3"/>
      <c r="AE299" s="63"/>
      <c r="AF299" s="63"/>
      <c r="AG299" s="63"/>
      <c r="AH299" s="65"/>
      <c r="AI299" s="10"/>
      <c r="AJ299" s="3"/>
      <c r="AK299" s="3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</row>
    <row r="300" spans="1:80" x14ac:dyDescent="0.15">
      <c r="A300" s="36">
        <f t="shared" si="105"/>
        <v>44694</v>
      </c>
      <c r="B300" s="14">
        <f t="shared" ca="1" si="100"/>
        <v>1103.0889910000001</v>
      </c>
      <c r="C300" s="13">
        <f t="shared" si="106"/>
        <v>1000</v>
      </c>
      <c r="D300" s="12">
        <f>IF(A300&lt;$B$1,VLOOKUP(A300,[1]DI!$A$4:$B$15000,2,FALSE),0)</f>
        <v>0.1265</v>
      </c>
      <c r="E300" s="13">
        <f t="shared" si="114"/>
        <v>1.0004727899999999</v>
      </c>
      <c r="F300" s="13">
        <f>(TRUNC(PRODUCT($E$13:$E299),16))</f>
        <v>1.0657773007328399</v>
      </c>
      <c r="G300" s="13">
        <f t="shared" si="115"/>
        <v>1</v>
      </c>
      <c r="H300" s="13">
        <f t="shared" si="116"/>
        <v>1.0657772999999999</v>
      </c>
      <c r="I300" s="12">
        <f t="shared" si="117"/>
        <v>4.4999999999999998E-2</v>
      </c>
      <c r="J300" s="12"/>
      <c r="K300" s="30">
        <f t="shared" si="107"/>
        <v>44407</v>
      </c>
      <c r="L300" s="2">
        <f t="shared" si="108"/>
        <v>197</v>
      </c>
      <c r="M300" s="15">
        <f t="shared" si="109"/>
        <v>197</v>
      </c>
      <c r="N300" s="11">
        <f t="shared" si="101"/>
        <v>1.0350089</v>
      </c>
      <c r="O300" s="11"/>
      <c r="P300" s="11">
        <f t="shared" si="102"/>
        <v>1.1030889909999999</v>
      </c>
      <c r="Q300" s="11"/>
      <c r="R300" s="15">
        <f t="shared" si="110"/>
        <v>0</v>
      </c>
      <c r="S300" s="13">
        <f t="shared" si="103"/>
        <v>103.08899099999999</v>
      </c>
      <c r="T300" s="13"/>
      <c r="U300" s="19">
        <f t="shared" si="104"/>
        <v>0</v>
      </c>
      <c r="V300" s="13">
        <f t="shared" si="111"/>
        <v>0</v>
      </c>
      <c r="W300" s="4" t="str">
        <f t="shared" si="112"/>
        <v>A+J=</v>
      </c>
      <c r="X300" s="30">
        <f t="shared" si="113"/>
        <v>45866</v>
      </c>
      <c r="Y300" s="3"/>
      <c r="Z300" s="72">
        <f>[2]Plan1!$A369</f>
        <v>47849</v>
      </c>
      <c r="AA300" s="72" t="str">
        <f>[2]Plan1!$C369</f>
        <v>Confraternização Universal</v>
      </c>
      <c r="AB300" s="65"/>
      <c r="AC300" s="1"/>
      <c r="AD300" s="3"/>
      <c r="AE300" s="3"/>
      <c r="AF300" s="3"/>
      <c r="AG300" s="3"/>
      <c r="AH300" s="3"/>
      <c r="AI300" s="10"/>
      <c r="AJ300" s="3"/>
      <c r="AK300" s="3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</row>
    <row r="301" spans="1:80" x14ac:dyDescent="0.15">
      <c r="A301" s="36">
        <f t="shared" si="105"/>
        <v>44695</v>
      </c>
      <c r="B301" s="14">
        <f t="shared" ca="1" si="100"/>
        <v>1103.803306</v>
      </c>
      <c r="C301" s="13">
        <f t="shared" si="106"/>
        <v>1000</v>
      </c>
      <c r="D301" s="12">
        <f>IF(A301&lt;$B$1,VLOOKUP(A301,[1]DI!$A$4:$B$15000,2,FALSE),0)</f>
        <v>0</v>
      </c>
      <c r="E301" s="13">
        <f t="shared" si="114"/>
        <v>1</v>
      </c>
      <c r="F301" s="13">
        <f>(TRUNC(PRODUCT($E$13:$E300),16))</f>
        <v>1.0662811895828599</v>
      </c>
      <c r="G301" s="13">
        <f t="shared" si="115"/>
        <v>1</v>
      </c>
      <c r="H301" s="13">
        <f t="shared" si="116"/>
        <v>1.06628119</v>
      </c>
      <c r="I301" s="12">
        <f t="shared" si="117"/>
        <v>4.4999999999999998E-2</v>
      </c>
      <c r="J301" s="12"/>
      <c r="K301" s="30">
        <f t="shared" si="107"/>
        <v>44407</v>
      </c>
      <c r="L301" s="2">
        <f t="shared" si="108"/>
        <v>197</v>
      </c>
      <c r="M301" s="15">
        <f t="shared" si="109"/>
        <v>198</v>
      </c>
      <c r="N301" s="11">
        <f t="shared" si="101"/>
        <v>1.035189701</v>
      </c>
      <c r="O301" s="11"/>
      <c r="P301" s="11">
        <f t="shared" si="102"/>
        <v>1.1038033060000001</v>
      </c>
      <c r="Q301" s="11"/>
      <c r="R301" s="15">
        <f t="shared" si="110"/>
        <v>0</v>
      </c>
      <c r="S301" s="13">
        <f t="shared" si="103"/>
        <v>103.80330600000001</v>
      </c>
      <c r="T301" s="13"/>
      <c r="U301" s="19">
        <f t="shared" si="104"/>
        <v>0</v>
      </c>
      <c r="V301" s="13">
        <f t="shared" si="111"/>
        <v>0</v>
      </c>
      <c r="W301" s="4" t="str">
        <f t="shared" si="112"/>
        <v>A+J=</v>
      </c>
      <c r="X301" s="30">
        <f t="shared" si="113"/>
        <v>45866</v>
      </c>
      <c r="Y301" s="3"/>
      <c r="Z301" s="72">
        <f>[2]Plan1!$A370</f>
        <v>47903</v>
      </c>
      <c r="AA301" s="72" t="str">
        <f>[2]Plan1!$C370</f>
        <v>Carnaval</v>
      </c>
      <c r="AB301" s="65"/>
      <c r="AC301" s="1"/>
      <c r="AD301" s="3"/>
      <c r="AE301" s="3"/>
      <c r="AF301" s="3"/>
      <c r="AG301" s="3"/>
      <c r="AH301" s="3"/>
      <c r="AI301" s="10"/>
      <c r="AJ301" s="3"/>
      <c r="AK301" s="3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</row>
    <row r="302" spans="1:80" x14ac:dyDescent="0.15">
      <c r="A302" s="36">
        <f t="shared" si="105"/>
        <v>44696</v>
      </c>
      <c r="B302" s="14">
        <f t="shared" ca="1" si="100"/>
        <v>1103.803306</v>
      </c>
      <c r="C302" s="13">
        <f t="shared" si="106"/>
        <v>1000</v>
      </c>
      <c r="D302" s="12">
        <f>IF(A302&lt;$B$1,VLOOKUP(A302,[1]DI!$A$4:$B$15000,2,FALSE),0)</f>
        <v>0</v>
      </c>
      <c r="E302" s="13">
        <f t="shared" si="114"/>
        <v>1</v>
      </c>
      <c r="F302" s="13">
        <f>(TRUNC(PRODUCT($E$13:$E301),16))</f>
        <v>1.0662811895828599</v>
      </c>
      <c r="G302" s="13">
        <f t="shared" si="115"/>
        <v>1</v>
      </c>
      <c r="H302" s="13">
        <f t="shared" si="116"/>
        <v>1.06628119</v>
      </c>
      <c r="I302" s="12">
        <f t="shared" si="117"/>
        <v>4.4999999999999998E-2</v>
      </c>
      <c r="J302" s="12"/>
      <c r="K302" s="30">
        <f t="shared" si="107"/>
        <v>44407</v>
      </c>
      <c r="L302" s="2">
        <f t="shared" si="108"/>
        <v>197</v>
      </c>
      <c r="M302" s="15">
        <f t="shared" si="109"/>
        <v>198</v>
      </c>
      <c r="N302" s="11">
        <f t="shared" si="101"/>
        <v>1.035189701</v>
      </c>
      <c r="O302" s="11"/>
      <c r="P302" s="11">
        <f t="shared" si="102"/>
        <v>1.1038033060000001</v>
      </c>
      <c r="Q302" s="11"/>
      <c r="R302" s="15">
        <f t="shared" si="110"/>
        <v>0</v>
      </c>
      <c r="S302" s="13">
        <f t="shared" si="103"/>
        <v>103.80330600000001</v>
      </c>
      <c r="T302" s="13"/>
      <c r="U302" s="19">
        <f t="shared" si="104"/>
        <v>0</v>
      </c>
      <c r="V302" s="13">
        <f t="shared" si="111"/>
        <v>0</v>
      </c>
      <c r="W302" s="4" t="str">
        <f t="shared" si="112"/>
        <v>A+J=</v>
      </c>
      <c r="X302" s="30">
        <f t="shared" si="113"/>
        <v>45866</v>
      </c>
      <c r="Y302" s="3"/>
      <c r="Z302" s="72">
        <f>[2]Plan1!$A371</f>
        <v>47904</v>
      </c>
      <c r="AA302" s="72" t="str">
        <f>[2]Plan1!$C371</f>
        <v>Carnaval</v>
      </c>
      <c r="AB302" s="65"/>
      <c r="AC302" s="1"/>
      <c r="AD302" s="3"/>
      <c r="AE302" s="3"/>
      <c r="AF302" s="3"/>
      <c r="AG302" s="3"/>
      <c r="AH302" s="3"/>
      <c r="AI302" s="10"/>
      <c r="AJ302" s="3"/>
      <c r="AK302" s="3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</row>
    <row r="303" spans="1:80" x14ac:dyDescent="0.15">
      <c r="A303" s="36">
        <f t="shared" si="105"/>
        <v>44697</v>
      </c>
      <c r="B303" s="14">
        <f t="shared" ca="1" si="100"/>
        <v>1103.803306</v>
      </c>
      <c r="C303" s="13">
        <f t="shared" si="106"/>
        <v>1000</v>
      </c>
      <c r="D303" s="12">
        <f>IF(A303&lt;$B$1,VLOOKUP(A303,[1]DI!$A$4:$B$15000,2,FALSE),0)</f>
        <v>0.1265</v>
      </c>
      <c r="E303" s="13">
        <f t="shared" si="114"/>
        <v>1.0004727899999999</v>
      </c>
      <c r="F303" s="13">
        <f>(TRUNC(PRODUCT($E$13:$E302),16))</f>
        <v>1.0662811895828599</v>
      </c>
      <c r="G303" s="13">
        <f t="shared" si="115"/>
        <v>1</v>
      </c>
      <c r="H303" s="13">
        <f t="shared" si="116"/>
        <v>1.06628119</v>
      </c>
      <c r="I303" s="12">
        <f t="shared" si="117"/>
        <v>4.4999999999999998E-2</v>
      </c>
      <c r="J303" s="12"/>
      <c r="K303" s="30">
        <f t="shared" si="107"/>
        <v>44407</v>
      </c>
      <c r="L303" s="2">
        <f t="shared" si="108"/>
        <v>198</v>
      </c>
      <c r="M303" s="15">
        <f t="shared" si="109"/>
        <v>198</v>
      </c>
      <c r="N303" s="11">
        <f t="shared" si="101"/>
        <v>1.035189701</v>
      </c>
      <c r="O303" s="11"/>
      <c r="P303" s="11">
        <f t="shared" si="102"/>
        <v>1.1038033060000001</v>
      </c>
      <c r="Q303" s="11"/>
      <c r="R303" s="15">
        <f t="shared" si="110"/>
        <v>0</v>
      </c>
      <c r="S303" s="13">
        <f t="shared" si="103"/>
        <v>103.80330600000001</v>
      </c>
      <c r="T303" s="13"/>
      <c r="U303" s="19">
        <f t="shared" si="104"/>
        <v>0</v>
      </c>
      <c r="V303" s="13">
        <f t="shared" si="111"/>
        <v>0</v>
      </c>
      <c r="W303" s="4" t="str">
        <f t="shared" si="112"/>
        <v>A+J=</v>
      </c>
      <c r="X303" s="30">
        <f t="shared" si="113"/>
        <v>45866</v>
      </c>
      <c r="Y303" s="3"/>
      <c r="Z303" s="72">
        <f>[2]Plan1!$A372</f>
        <v>47949</v>
      </c>
      <c r="AA303" s="72" t="str">
        <f>[2]Plan1!$C372</f>
        <v>Paixão de Cristo</v>
      </c>
      <c r="AB303" s="66"/>
      <c r="AC303" s="23"/>
      <c r="AD303" s="20"/>
      <c r="AE303" s="3"/>
      <c r="AF303" s="3"/>
      <c r="AG303" s="3"/>
      <c r="AH303" s="3"/>
      <c r="AI303" s="10"/>
      <c r="AJ303" s="3"/>
      <c r="AK303" s="3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</row>
    <row r="304" spans="1:80" x14ac:dyDescent="0.15">
      <c r="A304" s="36">
        <f t="shared" si="105"/>
        <v>44698</v>
      </c>
      <c r="B304" s="14">
        <f t="shared" ca="1" si="100"/>
        <v>1104.5180849999999</v>
      </c>
      <c r="C304" s="13">
        <f t="shared" si="106"/>
        <v>1000</v>
      </c>
      <c r="D304" s="12">
        <f>IF(A304&lt;$B$1,VLOOKUP(A304,[1]DI!$A$4:$B$15000,2,FALSE),0)</f>
        <v>0.1265</v>
      </c>
      <c r="E304" s="13">
        <f t="shared" si="114"/>
        <v>1.0004727899999999</v>
      </c>
      <c r="F304" s="13">
        <f>(TRUNC(PRODUCT($E$13:$E303),16))</f>
        <v>1.06678531666648</v>
      </c>
      <c r="G304" s="13">
        <f t="shared" si="115"/>
        <v>1</v>
      </c>
      <c r="H304" s="13">
        <f t="shared" si="116"/>
        <v>1.0667853199999999</v>
      </c>
      <c r="I304" s="12">
        <f t="shared" si="117"/>
        <v>4.4999999999999998E-2</v>
      </c>
      <c r="J304" s="12"/>
      <c r="K304" s="30">
        <f t="shared" si="107"/>
        <v>44407</v>
      </c>
      <c r="L304" s="2">
        <f t="shared" si="108"/>
        <v>199</v>
      </c>
      <c r="M304" s="15">
        <f t="shared" si="109"/>
        <v>199</v>
      </c>
      <c r="N304" s="11">
        <f t="shared" si="101"/>
        <v>1.035370533</v>
      </c>
      <c r="O304" s="11"/>
      <c r="P304" s="11">
        <f t="shared" si="102"/>
        <v>1.104518085</v>
      </c>
      <c r="Q304" s="11"/>
      <c r="R304" s="15">
        <f t="shared" si="110"/>
        <v>0</v>
      </c>
      <c r="S304" s="13">
        <f t="shared" si="103"/>
        <v>104.518085</v>
      </c>
      <c r="T304" s="13"/>
      <c r="U304" s="19">
        <f t="shared" si="104"/>
        <v>0</v>
      </c>
      <c r="V304" s="13">
        <f t="shared" si="111"/>
        <v>0</v>
      </c>
      <c r="W304" s="4" t="str">
        <f t="shared" si="112"/>
        <v>A+J=</v>
      </c>
      <c r="X304" s="30">
        <f t="shared" si="113"/>
        <v>45866</v>
      </c>
      <c r="Y304" s="3"/>
      <c r="Z304" s="72">
        <f>[2]Plan1!$A373</f>
        <v>47959</v>
      </c>
      <c r="AA304" s="72" t="str">
        <f>[2]Plan1!$C373</f>
        <v>Tiradentes</v>
      </c>
      <c r="AB304" s="65"/>
      <c r="AC304" s="1"/>
      <c r="AD304" s="3"/>
      <c r="AE304" s="3"/>
      <c r="AF304" s="3"/>
      <c r="AG304" s="3"/>
      <c r="AH304" s="3"/>
      <c r="AI304" s="10"/>
      <c r="AJ304" s="3"/>
      <c r="AK304" s="3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</row>
    <row r="305" spans="1:80" x14ac:dyDescent="0.15">
      <c r="A305" s="36">
        <f t="shared" si="105"/>
        <v>44699</v>
      </c>
      <c r="B305" s="14">
        <f t="shared" ca="1" si="100"/>
        <v>1105.2333189999999</v>
      </c>
      <c r="C305" s="13">
        <f t="shared" si="106"/>
        <v>1000</v>
      </c>
      <c r="D305" s="12">
        <f>IF(A305&lt;$B$1,VLOOKUP(A305,[1]DI!$A$4:$B$15000,2,FALSE),0)</f>
        <v>0.1265</v>
      </c>
      <c r="E305" s="13">
        <f t="shared" si="114"/>
        <v>1.0004727899999999</v>
      </c>
      <c r="F305" s="13">
        <f>(TRUNC(PRODUCT($E$13:$E304),16))</f>
        <v>1.06728968209634</v>
      </c>
      <c r="G305" s="13">
        <f t="shared" si="115"/>
        <v>1</v>
      </c>
      <c r="H305" s="13">
        <f t="shared" si="116"/>
        <v>1.06728968</v>
      </c>
      <c r="I305" s="12">
        <f t="shared" si="117"/>
        <v>4.4999999999999998E-2</v>
      </c>
      <c r="J305" s="12"/>
      <c r="K305" s="30">
        <f t="shared" si="107"/>
        <v>44407</v>
      </c>
      <c r="L305" s="2">
        <f t="shared" si="108"/>
        <v>200</v>
      </c>
      <c r="M305" s="15">
        <f t="shared" si="109"/>
        <v>200</v>
      </c>
      <c r="N305" s="11">
        <f t="shared" si="101"/>
        <v>1.0355513970000001</v>
      </c>
      <c r="O305" s="11"/>
      <c r="P305" s="11">
        <f t="shared" si="102"/>
        <v>1.1052333190000001</v>
      </c>
      <c r="Q305" s="11"/>
      <c r="R305" s="15">
        <f t="shared" si="110"/>
        <v>0</v>
      </c>
      <c r="S305" s="13">
        <f t="shared" si="103"/>
        <v>105.23331899999999</v>
      </c>
      <c r="T305" s="13"/>
      <c r="U305" s="19">
        <f t="shared" si="104"/>
        <v>0</v>
      </c>
      <c r="V305" s="13">
        <f t="shared" si="111"/>
        <v>0</v>
      </c>
      <c r="W305" s="4" t="str">
        <f t="shared" si="112"/>
        <v>A+J=</v>
      </c>
      <c r="X305" s="30">
        <f t="shared" si="113"/>
        <v>45866</v>
      </c>
      <c r="Y305" s="3"/>
      <c r="Z305" s="72">
        <f>[2]Plan1!$A374</f>
        <v>47969</v>
      </c>
      <c r="AA305" s="72" t="str">
        <f>[2]Plan1!$C374</f>
        <v>Dia do Trabalho</v>
      </c>
      <c r="AB305" s="65"/>
      <c r="AC305" s="1"/>
      <c r="AD305" s="3"/>
      <c r="AE305" s="3"/>
      <c r="AF305" s="3"/>
      <c r="AG305" s="3"/>
      <c r="AH305" s="3"/>
      <c r="AI305" s="10"/>
      <c r="AJ305" s="3"/>
      <c r="AK305" s="3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</row>
    <row r="306" spans="1:80" x14ac:dyDescent="0.15">
      <c r="A306" s="36">
        <f t="shared" si="105"/>
        <v>44700</v>
      </c>
      <c r="B306" s="14">
        <f t="shared" ca="1" si="100"/>
        <v>1105.949028</v>
      </c>
      <c r="C306" s="13">
        <f t="shared" si="106"/>
        <v>1000</v>
      </c>
      <c r="D306" s="12">
        <f>IF(A306&lt;$B$1,VLOOKUP(A306,[1]DI!$A$4:$B$15000,2,FALSE),0)</f>
        <v>0.1265</v>
      </c>
      <c r="E306" s="13">
        <f t="shared" si="114"/>
        <v>1.0004727899999999</v>
      </c>
      <c r="F306" s="13">
        <f>(TRUNC(PRODUCT($E$13:$E305),16))</f>
        <v>1.0677942859851399</v>
      </c>
      <c r="G306" s="13">
        <f t="shared" si="115"/>
        <v>1</v>
      </c>
      <c r="H306" s="13">
        <f t="shared" si="116"/>
        <v>1.0677942899999999</v>
      </c>
      <c r="I306" s="12">
        <f t="shared" si="117"/>
        <v>4.4999999999999998E-2</v>
      </c>
      <c r="J306" s="12"/>
      <c r="K306" s="30">
        <f t="shared" si="107"/>
        <v>44407</v>
      </c>
      <c r="L306" s="2">
        <f t="shared" si="108"/>
        <v>201</v>
      </c>
      <c r="M306" s="15">
        <f t="shared" si="109"/>
        <v>201</v>
      </c>
      <c r="N306" s="11">
        <f t="shared" si="101"/>
        <v>1.0357322929999999</v>
      </c>
      <c r="O306" s="11"/>
      <c r="P306" s="11">
        <f t="shared" si="102"/>
        <v>1.1059490279999999</v>
      </c>
      <c r="Q306" s="11"/>
      <c r="R306" s="15">
        <f t="shared" si="110"/>
        <v>0</v>
      </c>
      <c r="S306" s="13">
        <f t="shared" si="103"/>
        <v>105.949028</v>
      </c>
      <c r="T306" s="13"/>
      <c r="U306" s="19">
        <f t="shared" si="104"/>
        <v>0</v>
      </c>
      <c r="V306" s="13">
        <f t="shared" si="111"/>
        <v>0</v>
      </c>
      <c r="W306" s="4" t="str">
        <f t="shared" si="112"/>
        <v>A+J=</v>
      </c>
      <c r="X306" s="30">
        <f t="shared" si="113"/>
        <v>45866</v>
      </c>
      <c r="Y306" s="3"/>
      <c r="Z306" s="72">
        <f>[2]Plan1!$A375</f>
        <v>48011</v>
      </c>
      <c r="AA306" s="72" t="str">
        <f>[2]Plan1!$C375</f>
        <v>Corpus Christi</v>
      </c>
      <c r="AB306" s="66"/>
      <c r="AC306" s="23"/>
      <c r="AD306" s="20"/>
      <c r="AE306" s="3"/>
      <c r="AF306" s="3"/>
      <c r="AG306" s="3"/>
      <c r="AH306" s="3"/>
      <c r="AI306" s="10"/>
      <c r="AJ306" s="3"/>
      <c r="AK306" s="3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</row>
    <row r="307" spans="1:80" x14ac:dyDescent="0.15">
      <c r="A307" s="36">
        <f t="shared" si="105"/>
        <v>44701</v>
      </c>
      <c r="B307" s="14">
        <f t="shared" ca="1" si="100"/>
        <v>1106.665193</v>
      </c>
      <c r="C307" s="13">
        <f t="shared" si="106"/>
        <v>1000</v>
      </c>
      <c r="D307" s="12">
        <f>IF(A307&lt;$B$1,VLOOKUP(A307,[1]DI!$A$4:$B$15000,2,FALSE),0)</f>
        <v>0.1265</v>
      </c>
      <c r="E307" s="13">
        <f t="shared" si="114"/>
        <v>1.0004727899999999</v>
      </c>
      <c r="F307" s="13">
        <f>(TRUNC(PRODUCT($E$13:$E306),16))</f>
        <v>1.06829912844561</v>
      </c>
      <c r="G307" s="13">
        <f t="shared" si="115"/>
        <v>1</v>
      </c>
      <c r="H307" s="13">
        <f t="shared" si="116"/>
        <v>1.06829913</v>
      </c>
      <c r="I307" s="12">
        <f t="shared" si="117"/>
        <v>4.4999999999999998E-2</v>
      </c>
      <c r="J307" s="12"/>
      <c r="K307" s="30">
        <f t="shared" si="107"/>
        <v>44407</v>
      </c>
      <c r="L307" s="2">
        <f t="shared" si="108"/>
        <v>202</v>
      </c>
      <c r="M307" s="15">
        <f t="shared" si="109"/>
        <v>202</v>
      </c>
      <c r="N307" s="11">
        <f t="shared" si="101"/>
        <v>1.0359132209999999</v>
      </c>
      <c r="O307" s="11"/>
      <c r="P307" s="11">
        <f t="shared" si="102"/>
        <v>1.106665193</v>
      </c>
      <c r="Q307" s="11"/>
      <c r="R307" s="15">
        <f t="shared" si="110"/>
        <v>0</v>
      </c>
      <c r="S307" s="13">
        <f t="shared" si="103"/>
        <v>106.665193</v>
      </c>
      <c r="T307" s="13"/>
      <c r="U307" s="19">
        <f t="shared" si="104"/>
        <v>0</v>
      </c>
      <c r="V307" s="13">
        <f t="shared" si="111"/>
        <v>0</v>
      </c>
      <c r="W307" s="4" t="str">
        <f t="shared" si="112"/>
        <v>A+J=</v>
      </c>
      <c r="X307" s="30">
        <f t="shared" si="113"/>
        <v>45866</v>
      </c>
      <c r="Y307" s="3"/>
      <c r="Z307" s="72">
        <f>[2]Plan1!$A376</f>
        <v>48098</v>
      </c>
      <c r="AA307" s="72" t="str">
        <f>[2]Plan1!$C376</f>
        <v>Independência do Brasil</v>
      </c>
      <c r="AB307" s="65"/>
      <c r="AC307" s="1"/>
      <c r="AD307" s="3"/>
      <c r="AE307" s="3"/>
      <c r="AF307" s="3"/>
      <c r="AG307" s="3"/>
      <c r="AH307" s="3"/>
      <c r="AI307" s="10"/>
      <c r="AJ307" s="3"/>
      <c r="AK307" s="3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</row>
    <row r="308" spans="1:80" x14ac:dyDescent="0.15">
      <c r="A308" s="36">
        <f t="shared" si="105"/>
        <v>44702</v>
      </c>
      <c r="B308" s="14">
        <f t="shared" ca="1" si="100"/>
        <v>1107.3818220000001</v>
      </c>
      <c r="C308" s="13">
        <f t="shared" si="106"/>
        <v>1000</v>
      </c>
      <c r="D308" s="12">
        <f>IF(A308&lt;$B$1,VLOOKUP(A308,[1]DI!$A$4:$B$15000,2,FALSE),0)</f>
        <v>0</v>
      </c>
      <c r="E308" s="13">
        <f t="shared" si="114"/>
        <v>1</v>
      </c>
      <c r="F308" s="13">
        <f>(TRUNC(PRODUCT($E$13:$E307),16))</f>
        <v>1.0688042095905499</v>
      </c>
      <c r="G308" s="13">
        <f t="shared" si="115"/>
        <v>1</v>
      </c>
      <c r="H308" s="13">
        <f t="shared" si="116"/>
        <v>1.0688042099999999</v>
      </c>
      <c r="I308" s="12">
        <f t="shared" si="117"/>
        <v>4.4999999999999998E-2</v>
      </c>
      <c r="J308" s="12"/>
      <c r="K308" s="30">
        <f t="shared" si="107"/>
        <v>44407</v>
      </c>
      <c r="L308" s="2">
        <f t="shared" si="108"/>
        <v>202</v>
      </c>
      <c r="M308" s="15">
        <f t="shared" si="109"/>
        <v>203</v>
      </c>
      <c r="N308" s="11">
        <f t="shared" si="101"/>
        <v>1.0360941800000001</v>
      </c>
      <c r="O308" s="11"/>
      <c r="P308" s="11">
        <f t="shared" si="102"/>
        <v>1.107381822</v>
      </c>
      <c r="Q308" s="11"/>
      <c r="R308" s="15">
        <f t="shared" si="110"/>
        <v>0</v>
      </c>
      <c r="S308" s="13">
        <f t="shared" si="103"/>
        <v>107.381822</v>
      </c>
      <c r="T308" s="13"/>
      <c r="U308" s="19">
        <f t="shared" si="104"/>
        <v>0</v>
      </c>
      <c r="V308" s="13">
        <f t="shared" si="111"/>
        <v>0</v>
      </c>
      <c r="W308" s="4" t="str">
        <f t="shared" si="112"/>
        <v>A+J=</v>
      </c>
      <c r="X308" s="30">
        <f t="shared" si="113"/>
        <v>45866</v>
      </c>
      <c r="Y308" s="3"/>
      <c r="Z308" s="72">
        <f>[2]Plan1!$A377</f>
        <v>48133</v>
      </c>
      <c r="AA308" s="72" t="str">
        <f>[2]Plan1!$C377</f>
        <v>Nossa Sr.a Aparecida - Padroeira do Brasil</v>
      </c>
      <c r="AB308" s="65"/>
      <c r="AC308" s="1"/>
      <c r="AD308" s="3"/>
      <c r="AE308" s="3"/>
      <c r="AF308" s="3"/>
      <c r="AG308" s="3"/>
      <c r="AH308" s="3"/>
      <c r="AI308" s="10"/>
      <c r="AJ308" s="3"/>
      <c r="AK308" s="3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</row>
    <row r="309" spans="1:80" x14ac:dyDescent="0.15">
      <c r="A309" s="36">
        <f t="shared" si="105"/>
        <v>44703</v>
      </c>
      <c r="B309" s="14">
        <f t="shared" ca="1" si="100"/>
        <v>1107.3818220000001</v>
      </c>
      <c r="C309" s="13">
        <f t="shared" si="106"/>
        <v>1000</v>
      </c>
      <c r="D309" s="12">
        <f>IF(A309&lt;$B$1,VLOOKUP(A309,[1]DI!$A$4:$B$15000,2,FALSE),0)</f>
        <v>0</v>
      </c>
      <c r="E309" s="13">
        <f t="shared" si="114"/>
        <v>1</v>
      </c>
      <c r="F309" s="13">
        <f>(TRUNC(PRODUCT($E$13:$E308),16))</f>
        <v>1.0688042095905499</v>
      </c>
      <c r="G309" s="13">
        <f t="shared" si="115"/>
        <v>1</v>
      </c>
      <c r="H309" s="13">
        <f t="shared" si="116"/>
        <v>1.0688042099999999</v>
      </c>
      <c r="I309" s="12">
        <f t="shared" si="117"/>
        <v>4.4999999999999998E-2</v>
      </c>
      <c r="J309" s="12"/>
      <c r="K309" s="30">
        <f t="shared" si="107"/>
        <v>44407</v>
      </c>
      <c r="L309" s="2">
        <f t="shared" si="108"/>
        <v>202</v>
      </c>
      <c r="M309" s="15">
        <f t="shared" si="109"/>
        <v>203</v>
      </c>
      <c r="N309" s="11">
        <f t="shared" si="101"/>
        <v>1.0360941800000001</v>
      </c>
      <c r="O309" s="11"/>
      <c r="P309" s="11">
        <f t="shared" si="102"/>
        <v>1.107381822</v>
      </c>
      <c r="Q309" s="11"/>
      <c r="R309" s="15">
        <f t="shared" si="110"/>
        <v>0</v>
      </c>
      <c r="S309" s="13">
        <f t="shared" si="103"/>
        <v>107.381822</v>
      </c>
      <c r="T309" s="13"/>
      <c r="U309" s="19">
        <f t="shared" si="104"/>
        <v>0</v>
      </c>
      <c r="V309" s="13">
        <f t="shared" si="111"/>
        <v>0</v>
      </c>
      <c r="W309" s="4" t="str">
        <f t="shared" si="112"/>
        <v>A+J=</v>
      </c>
      <c r="X309" s="30">
        <f t="shared" si="113"/>
        <v>45866</v>
      </c>
      <c r="Y309" s="3"/>
      <c r="Z309" s="72">
        <f>[2]Plan1!$A378</f>
        <v>48154</v>
      </c>
      <c r="AA309" s="72" t="str">
        <f>[2]Plan1!$C378</f>
        <v>Finados</v>
      </c>
      <c r="AB309" s="65"/>
      <c r="AC309" s="1"/>
      <c r="AD309" s="3"/>
      <c r="AE309" s="3"/>
      <c r="AF309" s="3"/>
      <c r="AG309" s="3"/>
      <c r="AH309" s="3"/>
      <c r="AI309" s="10"/>
      <c r="AJ309" s="3"/>
      <c r="AK309" s="3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</row>
    <row r="310" spans="1:80" x14ac:dyDescent="0.15">
      <c r="A310" s="36">
        <f t="shared" si="105"/>
        <v>44704</v>
      </c>
      <c r="B310" s="14">
        <f t="shared" ca="1" si="100"/>
        <v>1107.3818220000001</v>
      </c>
      <c r="C310" s="13">
        <f t="shared" si="106"/>
        <v>1000</v>
      </c>
      <c r="D310" s="12">
        <f>IF(A310&lt;$B$1,VLOOKUP(A310,[1]DI!$A$4:$B$15000,2,FALSE),0)</f>
        <v>0.1265</v>
      </c>
      <c r="E310" s="13">
        <f t="shared" si="114"/>
        <v>1.0004727899999999</v>
      </c>
      <c r="F310" s="13">
        <f>(TRUNC(PRODUCT($E$13:$E309),16))</f>
        <v>1.0688042095905499</v>
      </c>
      <c r="G310" s="13">
        <f t="shared" si="115"/>
        <v>1</v>
      </c>
      <c r="H310" s="13">
        <f t="shared" si="116"/>
        <v>1.0688042099999999</v>
      </c>
      <c r="I310" s="12">
        <f t="shared" si="117"/>
        <v>4.4999999999999998E-2</v>
      </c>
      <c r="J310" s="12"/>
      <c r="K310" s="30">
        <f t="shared" si="107"/>
        <v>44407</v>
      </c>
      <c r="L310" s="2">
        <f t="shared" si="108"/>
        <v>203</v>
      </c>
      <c r="M310" s="15">
        <f t="shared" si="109"/>
        <v>203</v>
      </c>
      <c r="N310" s="11">
        <f t="shared" si="101"/>
        <v>1.0360941800000001</v>
      </c>
      <c r="O310" s="11"/>
      <c r="P310" s="11">
        <f t="shared" si="102"/>
        <v>1.107381822</v>
      </c>
      <c r="Q310" s="11"/>
      <c r="R310" s="15">
        <f t="shared" si="110"/>
        <v>0</v>
      </c>
      <c r="S310" s="13">
        <f t="shared" si="103"/>
        <v>107.381822</v>
      </c>
      <c r="T310" s="13"/>
      <c r="U310" s="19">
        <f t="shared" si="104"/>
        <v>0</v>
      </c>
      <c r="V310" s="13">
        <f t="shared" si="111"/>
        <v>0</v>
      </c>
      <c r="W310" s="4" t="str">
        <f t="shared" si="112"/>
        <v>A+J=</v>
      </c>
      <c r="X310" s="30">
        <f t="shared" si="113"/>
        <v>45866</v>
      </c>
      <c r="Y310" s="3"/>
      <c r="Z310" s="72">
        <f>[2]Plan1!$A379</f>
        <v>48167</v>
      </c>
      <c r="AA310" s="72" t="str">
        <f>[2]Plan1!$C379</f>
        <v>Proclamação da República</v>
      </c>
      <c r="AB310" s="65"/>
      <c r="AC310" s="1"/>
      <c r="AD310" s="3"/>
      <c r="AE310" s="3"/>
      <c r="AF310" s="3"/>
      <c r="AG310" s="3"/>
      <c r="AH310" s="3"/>
      <c r="AI310" s="10"/>
      <c r="AJ310" s="3"/>
      <c r="AK310" s="3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</row>
    <row r="311" spans="1:80" x14ac:dyDescent="0.15">
      <c r="A311" s="36">
        <f t="shared" si="105"/>
        <v>44705</v>
      </c>
      <c r="B311" s="14">
        <f t="shared" ca="1" si="100"/>
        <v>1108.098915</v>
      </c>
      <c r="C311" s="13">
        <f t="shared" si="106"/>
        <v>1000</v>
      </c>
      <c r="D311" s="12">
        <f>IF(A311&lt;$B$1,VLOOKUP(A311,[1]DI!$A$4:$B$15000,2,FALSE),0)</f>
        <v>0.1265</v>
      </c>
      <c r="E311" s="13">
        <f t="shared" si="114"/>
        <v>1.0004727899999999</v>
      </c>
      <c r="F311" s="13">
        <f>(TRUNC(PRODUCT($E$13:$E310),16))</f>
        <v>1.0693095295327999</v>
      </c>
      <c r="G311" s="13">
        <f t="shared" si="115"/>
        <v>1</v>
      </c>
      <c r="H311" s="13">
        <f t="shared" si="116"/>
        <v>1.06930953</v>
      </c>
      <c r="I311" s="12">
        <f t="shared" si="117"/>
        <v>4.4999999999999998E-2</v>
      </c>
      <c r="J311" s="12"/>
      <c r="K311" s="30">
        <f t="shared" si="107"/>
        <v>44407</v>
      </c>
      <c r="L311" s="2">
        <f t="shared" si="108"/>
        <v>204</v>
      </c>
      <c r="M311" s="15">
        <f t="shared" si="109"/>
        <v>204</v>
      </c>
      <c r="N311" s="11">
        <f t="shared" si="101"/>
        <v>1.0362751699999999</v>
      </c>
      <c r="O311" s="11"/>
      <c r="P311" s="11">
        <f t="shared" si="102"/>
        <v>1.108098915</v>
      </c>
      <c r="Q311" s="11"/>
      <c r="R311" s="15">
        <f t="shared" si="110"/>
        <v>0</v>
      </c>
      <c r="S311" s="13">
        <f t="shared" si="103"/>
        <v>108.09891500000001</v>
      </c>
      <c r="T311" s="13"/>
      <c r="U311" s="19">
        <f t="shared" si="104"/>
        <v>0</v>
      </c>
      <c r="V311" s="13">
        <f t="shared" si="111"/>
        <v>0</v>
      </c>
      <c r="W311" s="4" t="str">
        <f t="shared" si="112"/>
        <v>A+J=</v>
      </c>
      <c r="X311" s="30">
        <f t="shared" si="113"/>
        <v>45866</v>
      </c>
      <c r="Y311" s="3"/>
      <c r="Z311" s="72">
        <f>[2]Plan1!$A380</f>
        <v>48172</v>
      </c>
      <c r="AA311" s="72" t="str">
        <f>[2]Plan1!$C380</f>
        <v>Dia Nacional de Zumbi e da Consciência Negra</v>
      </c>
      <c r="AB311" s="65"/>
      <c r="AC311" s="1"/>
      <c r="AD311" s="3"/>
      <c r="AE311" s="3"/>
      <c r="AF311" s="3"/>
      <c r="AG311" s="3"/>
      <c r="AH311" s="3"/>
      <c r="AI311" s="10"/>
      <c r="AJ311" s="3"/>
      <c r="AK311" s="3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</row>
    <row r="312" spans="1:80" x14ac:dyDescent="0.15">
      <c r="A312" s="36">
        <f t="shared" si="105"/>
        <v>44706</v>
      </c>
      <c r="B312" s="14">
        <f t="shared" ca="1" si="100"/>
        <v>1108.816474</v>
      </c>
      <c r="C312" s="13">
        <f t="shared" si="106"/>
        <v>1000</v>
      </c>
      <c r="D312" s="12">
        <f>IF(A312&lt;$B$1,VLOOKUP(A312,[1]DI!$A$4:$B$15000,2,FALSE),0)</f>
        <v>0.1265</v>
      </c>
      <c r="E312" s="13">
        <f t="shared" si="114"/>
        <v>1.0004727899999999</v>
      </c>
      <c r="F312" s="13">
        <f>(TRUNC(PRODUCT($E$13:$E311),16))</f>
        <v>1.06981508838527</v>
      </c>
      <c r="G312" s="13">
        <f t="shared" si="115"/>
        <v>1</v>
      </c>
      <c r="H312" s="13">
        <f t="shared" si="116"/>
        <v>1.0698150900000001</v>
      </c>
      <c r="I312" s="12">
        <f t="shared" si="117"/>
        <v>4.4999999999999998E-2</v>
      </c>
      <c r="J312" s="12"/>
      <c r="K312" s="30">
        <f t="shared" si="107"/>
        <v>44407</v>
      </c>
      <c r="L312" s="2">
        <f t="shared" si="108"/>
        <v>205</v>
      </c>
      <c r="M312" s="15">
        <f t="shared" si="109"/>
        <v>205</v>
      </c>
      <c r="N312" s="11">
        <f t="shared" si="101"/>
        <v>1.0364561919999999</v>
      </c>
      <c r="O312" s="11"/>
      <c r="P312" s="11">
        <f t="shared" si="102"/>
        <v>1.1088164739999999</v>
      </c>
      <c r="Q312" s="11"/>
      <c r="R312" s="15">
        <f t="shared" si="110"/>
        <v>0</v>
      </c>
      <c r="S312" s="13">
        <f t="shared" si="103"/>
        <v>108.816474</v>
      </c>
      <c r="T312" s="13"/>
      <c r="U312" s="19">
        <f t="shared" si="104"/>
        <v>0</v>
      </c>
      <c r="V312" s="13">
        <f t="shared" si="111"/>
        <v>0</v>
      </c>
      <c r="W312" s="4" t="str">
        <f t="shared" si="112"/>
        <v>A+J=</v>
      </c>
      <c r="X312" s="30">
        <f t="shared" si="113"/>
        <v>45866</v>
      </c>
      <c r="Y312" s="3"/>
      <c r="Z312" s="72">
        <f>[2]Plan1!$A381</f>
        <v>48207</v>
      </c>
      <c r="AA312" s="72" t="str">
        <f>[2]Plan1!$C381</f>
        <v>Natal</v>
      </c>
      <c r="AB312" s="65"/>
      <c r="AC312" s="1"/>
      <c r="AD312" s="3"/>
      <c r="AE312" s="3"/>
      <c r="AF312" s="3"/>
      <c r="AG312" s="3"/>
      <c r="AH312" s="3"/>
      <c r="AI312" s="10"/>
      <c r="AJ312" s="3"/>
      <c r="AK312" s="3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</row>
    <row r="313" spans="1:80" x14ac:dyDescent="0.15">
      <c r="A313" s="36">
        <f t="shared" si="105"/>
        <v>44707</v>
      </c>
      <c r="B313" s="14">
        <f t="shared" ca="1" si="100"/>
        <v>1109.5345</v>
      </c>
      <c r="C313" s="13">
        <f t="shared" si="106"/>
        <v>1000</v>
      </c>
      <c r="D313" s="12">
        <f>IF(A313&lt;$B$1,VLOOKUP(A313,[1]DI!$A$4:$B$15000,2,FALSE),0)</f>
        <v>0.1265</v>
      </c>
      <c r="E313" s="13">
        <f t="shared" si="114"/>
        <v>1.0004727899999999</v>
      </c>
      <c r="F313" s="13">
        <f>(TRUNC(PRODUCT($E$13:$E312),16))</f>
        <v>1.0703208862609099</v>
      </c>
      <c r="G313" s="13">
        <f t="shared" si="115"/>
        <v>1</v>
      </c>
      <c r="H313" s="13">
        <f t="shared" si="116"/>
        <v>1.0703208900000001</v>
      </c>
      <c r="I313" s="12">
        <f t="shared" si="117"/>
        <v>4.4999999999999998E-2</v>
      </c>
      <c r="J313" s="12"/>
      <c r="K313" s="30">
        <f t="shared" si="107"/>
        <v>44407</v>
      </c>
      <c r="L313" s="2">
        <f t="shared" si="108"/>
        <v>206</v>
      </c>
      <c r="M313" s="15">
        <f t="shared" si="109"/>
        <v>206</v>
      </c>
      <c r="N313" s="11">
        <f t="shared" si="101"/>
        <v>1.036637246</v>
      </c>
      <c r="O313" s="11"/>
      <c r="P313" s="11">
        <f t="shared" si="102"/>
        <v>1.1095345000000001</v>
      </c>
      <c r="Q313" s="11"/>
      <c r="R313" s="15">
        <f t="shared" si="110"/>
        <v>0</v>
      </c>
      <c r="S313" s="13">
        <f t="shared" si="103"/>
        <v>109.53449999999999</v>
      </c>
      <c r="T313" s="13"/>
      <c r="U313" s="19">
        <f t="shared" si="104"/>
        <v>0</v>
      </c>
      <c r="V313" s="13">
        <f t="shared" si="111"/>
        <v>0</v>
      </c>
      <c r="W313" s="4" t="str">
        <f t="shared" si="112"/>
        <v>A+J=</v>
      </c>
      <c r="X313" s="30">
        <f t="shared" si="113"/>
        <v>45866</v>
      </c>
      <c r="Y313" s="3"/>
      <c r="Z313" s="72">
        <f>[2]Plan1!$A382</f>
        <v>48214</v>
      </c>
      <c r="AA313" s="72" t="str">
        <f>[2]Plan1!$C382</f>
        <v>Confraternização Universal</v>
      </c>
      <c r="AB313" s="65"/>
      <c r="AC313" s="1"/>
      <c r="AD313" s="3"/>
      <c r="AE313" s="3"/>
      <c r="AF313" s="3"/>
      <c r="AG313" s="3"/>
      <c r="AH313" s="3"/>
      <c r="AI313" s="10"/>
      <c r="AJ313" s="3"/>
      <c r="AK313" s="3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</row>
    <row r="314" spans="1:80" x14ac:dyDescent="0.15">
      <c r="A314" s="36">
        <f t="shared" si="105"/>
        <v>44708</v>
      </c>
      <c r="B314" s="14">
        <f t="shared" ca="1" si="100"/>
        <v>1110.2529810000001</v>
      </c>
      <c r="C314" s="13">
        <f t="shared" si="106"/>
        <v>1000</v>
      </c>
      <c r="D314" s="12">
        <f>IF(A314&lt;$B$1,VLOOKUP(A314,[1]DI!$A$4:$B$15000,2,FALSE),0)</f>
        <v>0.1265</v>
      </c>
      <c r="E314" s="13">
        <f t="shared" si="114"/>
        <v>1.0004727899999999</v>
      </c>
      <c r="F314" s="13">
        <f>(TRUNC(PRODUCT($E$13:$E313),16))</f>
        <v>1.0708269232727201</v>
      </c>
      <c r="G314" s="13">
        <f t="shared" si="115"/>
        <v>1</v>
      </c>
      <c r="H314" s="13">
        <f t="shared" si="116"/>
        <v>1.07082692</v>
      </c>
      <c r="I314" s="12">
        <f t="shared" si="117"/>
        <v>4.4999999999999998E-2</v>
      </c>
      <c r="J314" s="12"/>
      <c r="K314" s="30">
        <f t="shared" si="107"/>
        <v>44407</v>
      </c>
      <c r="L314" s="2">
        <f t="shared" si="108"/>
        <v>207</v>
      </c>
      <c r="M314" s="15">
        <f t="shared" si="109"/>
        <v>207</v>
      </c>
      <c r="N314" s="11">
        <f t="shared" si="101"/>
        <v>1.036818332</v>
      </c>
      <c r="O314" s="11"/>
      <c r="P314" s="11">
        <f t="shared" si="102"/>
        <v>1.1102529809999999</v>
      </c>
      <c r="Q314" s="11"/>
      <c r="R314" s="15">
        <f t="shared" si="110"/>
        <v>0</v>
      </c>
      <c r="S314" s="13">
        <f t="shared" si="103"/>
        <v>110.25298100000001</v>
      </c>
      <c r="T314" s="13"/>
      <c r="U314" s="19">
        <f t="shared" si="104"/>
        <v>0</v>
      </c>
      <c r="V314" s="13">
        <f t="shared" si="111"/>
        <v>0</v>
      </c>
      <c r="W314" s="4" t="str">
        <f t="shared" si="112"/>
        <v>A+J=</v>
      </c>
      <c r="X314" s="30">
        <f t="shared" si="113"/>
        <v>45866</v>
      </c>
      <c r="Y314" s="3"/>
      <c r="Z314" s="72">
        <f>[2]Plan1!$A383</f>
        <v>48253</v>
      </c>
      <c r="AA314" s="72" t="str">
        <f>[2]Plan1!$C383</f>
        <v>Carnaval</v>
      </c>
      <c r="AB314" s="65"/>
      <c r="AC314" s="1"/>
      <c r="AD314" s="3"/>
      <c r="AE314" s="3"/>
      <c r="AF314" s="3"/>
      <c r="AG314" s="3"/>
      <c r="AH314" s="3"/>
      <c r="AI314" s="10"/>
      <c r="AJ314" s="3"/>
      <c r="AK314" s="3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</row>
    <row r="315" spans="1:80" x14ac:dyDescent="0.15">
      <c r="A315" s="36">
        <f t="shared" si="105"/>
        <v>44709</v>
      </c>
      <c r="B315" s="14">
        <f t="shared" ca="1" si="100"/>
        <v>1110.9719379999999</v>
      </c>
      <c r="C315" s="13">
        <f t="shared" si="106"/>
        <v>1000</v>
      </c>
      <c r="D315" s="12">
        <f>IF(A315&lt;$B$1,VLOOKUP(A315,[1]DI!$A$4:$B$15000,2,FALSE),0)</f>
        <v>0</v>
      </c>
      <c r="E315" s="13">
        <f t="shared" si="114"/>
        <v>1</v>
      </c>
      <c r="F315" s="13">
        <f>(TRUNC(PRODUCT($E$13:$E314),16))</f>
        <v>1.07133319953378</v>
      </c>
      <c r="G315" s="13">
        <f t="shared" si="115"/>
        <v>1</v>
      </c>
      <c r="H315" s="13">
        <f t="shared" si="116"/>
        <v>1.0713332</v>
      </c>
      <c r="I315" s="12">
        <f t="shared" si="117"/>
        <v>4.4999999999999998E-2</v>
      </c>
      <c r="J315" s="12"/>
      <c r="K315" s="30">
        <f t="shared" si="107"/>
        <v>44407</v>
      </c>
      <c r="L315" s="2">
        <f t="shared" si="108"/>
        <v>207</v>
      </c>
      <c r="M315" s="15">
        <f t="shared" si="109"/>
        <v>208</v>
      </c>
      <c r="N315" s="11">
        <f t="shared" si="101"/>
        <v>1.0369994490000001</v>
      </c>
      <c r="O315" s="11"/>
      <c r="P315" s="11">
        <f t="shared" si="102"/>
        <v>1.110971938</v>
      </c>
      <c r="Q315" s="11"/>
      <c r="R315" s="15">
        <f t="shared" si="110"/>
        <v>0</v>
      </c>
      <c r="S315" s="13">
        <f t="shared" si="103"/>
        <v>110.97193799999999</v>
      </c>
      <c r="T315" s="13"/>
      <c r="U315" s="19">
        <f t="shared" si="104"/>
        <v>0</v>
      </c>
      <c r="V315" s="13">
        <f t="shared" si="111"/>
        <v>0</v>
      </c>
      <c r="W315" s="4" t="str">
        <f t="shared" si="112"/>
        <v>A+J=</v>
      </c>
      <c r="X315" s="30">
        <f t="shared" si="113"/>
        <v>45866</v>
      </c>
      <c r="Y315" s="3"/>
      <c r="Z315" s="72">
        <f>[2]Plan1!$A384</f>
        <v>48254</v>
      </c>
      <c r="AA315" s="72" t="str">
        <f>[2]Plan1!$C384</f>
        <v>Carnaval</v>
      </c>
      <c r="AB315" s="65"/>
      <c r="AC315" s="1"/>
      <c r="AD315" s="3"/>
      <c r="AE315" s="3"/>
      <c r="AF315" s="3"/>
      <c r="AG315" s="3"/>
      <c r="AH315" s="3"/>
      <c r="AI315" s="10"/>
      <c r="AJ315" s="3"/>
      <c r="AK315" s="3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</row>
    <row r="316" spans="1:80" x14ac:dyDescent="0.15">
      <c r="A316" s="36">
        <f t="shared" si="105"/>
        <v>44710</v>
      </c>
      <c r="B316" s="14">
        <f t="shared" ca="1" si="100"/>
        <v>1110.9719379999999</v>
      </c>
      <c r="C316" s="13">
        <f t="shared" si="106"/>
        <v>1000</v>
      </c>
      <c r="D316" s="12">
        <f>IF(A316&lt;$B$1,VLOOKUP(A316,[1]DI!$A$4:$B$15000,2,FALSE),0)</f>
        <v>0</v>
      </c>
      <c r="E316" s="13">
        <f t="shared" si="114"/>
        <v>1</v>
      </c>
      <c r="F316" s="13">
        <f>(TRUNC(PRODUCT($E$13:$E315),16))</f>
        <v>1.07133319953378</v>
      </c>
      <c r="G316" s="13">
        <f t="shared" si="115"/>
        <v>1</v>
      </c>
      <c r="H316" s="13">
        <f t="shared" si="116"/>
        <v>1.0713332</v>
      </c>
      <c r="I316" s="12">
        <f t="shared" si="117"/>
        <v>4.4999999999999998E-2</v>
      </c>
      <c r="J316" s="12"/>
      <c r="K316" s="30">
        <f t="shared" si="107"/>
        <v>44407</v>
      </c>
      <c r="L316" s="2">
        <f t="shared" si="108"/>
        <v>207</v>
      </c>
      <c r="M316" s="15">
        <f t="shared" si="109"/>
        <v>208</v>
      </c>
      <c r="N316" s="11">
        <f t="shared" si="101"/>
        <v>1.0369994490000001</v>
      </c>
      <c r="O316" s="11"/>
      <c r="P316" s="11">
        <f t="shared" si="102"/>
        <v>1.110971938</v>
      </c>
      <c r="Q316" s="11"/>
      <c r="R316" s="15">
        <f t="shared" si="110"/>
        <v>0</v>
      </c>
      <c r="S316" s="13">
        <f t="shared" si="103"/>
        <v>110.97193799999999</v>
      </c>
      <c r="T316" s="13"/>
      <c r="U316" s="19">
        <f t="shared" si="104"/>
        <v>0</v>
      </c>
      <c r="V316" s="13">
        <f t="shared" si="111"/>
        <v>0</v>
      </c>
      <c r="W316" s="4" t="str">
        <f t="shared" si="112"/>
        <v>A+J=</v>
      </c>
      <c r="X316" s="30">
        <f t="shared" si="113"/>
        <v>45866</v>
      </c>
      <c r="Y316" s="3"/>
      <c r="Z316" s="72">
        <f>[2]Plan1!$A385</f>
        <v>48299</v>
      </c>
      <c r="AA316" s="72" t="str">
        <f>[2]Plan1!$C385</f>
        <v>Paixão de Cristo</v>
      </c>
      <c r="AB316" s="65"/>
      <c r="AC316" s="1"/>
      <c r="AD316" s="3"/>
      <c r="AE316" s="3"/>
      <c r="AF316" s="3"/>
      <c r="AG316" s="3"/>
      <c r="AH316" s="3"/>
      <c r="AI316" s="10"/>
      <c r="AJ316" s="3"/>
      <c r="AK316" s="3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</row>
    <row r="317" spans="1:80" x14ac:dyDescent="0.15">
      <c r="A317" s="36">
        <f t="shared" si="105"/>
        <v>44711</v>
      </c>
      <c r="B317" s="14">
        <f t="shared" ca="1" si="100"/>
        <v>1110.9719379999999</v>
      </c>
      <c r="C317" s="13">
        <f t="shared" si="106"/>
        <v>1000</v>
      </c>
      <c r="D317" s="12">
        <f>IF(A317&lt;$B$1,VLOOKUP(A317,[1]DI!$A$4:$B$15000,2,FALSE),0)</f>
        <v>0.1265</v>
      </c>
      <c r="E317" s="13">
        <f t="shared" si="114"/>
        <v>1.0004727899999999</v>
      </c>
      <c r="F317" s="13">
        <f>(TRUNC(PRODUCT($E$13:$E316),16))</f>
        <v>1.07133319953378</v>
      </c>
      <c r="G317" s="13">
        <f t="shared" si="115"/>
        <v>1</v>
      </c>
      <c r="H317" s="13">
        <f t="shared" si="116"/>
        <v>1.0713332</v>
      </c>
      <c r="I317" s="12">
        <f t="shared" si="117"/>
        <v>4.4999999999999998E-2</v>
      </c>
      <c r="J317" s="12"/>
      <c r="K317" s="30">
        <f t="shared" si="107"/>
        <v>44407</v>
      </c>
      <c r="L317" s="2">
        <f t="shared" si="108"/>
        <v>208</v>
      </c>
      <c r="M317" s="15">
        <f t="shared" si="109"/>
        <v>208</v>
      </c>
      <c r="N317" s="11">
        <f t="shared" si="101"/>
        <v>1.0369994490000001</v>
      </c>
      <c r="O317" s="11"/>
      <c r="P317" s="11">
        <f t="shared" si="102"/>
        <v>1.110971938</v>
      </c>
      <c r="Q317" s="11"/>
      <c r="R317" s="15">
        <f t="shared" si="110"/>
        <v>0</v>
      </c>
      <c r="S317" s="13">
        <f t="shared" si="103"/>
        <v>110.97193799999999</v>
      </c>
      <c r="T317" s="13"/>
      <c r="U317" s="19">
        <f t="shared" si="104"/>
        <v>0</v>
      </c>
      <c r="V317" s="13">
        <f t="shared" si="111"/>
        <v>0</v>
      </c>
      <c r="W317" s="4" t="str">
        <f t="shared" si="112"/>
        <v>A+J=</v>
      </c>
      <c r="X317" s="30">
        <f t="shared" si="113"/>
        <v>45866</v>
      </c>
      <c r="Y317" s="3"/>
      <c r="Z317" s="72">
        <f>[2]Plan1!$A386</f>
        <v>48325</v>
      </c>
      <c r="AA317" s="72" t="str">
        <f>[2]Plan1!$C386</f>
        <v>Tiradentes</v>
      </c>
      <c r="AB317" s="65"/>
      <c r="AC317" s="1"/>
      <c r="AD317" s="3"/>
      <c r="AE317" s="3"/>
      <c r="AF317" s="3"/>
      <c r="AG317" s="3"/>
      <c r="AH317" s="3"/>
      <c r="AI317" s="10"/>
      <c r="AJ317" s="3"/>
      <c r="AK317" s="3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</row>
    <row r="318" spans="1:80" x14ac:dyDescent="0.15">
      <c r="A318" s="36">
        <f t="shared" si="105"/>
        <v>44712</v>
      </c>
      <c r="B318" s="14">
        <f t="shared" ca="1" si="100"/>
        <v>1111.6913609999999</v>
      </c>
      <c r="C318" s="13">
        <f t="shared" si="106"/>
        <v>1000</v>
      </c>
      <c r="D318" s="12">
        <f>IF(A318&lt;$B$1,VLOOKUP(A318,[1]DI!$A$4:$B$15000,2,FALSE),0)</f>
        <v>0.1265</v>
      </c>
      <c r="E318" s="13">
        <f t="shared" si="114"/>
        <v>1.0004727899999999</v>
      </c>
      <c r="F318" s="13">
        <f>(TRUNC(PRODUCT($E$13:$E317),16))</f>
        <v>1.0718397151571899</v>
      </c>
      <c r="G318" s="13">
        <f t="shared" si="115"/>
        <v>1</v>
      </c>
      <c r="H318" s="13">
        <f t="shared" si="116"/>
        <v>1.0718397200000001</v>
      </c>
      <c r="I318" s="12">
        <f t="shared" si="117"/>
        <v>4.4999999999999998E-2</v>
      </c>
      <c r="J318" s="12"/>
      <c r="K318" s="30">
        <f t="shared" si="107"/>
        <v>44407</v>
      </c>
      <c r="L318" s="2">
        <f t="shared" si="108"/>
        <v>209</v>
      </c>
      <c r="M318" s="15">
        <f t="shared" si="109"/>
        <v>209</v>
      </c>
      <c r="N318" s="11">
        <f t="shared" si="101"/>
        <v>1.0371805970000001</v>
      </c>
      <c r="O318" s="11"/>
      <c r="P318" s="11">
        <f t="shared" si="102"/>
        <v>1.1116913610000001</v>
      </c>
      <c r="Q318" s="11"/>
      <c r="R318" s="15">
        <f t="shared" si="110"/>
        <v>0</v>
      </c>
      <c r="S318" s="13">
        <f t="shared" si="103"/>
        <v>111.691361</v>
      </c>
      <c r="T318" s="13"/>
      <c r="U318" s="19">
        <f t="shared" si="104"/>
        <v>0</v>
      </c>
      <c r="V318" s="13">
        <f t="shared" si="111"/>
        <v>0</v>
      </c>
      <c r="W318" s="4" t="str">
        <f t="shared" si="112"/>
        <v>A+J=</v>
      </c>
      <c r="X318" s="30">
        <f t="shared" si="113"/>
        <v>45866</v>
      </c>
      <c r="Y318" s="3"/>
      <c r="Z318" s="72">
        <f>[2]Plan1!$A387</f>
        <v>48335</v>
      </c>
      <c r="AA318" s="72" t="str">
        <f>[2]Plan1!$C387</f>
        <v>Dia do Trabalho</v>
      </c>
      <c r="AB318" s="65"/>
      <c r="AC318" s="1"/>
      <c r="AD318" s="3"/>
      <c r="AE318" s="3"/>
      <c r="AF318" s="3"/>
      <c r="AG318" s="3"/>
      <c r="AH318" s="3"/>
      <c r="AI318" s="10"/>
      <c r="AJ318" s="3"/>
      <c r="AK318" s="3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</row>
    <row r="319" spans="1:80" x14ac:dyDescent="0.15">
      <c r="A319" s="36">
        <f t="shared" si="105"/>
        <v>44713</v>
      </c>
      <c r="B319" s="14">
        <f t="shared" ca="1" si="100"/>
        <v>1112.411241</v>
      </c>
      <c r="C319" s="13">
        <f t="shared" si="106"/>
        <v>1000</v>
      </c>
      <c r="D319" s="12">
        <f>IF(A319&lt;$B$1,VLOOKUP(A319,[1]DI!$A$4:$B$15000,2,FALSE),0)</f>
        <v>0.1265</v>
      </c>
      <c r="E319" s="13">
        <f t="shared" si="114"/>
        <v>1.0004727899999999</v>
      </c>
      <c r="F319" s="13">
        <f>(TRUNC(PRODUCT($E$13:$E318),16))</f>
        <v>1.0723464702561101</v>
      </c>
      <c r="G319" s="13">
        <f t="shared" si="115"/>
        <v>1</v>
      </c>
      <c r="H319" s="13">
        <f t="shared" si="116"/>
        <v>1.0723464700000001</v>
      </c>
      <c r="I319" s="12">
        <f t="shared" si="117"/>
        <v>4.4999999999999998E-2</v>
      </c>
      <c r="J319" s="12"/>
      <c r="K319" s="30">
        <f t="shared" si="107"/>
        <v>44407</v>
      </c>
      <c r="L319" s="2">
        <f t="shared" si="108"/>
        <v>210</v>
      </c>
      <c r="M319" s="15">
        <f t="shared" si="109"/>
        <v>210</v>
      </c>
      <c r="N319" s="11">
        <f t="shared" si="101"/>
        <v>1.037361778</v>
      </c>
      <c r="O319" s="11"/>
      <c r="P319" s="11">
        <f t="shared" si="102"/>
        <v>1.112411241</v>
      </c>
      <c r="Q319" s="11"/>
      <c r="R319" s="15">
        <f t="shared" si="110"/>
        <v>0</v>
      </c>
      <c r="S319" s="13">
        <f t="shared" si="103"/>
        <v>112.411241</v>
      </c>
      <c r="T319" s="13"/>
      <c r="U319" s="19">
        <f t="shared" si="104"/>
        <v>0</v>
      </c>
      <c r="V319" s="13">
        <f t="shared" si="111"/>
        <v>0</v>
      </c>
      <c r="W319" s="4" t="str">
        <f t="shared" si="112"/>
        <v>A+J=</v>
      </c>
      <c r="X319" s="30">
        <f t="shared" si="113"/>
        <v>45866</v>
      </c>
      <c r="Y319" s="3"/>
      <c r="Z319" s="72">
        <f>[2]Plan1!$A388</f>
        <v>48361</v>
      </c>
      <c r="AA319" s="72" t="str">
        <f>[2]Plan1!$C388</f>
        <v>Corpus Christi</v>
      </c>
      <c r="AB319" s="65"/>
      <c r="AC319" s="1"/>
      <c r="AD319" s="3"/>
      <c r="AE319" s="3"/>
      <c r="AF319" s="3"/>
      <c r="AG319" s="3"/>
      <c r="AH319" s="3"/>
      <c r="AI319" s="10"/>
      <c r="AJ319" s="3"/>
      <c r="AK319" s="3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</row>
    <row r="320" spans="1:80" x14ac:dyDescent="0.15">
      <c r="A320" s="36">
        <f t="shared" si="105"/>
        <v>44714</v>
      </c>
      <c r="B320" s="14">
        <f t="shared" ca="1" si="100"/>
        <v>1113.1315870000001</v>
      </c>
      <c r="C320" s="13">
        <f t="shared" si="106"/>
        <v>1000</v>
      </c>
      <c r="D320" s="12">
        <f>IF(A320&lt;$B$1,VLOOKUP(A320,[1]DI!$A$4:$B$15000,2,FALSE),0)</f>
        <v>0.1265</v>
      </c>
      <c r="E320" s="13">
        <f t="shared" si="114"/>
        <v>1.0004727899999999</v>
      </c>
      <c r="F320" s="13">
        <f>(TRUNC(PRODUCT($E$13:$E319),16))</f>
        <v>1.07285346494379</v>
      </c>
      <c r="G320" s="13">
        <f t="shared" si="115"/>
        <v>1</v>
      </c>
      <c r="H320" s="13">
        <f t="shared" si="116"/>
        <v>1.0728534599999999</v>
      </c>
      <c r="I320" s="12">
        <f t="shared" si="117"/>
        <v>4.4999999999999998E-2</v>
      </c>
      <c r="J320" s="12"/>
      <c r="K320" s="30">
        <f t="shared" si="107"/>
        <v>44407</v>
      </c>
      <c r="L320" s="2">
        <f t="shared" si="108"/>
        <v>211</v>
      </c>
      <c r="M320" s="15">
        <f t="shared" si="109"/>
        <v>211</v>
      </c>
      <c r="N320" s="11">
        <f t="shared" si="101"/>
        <v>1.0375429899999999</v>
      </c>
      <c r="O320" s="11"/>
      <c r="P320" s="11">
        <f t="shared" si="102"/>
        <v>1.113131587</v>
      </c>
      <c r="Q320" s="11"/>
      <c r="R320" s="15">
        <f t="shared" si="110"/>
        <v>0</v>
      </c>
      <c r="S320" s="13">
        <f t="shared" si="103"/>
        <v>113.131587</v>
      </c>
      <c r="T320" s="13"/>
      <c r="U320" s="19">
        <f t="shared" si="104"/>
        <v>0</v>
      </c>
      <c r="V320" s="13">
        <f t="shared" si="111"/>
        <v>0</v>
      </c>
      <c r="W320" s="4" t="str">
        <f t="shared" si="112"/>
        <v>A+J=</v>
      </c>
      <c r="X320" s="30">
        <f t="shared" si="113"/>
        <v>45866</v>
      </c>
      <c r="Y320" s="3"/>
      <c r="Z320" s="72">
        <f>[2]Plan1!$A389</f>
        <v>48464</v>
      </c>
      <c r="AA320" s="72" t="str">
        <f>[2]Plan1!$C389</f>
        <v>Independência do Brasil</v>
      </c>
      <c r="AB320" s="65"/>
      <c r="AC320" s="1"/>
      <c r="AD320" s="3"/>
      <c r="AE320" s="3"/>
      <c r="AF320" s="3"/>
      <c r="AG320" s="3"/>
      <c r="AH320" s="3"/>
      <c r="AI320" s="10"/>
      <c r="AJ320" s="3"/>
      <c r="AK320" s="3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</row>
    <row r="321" spans="1:80" x14ac:dyDescent="0.15">
      <c r="A321" s="36">
        <f t="shared" si="105"/>
        <v>44715</v>
      </c>
      <c r="B321" s="14">
        <f t="shared" ca="1" si="100"/>
        <v>1113.8524090000001</v>
      </c>
      <c r="C321" s="13">
        <f t="shared" si="106"/>
        <v>1000</v>
      </c>
      <c r="D321" s="12">
        <f>IF(A321&lt;$B$1,VLOOKUP(A321,[1]DI!$A$4:$B$15000,2,FALSE),0)</f>
        <v>0.1265</v>
      </c>
      <c r="E321" s="13">
        <f t="shared" si="114"/>
        <v>1.0004727899999999</v>
      </c>
      <c r="F321" s="13">
        <f>(TRUNC(PRODUCT($E$13:$E320),16))</f>
        <v>1.0733606993334801</v>
      </c>
      <c r="G321" s="13">
        <f t="shared" si="115"/>
        <v>1</v>
      </c>
      <c r="H321" s="13">
        <f t="shared" si="116"/>
        <v>1.0733607000000001</v>
      </c>
      <c r="I321" s="12">
        <f t="shared" si="117"/>
        <v>4.4999999999999998E-2</v>
      </c>
      <c r="J321" s="12"/>
      <c r="K321" s="30">
        <f t="shared" si="107"/>
        <v>44407</v>
      </c>
      <c r="L321" s="2">
        <f t="shared" si="108"/>
        <v>212</v>
      </c>
      <c r="M321" s="15">
        <f t="shared" si="109"/>
        <v>212</v>
      </c>
      <c r="N321" s="11">
        <f t="shared" si="101"/>
        <v>1.0377242330000001</v>
      </c>
      <c r="O321" s="11"/>
      <c r="P321" s="11">
        <f t="shared" si="102"/>
        <v>1.1138524089999999</v>
      </c>
      <c r="Q321" s="11"/>
      <c r="R321" s="15">
        <f t="shared" si="110"/>
        <v>0</v>
      </c>
      <c r="S321" s="13">
        <f t="shared" si="103"/>
        <v>113.85240899999999</v>
      </c>
      <c r="T321" s="13"/>
      <c r="U321" s="19">
        <f t="shared" si="104"/>
        <v>0</v>
      </c>
      <c r="V321" s="13">
        <f t="shared" si="111"/>
        <v>0</v>
      </c>
      <c r="W321" s="4" t="str">
        <f t="shared" si="112"/>
        <v>A+J=</v>
      </c>
      <c r="X321" s="30">
        <f t="shared" si="113"/>
        <v>45866</v>
      </c>
      <c r="Y321" s="3"/>
      <c r="Z321" s="72">
        <f>[2]Plan1!$A390</f>
        <v>48499</v>
      </c>
      <c r="AA321" s="72" t="str">
        <f>[2]Plan1!$C390</f>
        <v>Nossa Sr.a Aparecida - Padroeira do Brasil</v>
      </c>
      <c r="AB321" s="65"/>
      <c r="AC321" s="1"/>
      <c r="AD321" s="3"/>
      <c r="AE321" s="3"/>
      <c r="AF321" s="3"/>
      <c r="AG321" s="3"/>
      <c r="AH321" s="3"/>
      <c r="AI321" s="10"/>
      <c r="AJ321" s="3"/>
      <c r="AK321" s="3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</row>
    <row r="322" spans="1:80" x14ac:dyDescent="0.15">
      <c r="A322" s="36">
        <f t="shared" si="105"/>
        <v>44716</v>
      </c>
      <c r="B322" s="14">
        <f t="shared" ca="1" si="100"/>
        <v>1114.5736899999999</v>
      </c>
      <c r="C322" s="13">
        <f t="shared" si="106"/>
        <v>1000</v>
      </c>
      <c r="D322" s="12">
        <f>IF(A322&lt;$B$1,VLOOKUP(A322,[1]DI!$A$4:$B$15000,2,FALSE),0)</f>
        <v>0</v>
      </c>
      <c r="E322" s="13">
        <f t="shared" si="114"/>
        <v>1</v>
      </c>
      <c r="F322" s="13">
        <f>(TRUNC(PRODUCT($E$13:$E321),16))</f>
        <v>1.0738681735385101</v>
      </c>
      <c r="G322" s="13">
        <f t="shared" si="115"/>
        <v>1</v>
      </c>
      <c r="H322" s="13">
        <f t="shared" si="116"/>
        <v>1.0738681699999999</v>
      </c>
      <c r="I322" s="12">
        <f t="shared" si="117"/>
        <v>4.4999999999999998E-2</v>
      </c>
      <c r="J322" s="12"/>
      <c r="K322" s="30">
        <f t="shared" si="107"/>
        <v>44407</v>
      </c>
      <c r="L322" s="2">
        <f t="shared" si="108"/>
        <v>212</v>
      </c>
      <c r="M322" s="15">
        <f t="shared" si="109"/>
        <v>213</v>
      </c>
      <c r="N322" s="11">
        <f t="shared" si="101"/>
        <v>1.037905509</v>
      </c>
      <c r="O322" s="11"/>
      <c r="P322" s="11">
        <f t="shared" si="102"/>
        <v>1.1145736900000001</v>
      </c>
      <c r="Q322" s="11"/>
      <c r="R322" s="15">
        <f t="shared" si="110"/>
        <v>0</v>
      </c>
      <c r="S322" s="13">
        <f t="shared" si="103"/>
        <v>114.57369</v>
      </c>
      <c r="T322" s="13"/>
      <c r="U322" s="19">
        <f t="shared" si="104"/>
        <v>0</v>
      </c>
      <c r="V322" s="13">
        <f t="shared" si="111"/>
        <v>0</v>
      </c>
      <c r="W322" s="4" t="str">
        <f t="shared" si="112"/>
        <v>A+J=</v>
      </c>
      <c r="X322" s="30">
        <f t="shared" si="113"/>
        <v>45866</v>
      </c>
      <c r="Y322" s="3"/>
      <c r="Z322" s="72">
        <f>[2]Plan1!$A391</f>
        <v>48520</v>
      </c>
      <c r="AA322" s="72" t="str">
        <f>[2]Plan1!$C391</f>
        <v>Finados</v>
      </c>
      <c r="AB322" s="65"/>
      <c r="AC322" s="1"/>
      <c r="AD322" s="3"/>
      <c r="AE322" s="3"/>
      <c r="AF322" s="3"/>
      <c r="AG322" s="3"/>
      <c r="AH322" s="3"/>
      <c r="AI322" s="10"/>
      <c r="AJ322" s="3"/>
      <c r="AK322" s="3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</row>
    <row r="323" spans="1:80" x14ac:dyDescent="0.15">
      <c r="A323" s="36">
        <f t="shared" si="105"/>
        <v>44717</v>
      </c>
      <c r="B323" s="14">
        <f t="shared" ca="1" si="100"/>
        <v>1114.5736899999999</v>
      </c>
      <c r="C323" s="13">
        <f t="shared" si="106"/>
        <v>1000</v>
      </c>
      <c r="D323" s="12">
        <f>IF(A323&lt;$B$1,VLOOKUP(A323,[1]DI!$A$4:$B$15000,2,FALSE),0)</f>
        <v>0</v>
      </c>
      <c r="E323" s="13">
        <f t="shared" si="114"/>
        <v>1</v>
      </c>
      <c r="F323" s="13">
        <f>(TRUNC(PRODUCT($E$13:$E322),16))</f>
        <v>1.0738681735385101</v>
      </c>
      <c r="G323" s="13">
        <f t="shared" si="115"/>
        <v>1</v>
      </c>
      <c r="H323" s="13">
        <f t="shared" si="116"/>
        <v>1.0738681699999999</v>
      </c>
      <c r="I323" s="12">
        <f t="shared" si="117"/>
        <v>4.4999999999999998E-2</v>
      </c>
      <c r="J323" s="12"/>
      <c r="K323" s="30">
        <f t="shared" si="107"/>
        <v>44407</v>
      </c>
      <c r="L323" s="2">
        <f t="shared" si="108"/>
        <v>212</v>
      </c>
      <c r="M323" s="15">
        <f t="shared" si="109"/>
        <v>213</v>
      </c>
      <c r="N323" s="11">
        <f t="shared" si="101"/>
        <v>1.037905509</v>
      </c>
      <c r="O323" s="11"/>
      <c r="P323" s="11">
        <f t="shared" si="102"/>
        <v>1.1145736900000001</v>
      </c>
      <c r="Q323" s="11"/>
      <c r="R323" s="15">
        <f t="shared" si="110"/>
        <v>0</v>
      </c>
      <c r="S323" s="13">
        <f t="shared" si="103"/>
        <v>114.57369</v>
      </c>
      <c r="T323" s="13"/>
      <c r="U323" s="19">
        <f t="shared" si="104"/>
        <v>0</v>
      </c>
      <c r="V323" s="13">
        <f t="shared" si="111"/>
        <v>0</v>
      </c>
      <c r="W323" s="4" t="str">
        <f t="shared" si="112"/>
        <v>A+J=</v>
      </c>
      <c r="X323" s="30">
        <f t="shared" si="113"/>
        <v>45866</v>
      </c>
      <c r="Y323" s="3"/>
      <c r="Z323" s="72">
        <f>[2]Plan1!$A392</f>
        <v>48533</v>
      </c>
      <c r="AA323" s="72" t="str">
        <f>[2]Plan1!$C392</f>
        <v>Proclamação da República</v>
      </c>
      <c r="AB323" s="65"/>
      <c r="AC323" s="1"/>
      <c r="AD323" s="3"/>
      <c r="AE323" s="3"/>
      <c r="AF323" s="3"/>
      <c r="AG323" s="3"/>
      <c r="AH323" s="3"/>
      <c r="AI323" s="10"/>
      <c r="AJ323" s="3"/>
      <c r="AK323" s="3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</row>
    <row r="324" spans="1:80" x14ac:dyDescent="0.15">
      <c r="A324" s="36">
        <f t="shared" si="105"/>
        <v>44718</v>
      </c>
      <c r="B324" s="14">
        <f t="shared" ca="1" si="100"/>
        <v>1114.5736899999999</v>
      </c>
      <c r="C324" s="13">
        <f t="shared" si="106"/>
        <v>1000</v>
      </c>
      <c r="D324" s="12">
        <f>IF(A324&lt;$B$1,VLOOKUP(A324,[1]DI!$A$4:$B$15000,2,FALSE),0)</f>
        <v>0.1265</v>
      </c>
      <c r="E324" s="13">
        <f t="shared" si="114"/>
        <v>1.0004727899999999</v>
      </c>
      <c r="F324" s="13">
        <f>(TRUNC(PRODUCT($E$13:$E323),16))</f>
        <v>1.0738681735385101</v>
      </c>
      <c r="G324" s="13">
        <f t="shared" si="115"/>
        <v>1</v>
      </c>
      <c r="H324" s="13">
        <f t="shared" si="116"/>
        <v>1.0738681699999999</v>
      </c>
      <c r="I324" s="12">
        <f t="shared" si="117"/>
        <v>4.4999999999999998E-2</v>
      </c>
      <c r="J324" s="12"/>
      <c r="K324" s="30">
        <f t="shared" si="107"/>
        <v>44407</v>
      </c>
      <c r="L324" s="2">
        <f t="shared" si="108"/>
        <v>213</v>
      </c>
      <c r="M324" s="15">
        <f t="shared" si="109"/>
        <v>213</v>
      </c>
      <c r="N324" s="11">
        <f t="shared" si="101"/>
        <v>1.037905509</v>
      </c>
      <c r="O324" s="11"/>
      <c r="P324" s="11">
        <f t="shared" si="102"/>
        <v>1.1145736900000001</v>
      </c>
      <c r="Q324" s="11"/>
      <c r="R324" s="15">
        <f t="shared" si="110"/>
        <v>0</v>
      </c>
      <c r="S324" s="13">
        <f t="shared" si="103"/>
        <v>114.57369</v>
      </c>
      <c r="T324" s="13"/>
      <c r="U324" s="19">
        <f t="shared" si="104"/>
        <v>0</v>
      </c>
      <c r="V324" s="13">
        <f t="shared" si="111"/>
        <v>0</v>
      </c>
      <c r="W324" s="4" t="str">
        <f t="shared" si="112"/>
        <v>A+J=</v>
      </c>
      <c r="X324" s="30">
        <f t="shared" si="113"/>
        <v>45866</v>
      </c>
      <c r="Y324" s="3"/>
      <c r="Z324" s="72">
        <f>[2]Plan1!$A393</f>
        <v>48538</v>
      </c>
      <c r="AA324" s="72" t="str">
        <f>[2]Plan1!$C393</f>
        <v>Dia Nacional de Zumbi e da Consciência Negra</v>
      </c>
      <c r="AB324" s="65"/>
      <c r="AC324" s="1"/>
      <c r="AD324" s="3"/>
      <c r="AE324" s="3"/>
      <c r="AF324" s="3"/>
      <c r="AG324" s="3"/>
      <c r="AH324" s="3"/>
      <c r="AI324" s="10"/>
      <c r="AJ324" s="3"/>
      <c r="AK324" s="3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</row>
    <row r="325" spans="1:80" x14ac:dyDescent="0.15">
      <c r="A325" s="36">
        <f t="shared" si="105"/>
        <v>44719</v>
      </c>
      <c r="B325" s="14">
        <f t="shared" ca="1" si="100"/>
        <v>1115.295447</v>
      </c>
      <c r="C325" s="13">
        <f t="shared" si="106"/>
        <v>1000</v>
      </c>
      <c r="D325" s="12">
        <f>IF(A325&lt;$B$1,VLOOKUP(A325,[1]DI!$A$4:$B$15000,2,FALSE),0)</f>
        <v>0.1265</v>
      </c>
      <c r="E325" s="13">
        <f t="shared" si="114"/>
        <v>1.0004727899999999</v>
      </c>
      <c r="F325" s="13">
        <f>(TRUNC(PRODUCT($E$13:$E324),16))</f>
        <v>1.07437588767228</v>
      </c>
      <c r="G325" s="13">
        <f t="shared" si="115"/>
        <v>1</v>
      </c>
      <c r="H325" s="13">
        <f t="shared" si="116"/>
        <v>1.07437589</v>
      </c>
      <c r="I325" s="12">
        <f t="shared" si="117"/>
        <v>4.4999999999999998E-2</v>
      </c>
      <c r="J325" s="12"/>
      <c r="K325" s="30">
        <f t="shared" si="107"/>
        <v>44407</v>
      </c>
      <c r="L325" s="2">
        <f t="shared" si="108"/>
        <v>214</v>
      </c>
      <c r="M325" s="15">
        <f t="shared" si="109"/>
        <v>214</v>
      </c>
      <c r="N325" s="11">
        <f t="shared" si="101"/>
        <v>1.0380868160000001</v>
      </c>
      <c r="O325" s="11"/>
      <c r="P325" s="11">
        <f t="shared" si="102"/>
        <v>1.1152954470000001</v>
      </c>
      <c r="Q325" s="11"/>
      <c r="R325" s="15">
        <f t="shared" si="110"/>
        <v>0</v>
      </c>
      <c r="S325" s="13">
        <f t="shared" si="103"/>
        <v>115.295447</v>
      </c>
      <c r="T325" s="13"/>
      <c r="U325" s="19">
        <f t="shared" si="104"/>
        <v>0</v>
      </c>
      <c r="V325" s="13">
        <f t="shared" si="111"/>
        <v>0</v>
      </c>
      <c r="W325" s="4" t="str">
        <f t="shared" si="112"/>
        <v>A+J=</v>
      </c>
      <c r="X325" s="30">
        <f t="shared" si="113"/>
        <v>45866</v>
      </c>
      <c r="Y325" s="3"/>
      <c r="Z325" s="72">
        <f>[2]Plan1!$A394</f>
        <v>48573</v>
      </c>
      <c r="AA325" s="72" t="str">
        <f>[2]Plan1!$C394</f>
        <v>Natal</v>
      </c>
      <c r="AB325" s="65"/>
      <c r="AC325" s="1"/>
      <c r="AD325" s="3"/>
      <c r="AE325" s="3"/>
      <c r="AF325" s="3"/>
      <c r="AG325" s="3"/>
      <c r="AH325" s="3"/>
      <c r="AI325" s="10"/>
      <c r="AJ325" s="3"/>
      <c r="AK325" s="3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</row>
    <row r="326" spans="1:80" x14ac:dyDescent="0.15">
      <c r="A326" s="36">
        <f t="shared" si="105"/>
        <v>44720</v>
      </c>
      <c r="B326" s="14">
        <f t="shared" ca="1" si="100"/>
        <v>1116.01766</v>
      </c>
      <c r="C326" s="13">
        <f t="shared" si="106"/>
        <v>1000</v>
      </c>
      <c r="D326" s="12">
        <f>IF(A326&lt;$B$1,VLOOKUP(A326,[1]DI!$A$4:$B$15000,2,FALSE),0)</f>
        <v>0.1265</v>
      </c>
      <c r="E326" s="13">
        <f t="shared" si="114"/>
        <v>1.0004727899999999</v>
      </c>
      <c r="F326" s="13">
        <f>(TRUNC(PRODUCT($E$13:$E325),16))</f>
        <v>1.0748838418482101</v>
      </c>
      <c r="G326" s="13">
        <f t="shared" si="115"/>
        <v>1</v>
      </c>
      <c r="H326" s="13">
        <f t="shared" si="116"/>
        <v>1.07488384</v>
      </c>
      <c r="I326" s="12">
        <f t="shared" si="117"/>
        <v>4.4999999999999998E-2</v>
      </c>
      <c r="J326" s="12"/>
      <c r="K326" s="30">
        <f t="shared" si="107"/>
        <v>44407</v>
      </c>
      <c r="L326" s="2">
        <f t="shared" si="108"/>
        <v>215</v>
      </c>
      <c r="M326" s="15">
        <f t="shared" si="109"/>
        <v>215</v>
      </c>
      <c r="N326" s="11">
        <f t="shared" si="101"/>
        <v>1.0382681540000001</v>
      </c>
      <c r="O326" s="11"/>
      <c r="P326" s="11">
        <f t="shared" si="102"/>
        <v>1.11601766</v>
      </c>
      <c r="Q326" s="11"/>
      <c r="R326" s="15">
        <f t="shared" si="110"/>
        <v>0</v>
      </c>
      <c r="S326" s="13">
        <f t="shared" si="103"/>
        <v>116.01766000000001</v>
      </c>
      <c r="T326" s="13"/>
      <c r="U326" s="19">
        <f t="shared" si="104"/>
        <v>0</v>
      </c>
      <c r="V326" s="13">
        <f t="shared" si="111"/>
        <v>0</v>
      </c>
      <c r="W326" s="4" t="str">
        <f t="shared" si="112"/>
        <v>A+J=</v>
      </c>
      <c r="X326" s="30">
        <f t="shared" si="113"/>
        <v>45866</v>
      </c>
      <c r="Y326" s="3"/>
      <c r="Z326" s="72">
        <f>[2]Plan1!$A395</f>
        <v>48580</v>
      </c>
      <c r="AA326" s="72" t="str">
        <f>[2]Plan1!$C395</f>
        <v>Confraternização Universal</v>
      </c>
      <c r="AB326" s="65"/>
      <c r="AC326" s="1"/>
      <c r="AD326" s="3"/>
      <c r="AE326" s="3"/>
      <c r="AF326" s="3"/>
      <c r="AG326" s="3"/>
      <c r="AH326" s="3"/>
      <c r="AI326" s="10"/>
      <c r="AJ326" s="3"/>
      <c r="AK326" s="3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</row>
    <row r="327" spans="1:80" x14ac:dyDescent="0.15">
      <c r="A327" s="36">
        <f t="shared" si="105"/>
        <v>44721</v>
      </c>
      <c r="B327" s="14">
        <f t="shared" ca="1" si="100"/>
        <v>1116.7403529999999</v>
      </c>
      <c r="C327" s="13">
        <f t="shared" si="106"/>
        <v>1000</v>
      </c>
      <c r="D327" s="12">
        <f>IF(A327&lt;$B$1,VLOOKUP(A327,[1]DI!$A$4:$B$15000,2,FALSE),0)</f>
        <v>0.1265</v>
      </c>
      <c r="E327" s="13">
        <f t="shared" si="114"/>
        <v>1.0004727899999999</v>
      </c>
      <c r="F327" s="13">
        <f>(TRUNC(PRODUCT($E$13:$E326),16))</f>
        <v>1.0753920361797999</v>
      </c>
      <c r="G327" s="13">
        <f t="shared" si="115"/>
        <v>1</v>
      </c>
      <c r="H327" s="13">
        <f t="shared" si="116"/>
        <v>1.0753920400000001</v>
      </c>
      <c r="I327" s="12">
        <f t="shared" si="117"/>
        <v>4.4999999999999998E-2</v>
      </c>
      <c r="J327" s="12"/>
      <c r="K327" s="30">
        <f t="shared" si="107"/>
        <v>44407</v>
      </c>
      <c r="L327" s="2">
        <f t="shared" si="108"/>
        <v>216</v>
      </c>
      <c r="M327" s="15">
        <f t="shared" si="109"/>
        <v>216</v>
      </c>
      <c r="N327" s="11">
        <f t="shared" si="101"/>
        <v>1.0384495250000001</v>
      </c>
      <c r="O327" s="11"/>
      <c r="P327" s="11">
        <f t="shared" si="102"/>
        <v>1.116740353</v>
      </c>
      <c r="Q327" s="11"/>
      <c r="R327" s="15">
        <f t="shared" si="110"/>
        <v>0</v>
      </c>
      <c r="S327" s="13">
        <f t="shared" si="103"/>
        <v>116.740353</v>
      </c>
      <c r="T327" s="13"/>
      <c r="U327" s="19">
        <f t="shared" si="104"/>
        <v>0</v>
      </c>
      <c r="V327" s="13">
        <f t="shared" si="111"/>
        <v>0</v>
      </c>
      <c r="W327" s="4" t="str">
        <f t="shared" si="112"/>
        <v>A+J=</v>
      </c>
      <c r="X327" s="30">
        <f t="shared" si="113"/>
        <v>45866</v>
      </c>
      <c r="Y327" s="3"/>
      <c r="Z327" s="72">
        <f>[2]Plan1!$A396</f>
        <v>48638</v>
      </c>
      <c r="AA327" s="72" t="str">
        <f>[2]Plan1!$C396</f>
        <v>Carnaval</v>
      </c>
      <c r="AB327" s="65"/>
      <c r="AC327" s="1"/>
      <c r="AD327" s="3"/>
      <c r="AE327" s="3"/>
      <c r="AF327" s="3"/>
      <c r="AG327" s="3"/>
      <c r="AH327" s="3"/>
      <c r="AI327" s="10"/>
      <c r="AJ327" s="3"/>
      <c r="AK327" s="3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</row>
    <row r="328" spans="1:80" x14ac:dyDescent="0.15">
      <c r="A328" s="36">
        <f t="shared" si="105"/>
        <v>44722</v>
      </c>
      <c r="B328" s="14">
        <f t="shared" ca="1" si="100"/>
        <v>1117.4635029999999</v>
      </c>
      <c r="C328" s="13">
        <f t="shared" si="106"/>
        <v>1000</v>
      </c>
      <c r="D328" s="12">
        <f>IF(A328&lt;$B$1,VLOOKUP(A328,[1]DI!$A$4:$B$15000,2,FALSE),0)</f>
        <v>0.1265</v>
      </c>
      <c r="E328" s="13">
        <f t="shared" si="114"/>
        <v>1.0004727899999999</v>
      </c>
      <c r="F328" s="13">
        <f>(TRUNC(PRODUCT($E$13:$E327),16))</f>
        <v>1.0759004707805899</v>
      </c>
      <c r="G328" s="13">
        <f t="shared" si="115"/>
        <v>1</v>
      </c>
      <c r="H328" s="13">
        <f t="shared" si="116"/>
        <v>1.0759004700000001</v>
      </c>
      <c r="I328" s="12">
        <f t="shared" si="117"/>
        <v>4.4999999999999998E-2</v>
      </c>
      <c r="J328" s="12"/>
      <c r="K328" s="30">
        <f t="shared" si="107"/>
        <v>44407</v>
      </c>
      <c r="L328" s="2">
        <f t="shared" si="108"/>
        <v>217</v>
      </c>
      <c r="M328" s="15">
        <f t="shared" si="109"/>
        <v>217</v>
      </c>
      <c r="N328" s="11">
        <f t="shared" si="101"/>
        <v>1.038630927</v>
      </c>
      <c r="O328" s="11"/>
      <c r="P328" s="11">
        <f t="shared" si="102"/>
        <v>1.117463503</v>
      </c>
      <c r="Q328" s="11"/>
      <c r="R328" s="15">
        <f t="shared" si="110"/>
        <v>0</v>
      </c>
      <c r="S328" s="13">
        <f t="shared" si="103"/>
        <v>117.463503</v>
      </c>
      <c r="T328" s="13"/>
      <c r="U328" s="19">
        <f t="shared" si="104"/>
        <v>0</v>
      </c>
      <c r="V328" s="13">
        <f t="shared" si="111"/>
        <v>0</v>
      </c>
      <c r="W328" s="4" t="str">
        <f t="shared" si="112"/>
        <v>A+J=</v>
      </c>
      <c r="X328" s="30">
        <f t="shared" si="113"/>
        <v>45866</v>
      </c>
      <c r="Y328" s="3"/>
      <c r="Z328" s="72">
        <f>[2]Plan1!$A397</f>
        <v>48639</v>
      </c>
      <c r="AA328" s="72" t="str">
        <f>[2]Plan1!$C397</f>
        <v>Carnaval</v>
      </c>
      <c r="AB328" s="65"/>
      <c r="AC328" s="1"/>
      <c r="AD328" s="3"/>
      <c r="AE328" s="3"/>
      <c r="AF328" s="3"/>
      <c r="AG328" s="3"/>
      <c r="AH328" s="3"/>
      <c r="AI328" s="10"/>
      <c r="AJ328" s="3"/>
      <c r="AK328" s="3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</row>
    <row r="329" spans="1:80" x14ac:dyDescent="0.15">
      <c r="A329" s="36">
        <f t="shared" si="105"/>
        <v>44723</v>
      </c>
      <c r="B329" s="14">
        <f t="shared" ca="1" si="100"/>
        <v>1118.1871289999999</v>
      </c>
      <c r="C329" s="13">
        <f t="shared" si="106"/>
        <v>1000</v>
      </c>
      <c r="D329" s="12">
        <f>IF(A329&lt;$B$1,VLOOKUP(A329,[1]DI!$A$4:$B$15000,2,FALSE),0)</f>
        <v>0</v>
      </c>
      <c r="E329" s="13">
        <f t="shared" si="114"/>
        <v>1</v>
      </c>
      <c r="F329" s="13">
        <f>(TRUNC(PRODUCT($E$13:$E328),16))</f>
        <v>1.07640914576417</v>
      </c>
      <c r="G329" s="13">
        <f t="shared" si="115"/>
        <v>1</v>
      </c>
      <c r="H329" s="13">
        <f t="shared" si="116"/>
        <v>1.0764091499999999</v>
      </c>
      <c r="I329" s="12">
        <f t="shared" si="117"/>
        <v>4.4999999999999998E-2</v>
      </c>
      <c r="J329" s="12"/>
      <c r="K329" s="30">
        <f t="shared" si="107"/>
        <v>44407</v>
      </c>
      <c r="L329" s="2">
        <f t="shared" si="108"/>
        <v>217</v>
      </c>
      <c r="M329" s="15">
        <f t="shared" si="109"/>
        <v>218</v>
      </c>
      <c r="N329" s="11">
        <f t="shared" si="101"/>
        <v>1.0388123600000001</v>
      </c>
      <c r="O329" s="11"/>
      <c r="P329" s="11">
        <f t="shared" si="102"/>
        <v>1.1181871290000001</v>
      </c>
      <c r="Q329" s="11"/>
      <c r="R329" s="15">
        <f t="shared" si="110"/>
        <v>0</v>
      </c>
      <c r="S329" s="13">
        <f t="shared" si="103"/>
        <v>118.187129</v>
      </c>
      <c r="T329" s="13"/>
      <c r="U329" s="19">
        <f t="shared" si="104"/>
        <v>0</v>
      </c>
      <c r="V329" s="13">
        <f t="shared" si="111"/>
        <v>0</v>
      </c>
      <c r="W329" s="4" t="str">
        <f t="shared" si="112"/>
        <v>A+J=</v>
      </c>
      <c r="X329" s="30">
        <f t="shared" si="113"/>
        <v>45866</v>
      </c>
      <c r="Y329" s="3"/>
      <c r="Z329" s="72">
        <f>[2]Plan1!$A398</f>
        <v>48684</v>
      </c>
      <c r="AA329" s="72" t="str">
        <f>[2]Plan1!$C398</f>
        <v>Paixão de Cristo</v>
      </c>
      <c r="AB329" s="65"/>
      <c r="AC329" s="1"/>
      <c r="AD329" s="3"/>
      <c r="AE329" s="3"/>
      <c r="AF329" s="3"/>
      <c r="AG329" s="3"/>
      <c r="AH329" s="3"/>
      <c r="AI329" s="10"/>
      <c r="AJ329" s="3"/>
      <c r="AK329" s="3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</row>
    <row r="330" spans="1:80" x14ac:dyDescent="0.15">
      <c r="A330" s="36">
        <f t="shared" si="105"/>
        <v>44724</v>
      </c>
      <c r="B330" s="14">
        <f t="shared" ca="1" si="100"/>
        <v>1118.1871289999999</v>
      </c>
      <c r="C330" s="13">
        <f t="shared" si="106"/>
        <v>1000</v>
      </c>
      <c r="D330" s="12">
        <f>IF(A330&lt;$B$1,VLOOKUP(A330,[1]DI!$A$4:$B$15000,2,FALSE),0)</f>
        <v>0</v>
      </c>
      <c r="E330" s="13">
        <f t="shared" si="114"/>
        <v>1</v>
      </c>
      <c r="F330" s="13">
        <f>(TRUNC(PRODUCT($E$13:$E329),16))</f>
        <v>1.07640914576417</v>
      </c>
      <c r="G330" s="13">
        <f t="shared" si="115"/>
        <v>1</v>
      </c>
      <c r="H330" s="13">
        <f t="shared" si="116"/>
        <v>1.0764091499999999</v>
      </c>
      <c r="I330" s="12">
        <f t="shared" si="117"/>
        <v>4.4999999999999998E-2</v>
      </c>
      <c r="J330" s="12"/>
      <c r="K330" s="30">
        <f t="shared" si="107"/>
        <v>44407</v>
      </c>
      <c r="L330" s="2">
        <f t="shared" si="108"/>
        <v>217</v>
      </c>
      <c r="M330" s="15">
        <f t="shared" si="109"/>
        <v>218</v>
      </c>
      <c r="N330" s="11">
        <f t="shared" si="101"/>
        <v>1.0388123600000001</v>
      </c>
      <c r="O330" s="11"/>
      <c r="P330" s="11">
        <f t="shared" si="102"/>
        <v>1.1181871290000001</v>
      </c>
      <c r="Q330" s="11"/>
      <c r="R330" s="15">
        <f t="shared" si="110"/>
        <v>0</v>
      </c>
      <c r="S330" s="13">
        <f t="shared" si="103"/>
        <v>118.187129</v>
      </c>
      <c r="T330" s="13"/>
      <c r="U330" s="19">
        <f t="shared" si="104"/>
        <v>0</v>
      </c>
      <c r="V330" s="13">
        <f t="shared" si="111"/>
        <v>0</v>
      </c>
      <c r="W330" s="4" t="str">
        <f t="shared" si="112"/>
        <v>A+J=</v>
      </c>
      <c r="X330" s="30">
        <f t="shared" si="113"/>
        <v>45866</v>
      </c>
      <c r="Y330" s="3"/>
      <c r="Z330" s="72">
        <f>[2]Plan1!$A399</f>
        <v>48690</v>
      </c>
      <c r="AA330" s="72" t="str">
        <f>[2]Plan1!$C399</f>
        <v>Tiradentes</v>
      </c>
      <c r="AB330" s="65"/>
      <c r="AC330" s="1"/>
      <c r="AD330" s="3"/>
      <c r="AE330" s="3"/>
      <c r="AF330" s="3"/>
      <c r="AG330" s="3"/>
      <c r="AH330" s="3"/>
      <c r="AI330" s="10"/>
      <c r="AJ330" s="3"/>
      <c r="AK330" s="3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</row>
    <row r="331" spans="1:80" x14ac:dyDescent="0.15">
      <c r="A331" s="36">
        <f t="shared" si="105"/>
        <v>44725</v>
      </c>
      <c r="B331" s="14">
        <f t="shared" ca="1" si="100"/>
        <v>1118.1871289999999</v>
      </c>
      <c r="C331" s="13">
        <f t="shared" si="106"/>
        <v>1000</v>
      </c>
      <c r="D331" s="12">
        <f>IF(A331&lt;$B$1,VLOOKUP(A331,[1]DI!$A$4:$B$15000,2,FALSE),0)</f>
        <v>0.1265</v>
      </c>
      <c r="E331" s="13">
        <f t="shared" si="114"/>
        <v>1.0004727899999999</v>
      </c>
      <c r="F331" s="13">
        <f>(TRUNC(PRODUCT($E$13:$E330),16))</f>
        <v>1.07640914576417</v>
      </c>
      <c r="G331" s="13">
        <f t="shared" si="115"/>
        <v>1</v>
      </c>
      <c r="H331" s="13">
        <f t="shared" si="116"/>
        <v>1.0764091499999999</v>
      </c>
      <c r="I331" s="12">
        <f t="shared" si="117"/>
        <v>4.4999999999999998E-2</v>
      </c>
      <c r="J331" s="12"/>
      <c r="K331" s="30">
        <f t="shared" si="107"/>
        <v>44407</v>
      </c>
      <c r="L331" s="2">
        <f t="shared" si="108"/>
        <v>218</v>
      </c>
      <c r="M331" s="15">
        <f t="shared" si="109"/>
        <v>218</v>
      </c>
      <c r="N331" s="11">
        <f t="shared" si="101"/>
        <v>1.0388123600000001</v>
      </c>
      <c r="O331" s="11"/>
      <c r="P331" s="11">
        <f t="shared" si="102"/>
        <v>1.1181871290000001</v>
      </c>
      <c r="Q331" s="11"/>
      <c r="R331" s="15">
        <f t="shared" si="110"/>
        <v>0</v>
      </c>
      <c r="S331" s="13">
        <f t="shared" si="103"/>
        <v>118.187129</v>
      </c>
      <c r="T331" s="13"/>
      <c r="U331" s="19">
        <f t="shared" si="104"/>
        <v>0</v>
      </c>
      <c r="V331" s="13">
        <f t="shared" si="111"/>
        <v>0</v>
      </c>
      <c r="W331" s="4" t="str">
        <f t="shared" si="112"/>
        <v>A+J=</v>
      </c>
      <c r="X331" s="30">
        <f t="shared" si="113"/>
        <v>45866</v>
      </c>
      <c r="Y331" s="3"/>
      <c r="Z331" s="72">
        <f>[2]Plan1!$A400</f>
        <v>48700</v>
      </c>
      <c r="AA331" s="72" t="str">
        <f>[2]Plan1!$C400</f>
        <v>Dia do Trabalho</v>
      </c>
      <c r="AB331" s="65"/>
      <c r="AC331" s="1"/>
      <c r="AD331" s="3"/>
      <c r="AE331" s="3"/>
      <c r="AF331" s="3"/>
      <c r="AG331" s="3"/>
      <c r="AH331" s="3"/>
      <c r="AI331" s="10"/>
      <c r="AJ331" s="3"/>
      <c r="AK331" s="3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</row>
    <row r="332" spans="1:80" x14ac:dyDescent="0.15">
      <c r="A332" s="36">
        <f t="shared" si="105"/>
        <v>44726</v>
      </c>
      <c r="B332" s="14">
        <f t="shared" ca="1" si="100"/>
        <v>1118.9112150000001</v>
      </c>
      <c r="C332" s="13">
        <f t="shared" si="106"/>
        <v>1000</v>
      </c>
      <c r="D332" s="12">
        <f>IF(A332&lt;$B$1,VLOOKUP(A332,[1]DI!$A$4:$B$15000,2,FALSE),0)</f>
        <v>0.1265</v>
      </c>
      <c r="E332" s="13">
        <f t="shared" si="114"/>
        <v>1.0004727899999999</v>
      </c>
      <c r="F332" s="13">
        <f>(TRUNC(PRODUCT($E$13:$E331),16))</f>
        <v>1.07691806124419</v>
      </c>
      <c r="G332" s="13">
        <f t="shared" si="115"/>
        <v>1</v>
      </c>
      <c r="H332" s="13">
        <f t="shared" si="116"/>
        <v>1.0769180599999999</v>
      </c>
      <c r="I332" s="12">
        <f t="shared" si="117"/>
        <v>4.4999999999999998E-2</v>
      </c>
      <c r="J332" s="12"/>
      <c r="K332" s="30">
        <f t="shared" si="107"/>
        <v>44407</v>
      </c>
      <c r="L332" s="2">
        <f t="shared" si="108"/>
        <v>219</v>
      </c>
      <c r="M332" s="15">
        <f t="shared" si="109"/>
        <v>219</v>
      </c>
      <c r="N332" s="11">
        <f t="shared" si="101"/>
        <v>1.038993826</v>
      </c>
      <c r="O332" s="11"/>
      <c r="P332" s="11">
        <f t="shared" si="102"/>
        <v>1.118911215</v>
      </c>
      <c r="Q332" s="11"/>
      <c r="R332" s="15">
        <f t="shared" si="110"/>
        <v>0</v>
      </c>
      <c r="S332" s="13">
        <f t="shared" si="103"/>
        <v>118.911215</v>
      </c>
      <c r="T332" s="13"/>
      <c r="U332" s="19">
        <f t="shared" si="104"/>
        <v>0</v>
      </c>
      <c r="V332" s="13">
        <f t="shared" si="111"/>
        <v>0</v>
      </c>
      <c r="W332" s="4" t="str">
        <f t="shared" si="112"/>
        <v>A+J=</v>
      </c>
      <c r="X332" s="30">
        <f t="shared" si="113"/>
        <v>45866</v>
      </c>
      <c r="Y332" s="3"/>
      <c r="Z332" s="72">
        <f>[2]Plan1!$A401</f>
        <v>48746</v>
      </c>
      <c r="AA332" s="72" t="str">
        <f>[2]Plan1!$C401</f>
        <v>Corpus Christi</v>
      </c>
      <c r="AB332" s="65"/>
      <c r="AC332" s="1"/>
      <c r="AD332" s="3"/>
      <c r="AE332" s="3"/>
      <c r="AF332" s="3"/>
      <c r="AG332" s="3"/>
      <c r="AH332" s="3"/>
      <c r="AI332" s="10"/>
      <c r="AJ332" s="3"/>
      <c r="AK332" s="3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</row>
    <row r="333" spans="1:80" x14ac:dyDescent="0.15">
      <c r="A333" s="36">
        <f t="shared" si="105"/>
        <v>44727</v>
      </c>
      <c r="B333" s="14">
        <f t="shared" ref="B333:B396" ca="1" si="118">IF(A333&lt;=TODAY(),C333+S333,IF(AND(A333&gt;TODAY(),A333&lt;=$B$1),IF(VLOOKUP(TODAY(),$A$11:$D$4976,4,FALSE)=0,"n.d",C333+S333),"n.d"))</f>
        <v>1119.635779</v>
      </c>
      <c r="C333" s="13">
        <f t="shared" si="106"/>
        <v>1000</v>
      </c>
      <c r="D333" s="12">
        <f>IF(A333&lt;$B$1,VLOOKUP(A333,[1]DI!$A$4:$B$15000,2,FALSE),0)</f>
        <v>0.1265</v>
      </c>
      <c r="E333" s="13">
        <f t="shared" si="114"/>
        <v>1.0004727899999999</v>
      </c>
      <c r="F333" s="13">
        <f>(TRUNC(PRODUCT($E$13:$E332),16))</f>
        <v>1.07742721733437</v>
      </c>
      <c r="G333" s="13">
        <f t="shared" si="115"/>
        <v>1</v>
      </c>
      <c r="H333" s="13">
        <f t="shared" si="116"/>
        <v>1.0774272199999999</v>
      </c>
      <c r="I333" s="12">
        <f t="shared" si="117"/>
        <v>4.4999999999999998E-2</v>
      </c>
      <c r="J333" s="12"/>
      <c r="K333" s="30">
        <f t="shared" si="107"/>
        <v>44407</v>
      </c>
      <c r="L333" s="2">
        <f t="shared" si="108"/>
        <v>220</v>
      </c>
      <c r="M333" s="15">
        <f t="shared" si="109"/>
        <v>220</v>
      </c>
      <c r="N333" s="11">
        <f t="shared" ref="N333:N377" si="119">ROUND((I333+1)^(M333/252),9)</f>
        <v>1.039175323</v>
      </c>
      <c r="O333" s="11"/>
      <c r="P333" s="11">
        <f t="shared" ref="P333:P377" si="120">ROUND(H333*N333,9)</f>
        <v>1.119635779</v>
      </c>
      <c r="Q333" s="11"/>
      <c r="R333" s="15">
        <f t="shared" si="110"/>
        <v>0</v>
      </c>
      <c r="S333" s="13">
        <f t="shared" ref="S333:S377" si="121">TRUNC(((P333-1)*C333),8)</f>
        <v>119.635779</v>
      </c>
      <c r="T333" s="13"/>
      <c r="U333" s="19">
        <f t="shared" ref="U333:U377" si="122">IF($R333&gt;0,VLOOKUP($R333,$Z$13:$AF$151,7),0)</f>
        <v>0</v>
      </c>
      <c r="V333" s="13">
        <f t="shared" si="111"/>
        <v>0</v>
      </c>
      <c r="W333" s="4" t="str">
        <f t="shared" si="112"/>
        <v>A+J=</v>
      </c>
      <c r="X333" s="30">
        <f t="shared" si="113"/>
        <v>45866</v>
      </c>
      <c r="Y333" s="3"/>
      <c r="Z333" s="72">
        <f>[2]Plan1!$A402</f>
        <v>48829</v>
      </c>
      <c r="AA333" s="72" t="str">
        <f>[2]Plan1!$C402</f>
        <v>Independência do Brasil</v>
      </c>
      <c r="AB333" s="65"/>
      <c r="AC333" s="1"/>
      <c r="AD333" s="3"/>
      <c r="AE333" s="3"/>
      <c r="AF333" s="3"/>
      <c r="AG333" s="3"/>
      <c r="AH333" s="3"/>
      <c r="AI333" s="10"/>
      <c r="AJ333" s="3"/>
      <c r="AK333" s="3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</row>
    <row r="334" spans="1:80" x14ac:dyDescent="0.15">
      <c r="A334" s="36">
        <f t="shared" ref="A334:A397" si="123">(A333+1)</f>
        <v>44728</v>
      </c>
      <c r="B334" s="14">
        <f t="shared" ca="1" si="118"/>
        <v>1120.360801</v>
      </c>
      <c r="C334" s="13">
        <f t="shared" ref="C334:C377" si="124">(C333-V333)</f>
        <v>1000</v>
      </c>
      <c r="D334" s="12">
        <f>IF(A334&lt;$B$1,VLOOKUP(A334,[1]DI!$A$4:$B$15000,2,FALSE),0)</f>
        <v>0</v>
      </c>
      <c r="E334" s="13">
        <f t="shared" si="114"/>
        <v>1</v>
      </c>
      <c r="F334" s="13">
        <f>(TRUNC(PRODUCT($E$13:$E333),16))</f>
        <v>1.0779366141484501</v>
      </c>
      <c r="G334" s="13">
        <f t="shared" si="115"/>
        <v>1</v>
      </c>
      <c r="H334" s="13">
        <f t="shared" si="116"/>
        <v>1.0779366100000001</v>
      </c>
      <c r="I334" s="12">
        <f t="shared" si="117"/>
        <v>4.4999999999999998E-2</v>
      </c>
      <c r="J334" s="12"/>
      <c r="K334" s="30">
        <f t="shared" ref="K334:K377" si="125">IF(R333&gt;0,VLOOKUP(R333,Z$13:AJ$151,2),K333)</f>
        <v>44407</v>
      </c>
      <c r="L334" s="2">
        <f t="shared" ref="L334:L377" si="126">IF(A334&gt;K334,IF(NETWORKDAYS(K334,A334,$Z$161:$Z$545)-1=0,1,NETWORKDAYS(K334,A334,$Z$161:$Z$545)-1),0)</f>
        <v>220</v>
      </c>
      <c r="M334" s="15">
        <f t="shared" ref="M334:M377" si="127">IF(AND(L334=1,L333=1),1,IF(L334&gt;0,IF(L334=L333,L334+1,L334),0))</f>
        <v>221</v>
      </c>
      <c r="N334" s="11">
        <f t="shared" si="119"/>
        <v>1.039356851</v>
      </c>
      <c r="O334" s="11"/>
      <c r="P334" s="11">
        <f t="shared" si="120"/>
        <v>1.1203608009999999</v>
      </c>
      <c r="Q334" s="11"/>
      <c r="R334" s="15">
        <f t="shared" ref="R334:R377" si="128">IF(VLOOKUP(A334,AA$13:AH$151,8)=VLOOKUP(A333,AA$13:AH$151,8),0,VLOOKUP(A334,AA$13:AH$151,8))</f>
        <v>0</v>
      </c>
      <c r="S334" s="13">
        <f t="shared" si="121"/>
        <v>120.360801</v>
      </c>
      <c r="T334" s="13"/>
      <c r="U334" s="19">
        <f t="shared" si="122"/>
        <v>0</v>
      </c>
      <c r="V334" s="13">
        <f t="shared" ref="V334:V397" si="129">IF(U334&gt;0,TRUNC(U334*C334,8),0)</f>
        <v>0</v>
      </c>
      <c r="W334" s="4" t="str">
        <f t="shared" ref="W334:W377" si="130">IF(R333&gt;0,VLOOKUP(R333,Z$13:AJ$151,10),W333)</f>
        <v>A+J=</v>
      </c>
      <c r="X334" s="30">
        <f t="shared" ref="X334:X377" si="131">IF(R333&gt;0,VLOOKUP(R333,Z$13:AJ$151,11),X333)</f>
        <v>45866</v>
      </c>
      <c r="Y334" s="3"/>
      <c r="Z334" s="72">
        <f>[2]Plan1!$A403</f>
        <v>48864</v>
      </c>
      <c r="AA334" s="72" t="str">
        <f>[2]Plan1!$C403</f>
        <v>Nossa Sr.a Aparecida - Padroeira do Brasil</v>
      </c>
      <c r="AB334" s="65"/>
      <c r="AC334" s="1"/>
      <c r="AD334" s="3"/>
      <c r="AE334" s="3"/>
      <c r="AF334" s="3"/>
      <c r="AG334" s="3"/>
      <c r="AH334" s="3"/>
      <c r="AI334" s="10"/>
      <c r="AJ334" s="3"/>
      <c r="AK334" s="3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</row>
    <row r="335" spans="1:80" x14ac:dyDescent="0.15">
      <c r="A335" s="36">
        <f t="shared" si="123"/>
        <v>44729</v>
      </c>
      <c r="B335" s="14">
        <f t="shared" ca="1" si="118"/>
        <v>1120.360801</v>
      </c>
      <c r="C335" s="13">
        <f t="shared" si="124"/>
        <v>1000</v>
      </c>
      <c r="D335" s="12">
        <f>IF(A335&lt;$B$1,VLOOKUP(A335,[1]DI!$A$4:$B$15000,2,FALSE),0)</f>
        <v>0.13150000000000001</v>
      </c>
      <c r="E335" s="13">
        <f t="shared" ref="E335:E377" si="132">ROUND(((1+D335)^(1/252)),8)</f>
        <v>1.0004903700000001</v>
      </c>
      <c r="F335" s="13">
        <f>(TRUNC(PRODUCT($E$13:$E334),16))</f>
        <v>1.0779366141484501</v>
      </c>
      <c r="G335" s="13">
        <f t="shared" ref="G335:G377" si="133">IF(R334&gt;0,F334,G334)</f>
        <v>1</v>
      </c>
      <c r="H335" s="13">
        <f t="shared" ref="H335:H377" si="134">ROUND(F335/G335,8)</f>
        <v>1.0779366100000001</v>
      </c>
      <c r="I335" s="12">
        <f t="shared" ref="I335:I398" si="135">IF(R334&gt;0,VLOOKUP(A334,AG$161:AH$223,2),I334)</f>
        <v>4.4999999999999998E-2</v>
      </c>
      <c r="J335" s="12"/>
      <c r="K335" s="30">
        <f t="shared" si="125"/>
        <v>44407</v>
      </c>
      <c r="L335" s="2">
        <f t="shared" si="126"/>
        <v>221</v>
      </c>
      <c r="M335" s="15">
        <f t="shared" si="127"/>
        <v>221</v>
      </c>
      <c r="N335" s="11">
        <f t="shared" si="119"/>
        <v>1.039356851</v>
      </c>
      <c r="O335" s="11"/>
      <c r="P335" s="11">
        <f t="shared" si="120"/>
        <v>1.1203608009999999</v>
      </c>
      <c r="Q335" s="11"/>
      <c r="R335" s="15">
        <f t="shared" si="128"/>
        <v>0</v>
      </c>
      <c r="S335" s="13">
        <f t="shared" si="121"/>
        <v>120.360801</v>
      </c>
      <c r="T335" s="13"/>
      <c r="U335" s="19">
        <f t="shared" si="122"/>
        <v>0</v>
      </c>
      <c r="V335" s="13">
        <f t="shared" si="129"/>
        <v>0</v>
      </c>
      <c r="W335" s="4" t="str">
        <f t="shared" si="130"/>
        <v>A+J=</v>
      </c>
      <c r="X335" s="30">
        <f t="shared" si="131"/>
        <v>45866</v>
      </c>
      <c r="Y335" s="3"/>
      <c r="Z335" s="72">
        <f>[2]Plan1!$A404</f>
        <v>48885</v>
      </c>
      <c r="AA335" s="72" t="str">
        <f>[2]Plan1!$C404</f>
        <v>Finados</v>
      </c>
      <c r="AB335" s="65"/>
      <c r="AC335" s="1"/>
      <c r="AD335" s="3"/>
      <c r="AE335" s="3"/>
      <c r="AF335" s="3"/>
      <c r="AG335" s="3"/>
      <c r="AH335" s="3"/>
      <c r="AI335" s="10"/>
      <c r="AJ335" s="3"/>
      <c r="AK335" s="3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</row>
    <row r="336" spans="1:80" x14ac:dyDescent="0.15">
      <c r="A336" s="36">
        <f t="shared" si="123"/>
        <v>44730</v>
      </c>
      <c r="B336" s="14">
        <f t="shared" ca="1" si="118"/>
        <v>1121.1060010000001</v>
      </c>
      <c r="C336" s="13">
        <f t="shared" si="124"/>
        <v>1000</v>
      </c>
      <c r="D336" s="12">
        <f>IF(A336&lt;$B$1,VLOOKUP(A336,[1]DI!$A$4:$B$15000,2,FALSE),0)</f>
        <v>0</v>
      </c>
      <c r="E336" s="13">
        <f t="shared" si="132"/>
        <v>1</v>
      </c>
      <c r="F336" s="13">
        <f>(TRUNC(PRODUCT($E$13:$E335),16))</f>
        <v>1.07846520192593</v>
      </c>
      <c r="G336" s="13">
        <f t="shared" si="133"/>
        <v>1</v>
      </c>
      <c r="H336" s="13">
        <f t="shared" si="134"/>
        <v>1.0784651999999999</v>
      </c>
      <c r="I336" s="12">
        <f t="shared" si="135"/>
        <v>4.4999999999999998E-2</v>
      </c>
      <c r="J336" s="12"/>
      <c r="K336" s="30">
        <f t="shared" si="125"/>
        <v>44407</v>
      </c>
      <c r="L336" s="2">
        <f t="shared" si="126"/>
        <v>221</v>
      </c>
      <c r="M336" s="15">
        <f t="shared" si="127"/>
        <v>222</v>
      </c>
      <c r="N336" s="11">
        <f t="shared" si="119"/>
        <v>1.039538412</v>
      </c>
      <c r="O336" s="11"/>
      <c r="P336" s="11">
        <f t="shared" si="120"/>
        <v>1.121106001</v>
      </c>
      <c r="Q336" s="11"/>
      <c r="R336" s="15">
        <f t="shared" si="128"/>
        <v>0</v>
      </c>
      <c r="S336" s="13">
        <f t="shared" si="121"/>
        <v>121.10600100000001</v>
      </c>
      <c r="T336" s="13"/>
      <c r="U336" s="19">
        <f t="shared" si="122"/>
        <v>0</v>
      </c>
      <c r="V336" s="13">
        <f t="shared" si="129"/>
        <v>0</v>
      </c>
      <c r="W336" s="4" t="str">
        <f t="shared" si="130"/>
        <v>A+J=</v>
      </c>
      <c r="X336" s="30">
        <f t="shared" si="131"/>
        <v>45866</v>
      </c>
      <c r="Y336" s="3"/>
      <c r="Z336" s="72">
        <f>[2]Plan1!$A405</f>
        <v>48898</v>
      </c>
      <c r="AA336" s="72" t="str">
        <f>[2]Plan1!$C405</f>
        <v>Proclamação da República</v>
      </c>
      <c r="AB336" s="65"/>
      <c r="AC336" s="1"/>
      <c r="AD336" s="3"/>
      <c r="AE336" s="3"/>
      <c r="AF336" s="3"/>
      <c r="AG336" s="3"/>
      <c r="AH336" s="3"/>
      <c r="AI336" s="10"/>
      <c r="AJ336" s="3"/>
      <c r="AK336" s="3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</row>
    <row r="337" spans="1:80" x14ac:dyDescent="0.15">
      <c r="A337" s="36">
        <f t="shared" si="123"/>
        <v>44731</v>
      </c>
      <c r="B337" s="14">
        <f t="shared" ca="1" si="118"/>
        <v>1121.1060010000001</v>
      </c>
      <c r="C337" s="13">
        <f t="shared" si="124"/>
        <v>1000</v>
      </c>
      <c r="D337" s="12">
        <f>IF(A337&lt;$B$1,VLOOKUP(A337,[1]DI!$A$4:$B$15000,2,FALSE),0)</f>
        <v>0</v>
      </c>
      <c r="E337" s="13">
        <f t="shared" si="132"/>
        <v>1</v>
      </c>
      <c r="F337" s="13">
        <f>(TRUNC(PRODUCT($E$13:$E336),16))</f>
        <v>1.07846520192593</v>
      </c>
      <c r="G337" s="13">
        <f t="shared" si="133"/>
        <v>1</v>
      </c>
      <c r="H337" s="13">
        <f t="shared" si="134"/>
        <v>1.0784651999999999</v>
      </c>
      <c r="I337" s="12">
        <f t="shared" si="135"/>
        <v>4.4999999999999998E-2</v>
      </c>
      <c r="J337" s="12"/>
      <c r="K337" s="30">
        <f t="shared" si="125"/>
        <v>44407</v>
      </c>
      <c r="L337" s="2">
        <f t="shared" si="126"/>
        <v>221</v>
      </c>
      <c r="M337" s="15">
        <f t="shared" si="127"/>
        <v>222</v>
      </c>
      <c r="N337" s="11">
        <f t="shared" si="119"/>
        <v>1.039538412</v>
      </c>
      <c r="O337" s="11"/>
      <c r="P337" s="11">
        <f t="shared" si="120"/>
        <v>1.121106001</v>
      </c>
      <c r="Q337" s="11"/>
      <c r="R337" s="15">
        <f t="shared" si="128"/>
        <v>0</v>
      </c>
      <c r="S337" s="13">
        <f t="shared" si="121"/>
        <v>121.10600100000001</v>
      </c>
      <c r="T337" s="13"/>
      <c r="U337" s="19">
        <f t="shared" si="122"/>
        <v>0</v>
      </c>
      <c r="V337" s="13">
        <f t="shared" si="129"/>
        <v>0</v>
      </c>
      <c r="W337" s="4" t="str">
        <f t="shared" si="130"/>
        <v>A+J=</v>
      </c>
      <c r="X337" s="30">
        <f t="shared" si="131"/>
        <v>45866</v>
      </c>
      <c r="Y337" s="3"/>
      <c r="Z337" s="72">
        <f>[2]Plan1!$A406</f>
        <v>48903</v>
      </c>
      <c r="AA337" s="72" t="str">
        <f>[2]Plan1!$C406</f>
        <v>Dia Nacional de Zumbi e da Consciência Negra</v>
      </c>
      <c r="AB337" s="65"/>
      <c r="AC337" s="1"/>
      <c r="AD337" s="3"/>
      <c r="AE337" s="3"/>
      <c r="AF337" s="3"/>
      <c r="AG337" s="3"/>
      <c r="AH337" s="3"/>
      <c r="AI337" s="10"/>
      <c r="AJ337" s="3"/>
      <c r="AK337" s="3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</row>
    <row r="338" spans="1:80" x14ac:dyDescent="0.15">
      <c r="A338" s="36">
        <f t="shared" si="123"/>
        <v>44732</v>
      </c>
      <c r="B338" s="14">
        <f t="shared" ca="1" si="118"/>
        <v>1121.1060010000001</v>
      </c>
      <c r="C338" s="13">
        <f t="shared" si="124"/>
        <v>1000</v>
      </c>
      <c r="D338" s="12">
        <f>IF(A338&lt;$B$1,VLOOKUP(A338,[1]DI!$A$4:$B$15000,2,FALSE),0)</f>
        <v>0.13150000000000001</v>
      </c>
      <c r="E338" s="13">
        <f t="shared" si="132"/>
        <v>1.0004903700000001</v>
      </c>
      <c r="F338" s="13">
        <f>(TRUNC(PRODUCT($E$13:$E337),16))</f>
        <v>1.07846520192593</v>
      </c>
      <c r="G338" s="13">
        <f t="shared" si="133"/>
        <v>1</v>
      </c>
      <c r="H338" s="13">
        <f t="shared" si="134"/>
        <v>1.0784651999999999</v>
      </c>
      <c r="I338" s="12">
        <f t="shared" si="135"/>
        <v>4.4999999999999998E-2</v>
      </c>
      <c r="J338" s="12"/>
      <c r="K338" s="30">
        <f t="shared" si="125"/>
        <v>44407</v>
      </c>
      <c r="L338" s="2">
        <f t="shared" si="126"/>
        <v>222</v>
      </c>
      <c r="M338" s="15">
        <f t="shared" si="127"/>
        <v>222</v>
      </c>
      <c r="N338" s="11">
        <f t="shared" si="119"/>
        <v>1.039538412</v>
      </c>
      <c r="O338" s="11"/>
      <c r="P338" s="11">
        <f t="shared" si="120"/>
        <v>1.121106001</v>
      </c>
      <c r="Q338" s="11"/>
      <c r="R338" s="15">
        <f t="shared" si="128"/>
        <v>0</v>
      </c>
      <c r="S338" s="13">
        <f t="shared" si="121"/>
        <v>121.10600100000001</v>
      </c>
      <c r="T338" s="13"/>
      <c r="U338" s="19">
        <f t="shared" si="122"/>
        <v>0</v>
      </c>
      <c r="V338" s="13">
        <f t="shared" si="129"/>
        <v>0</v>
      </c>
      <c r="W338" s="4" t="str">
        <f t="shared" si="130"/>
        <v>A+J=</v>
      </c>
      <c r="X338" s="30">
        <f t="shared" si="131"/>
        <v>45866</v>
      </c>
      <c r="Y338" s="3"/>
      <c r="Z338" s="72">
        <f>[2]Plan1!$A407</f>
        <v>48938</v>
      </c>
      <c r="AA338" s="72" t="str">
        <f>[2]Plan1!$C407</f>
        <v>Natal</v>
      </c>
      <c r="AB338" s="65"/>
      <c r="AC338" s="1"/>
      <c r="AD338" s="3"/>
      <c r="AE338" s="3"/>
      <c r="AF338" s="3"/>
      <c r="AG338" s="3"/>
      <c r="AH338" s="3"/>
      <c r="AI338" s="10"/>
      <c r="AJ338" s="3"/>
      <c r="AK338" s="3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</row>
    <row r="339" spans="1:80" x14ac:dyDescent="0.15">
      <c r="A339" s="36">
        <f t="shared" si="123"/>
        <v>44733</v>
      </c>
      <c r="B339" s="14">
        <f t="shared" ca="1" si="118"/>
        <v>1121.8516979999999</v>
      </c>
      <c r="C339" s="13">
        <f t="shared" si="124"/>
        <v>1000</v>
      </c>
      <c r="D339" s="12">
        <f>IF(A339&lt;$B$1,VLOOKUP(A339,[1]DI!$A$4:$B$15000,2,FALSE),0)</f>
        <v>0.13150000000000001</v>
      </c>
      <c r="E339" s="13">
        <f t="shared" si="132"/>
        <v>1.0004903700000001</v>
      </c>
      <c r="F339" s="13">
        <f>(TRUNC(PRODUCT($E$13:$E338),16))</f>
        <v>1.078994048907</v>
      </c>
      <c r="G339" s="13">
        <f t="shared" si="133"/>
        <v>1</v>
      </c>
      <c r="H339" s="13">
        <f t="shared" si="134"/>
        <v>1.0789940499999999</v>
      </c>
      <c r="I339" s="12">
        <f t="shared" si="135"/>
        <v>4.4999999999999998E-2</v>
      </c>
      <c r="J339" s="12"/>
      <c r="K339" s="30">
        <f t="shared" si="125"/>
        <v>44407</v>
      </c>
      <c r="L339" s="2">
        <f t="shared" si="126"/>
        <v>223</v>
      </c>
      <c r="M339" s="15">
        <f t="shared" si="127"/>
        <v>223</v>
      </c>
      <c r="N339" s="11">
        <f t="shared" si="119"/>
        <v>1.0397200040000001</v>
      </c>
      <c r="O339" s="11"/>
      <c r="P339" s="11">
        <f t="shared" si="120"/>
        <v>1.121851698</v>
      </c>
      <c r="Q339" s="11"/>
      <c r="R339" s="15">
        <f t="shared" si="128"/>
        <v>0</v>
      </c>
      <c r="S339" s="13">
        <f t="shared" si="121"/>
        <v>121.851698</v>
      </c>
      <c r="T339" s="13"/>
      <c r="U339" s="19">
        <f t="shared" si="122"/>
        <v>0</v>
      </c>
      <c r="V339" s="13">
        <f t="shared" si="129"/>
        <v>0</v>
      </c>
      <c r="W339" s="4" t="str">
        <f t="shared" si="130"/>
        <v>A+J=</v>
      </c>
      <c r="X339" s="30">
        <f t="shared" si="131"/>
        <v>45866</v>
      </c>
      <c r="Y339" s="3"/>
      <c r="Z339" s="72">
        <f>[2]Plan1!$A408</f>
        <v>48945</v>
      </c>
      <c r="AA339" s="72" t="str">
        <f>[2]Plan1!$C408</f>
        <v>Confraternização Universal</v>
      </c>
      <c r="AB339" s="65"/>
      <c r="AC339" s="1"/>
      <c r="AD339" s="3"/>
      <c r="AE339" s="3"/>
      <c r="AF339" s="3"/>
      <c r="AG339" s="3"/>
      <c r="AH339" s="3"/>
      <c r="AI339" s="10"/>
      <c r="AJ339" s="3"/>
      <c r="AK339" s="3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</row>
    <row r="340" spans="1:80" x14ac:dyDescent="0.15">
      <c r="A340" s="36">
        <f t="shared" si="123"/>
        <v>44734</v>
      </c>
      <c r="B340" s="14">
        <f t="shared" ca="1" si="118"/>
        <v>1122.597892</v>
      </c>
      <c r="C340" s="13">
        <f t="shared" si="124"/>
        <v>1000</v>
      </c>
      <c r="D340" s="12">
        <f>IF(A340&lt;$B$1,VLOOKUP(A340,[1]DI!$A$4:$B$15000,2,FALSE),0)</f>
        <v>0.13150000000000001</v>
      </c>
      <c r="E340" s="13">
        <f t="shared" si="132"/>
        <v>1.0004903700000001</v>
      </c>
      <c r="F340" s="13">
        <f>(TRUNC(PRODUCT($E$13:$E339),16))</f>
        <v>1.0795231552187601</v>
      </c>
      <c r="G340" s="13">
        <f t="shared" si="133"/>
        <v>1</v>
      </c>
      <c r="H340" s="13">
        <f t="shared" si="134"/>
        <v>1.0795231599999999</v>
      </c>
      <c r="I340" s="12">
        <f t="shared" si="135"/>
        <v>4.4999999999999998E-2</v>
      </c>
      <c r="J340" s="12"/>
      <c r="K340" s="30">
        <f t="shared" si="125"/>
        <v>44407</v>
      </c>
      <c r="L340" s="2">
        <f t="shared" si="126"/>
        <v>224</v>
      </c>
      <c r="M340" s="15">
        <f t="shared" si="127"/>
        <v>224</v>
      </c>
      <c r="N340" s="11">
        <f t="shared" si="119"/>
        <v>1.039901628</v>
      </c>
      <c r="O340" s="11"/>
      <c r="P340" s="11">
        <f t="shared" si="120"/>
        <v>1.1225978919999999</v>
      </c>
      <c r="Q340" s="11"/>
      <c r="R340" s="15">
        <f t="shared" si="128"/>
        <v>0</v>
      </c>
      <c r="S340" s="13">
        <f t="shared" si="121"/>
        <v>122.597892</v>
      </c>
      <c r="T340" s="13"/>
      <c r="U340" s="19">
        <f t="shared" si="122"/>
        <v>0</v>
      </c>
      <c r="V340" s="13">
        <f t="shared" si="129"/>
        <v>0</v>
      </c>
      <c r="W340" s="4" t="str">
        <f t="shared" si="130"/>
        <v>A+J=</v>
      </c>
      <c r="X340" s="30">
        <f t="shared" si="131"/>
        <v>45866</v>
      </c>
      <c r="Y340" s="3"/>
      <c r="Z340" s="72">
        <f>[2]Plan1!$A409</f>
        <v>48995</v>
      </c>
      <c r="AA340" s="72" t="str">
        <f>[2]Plan1!$C409</f>
        <v>Carnaval</v>
      </c>
      <c r="AB340" s="65"/>
      <c r="AC340" s="1"/>
      <c r="AD340" s="3"/>
      <c r="AE340" s="3"/>
      <c r="AF340" s="3"/>
      <c r="AG340" s="3"/>
      <c r="AH340" s="3"/>
      <c r="AI340" s="10"/>
      <c r="AJ340" s="3"/>
      <c r="AK340" s="3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</row>
    <row r="341" spans="1:80" x14ac:dyDescent="0.15">
      <c r="A341" s="36">
        <f t="shared" si="123"/>
        <v>44735</v>
      </c>
      <c r="B341" s="14">
        <f t="shared" ca="1" si="118"/>
        <v>1123.344572</v>
      </c>
      <c r="C341" s="13">
        <f t="shared" si="124"/>
        <v>1000</v>
      </c>
      <c r="D341" s="12">
        <f>IF(A341&lt;$B$1,VLOOKUP(A341,[1]DI!$A$4:$B$15000,2,FALSE),0)</f>
        <v>0.13150000000000001</v>
      </c>
      <c r="E341" s="13">
        <f t="shared" si="132"/>
        <v>1.0004903700000001</v>
      </c>
      <c r="F341" s="13">
        <f>(TRUNC(PRODUCT($E$13:$E340),16))</f>
        <v>1.08005252098839</v>
      </c>
      <c r="G341" s="13">
        <f t="shared" si="133"/>
        <v>1</v>
      </c>
      <c r="H341" s="13">
        <f t="shared" si="134"/>
        <v>1.08005252</v>
      </c>
      <c r="I341" s="12">
        <f t="shared" si="135"/>
        <v>4.4999999999999998E-2</v>
      </c>
      <c r="J341" s="12"/>
      <c r="K341" s="30">
        <f t="shared" si="125"/>
        <v>44407</v>
      </c>
      <c r="L341" s="2">
        <f t="shared" si="126"/>
        <v>225</v>
      </c>
      <c r="M341" s="15">
        <f t="shared" si="127"/>
        <v>225</v>
      </c>
      <c r="N341" s="11">
        <f t="shared" si="119"/>
        <v>1.0400832840000001</v>
      </c>
      <c r="O341" s="11"/>
      <c r="P341" s="11">
        <f t="shared" si="120"/>
        <v>1.1233445719999999</v>
      </c>
      <c r="Q341" s="11"/>
      <c r="R341" s="15">
        <f t="shared" si="128"/>
        <v>0</v>
      </c>
      <c r="S341" s="13">
        <f t="shared" si="121"/>
        <v>123.344572</v>
      </c>
      <c r="T341" s="13"/>
      <c r="U341" s="19">
        <f t="shared" si="122"/>
        <v>0</v>
      </c>
      <c r="V341" s="13">
        <f t="shared" si="129"/>
        <v>0</v>
      </c>
      <c r="W341" s="4" t="str">
        <f t="shared" si="130"/>
        <v>A+J=</v>
      </c>
      <c r="X341" s="30">
        <f t="shared" si="131"/>
        <v>45866</v>
      </c>
      <c r="Y341" s="3"/>
      <c r="Z341" s="72">
        <f>[2]Plan1!$A410</f>
        <v>48996</v>
      </c>
      <c r="AA341" s="72" t="str">
        <f>[2]Plan1!$C410</f>
        <v>Carnaval</v>
      </c>
      <c r="AB341" s="65"/>
      <c r="AC341" s="1"/>
      <c r="AD341" s="3"/>
      <c r="AE341" s="3"/>
      <c r="AF341" s="3"/>
      <c r="AG341" s="3"/>
      <c r="AH341" s="3"/>
      <c r="AI341" s="10"/>
      <c r="AJ341" s="3"/>
      <c r="AK341" s="3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</row>
    <row r="342" spans="1:80" x14ac:dyDescent="0.15">
      <c r="A342" s="36">
        <f t="shared" si="123"/>
        <v>44736</v>
      </c>
      <c r="B342" s="14">
        <f t="shared" ca="1" si="118"/>
        <v>1124.0917589999999</v>
      </c>
      <c r="C342" s="13">
        <f t="shared" si="124"/>
        <v>1000</v>
      </c>
      <c r="D342" s="12">
        <f>IF(A342&lt;$B$1,VLOOKUP(A342,[1]DI!$A$4:$B$15000,2,FALSE),0)</f>
        <v>0.13150000000000001</v>
      </c>
      <c r="E342" s="13">
        <f t="shared" si="132"/>
        <v>1.0004903700000001</v>
      </c>
      <c r="F342" s="13">
        <f>(TRUNC(PRODUCT($E$13:$E341),16))</f>
        <v>1.08058214634311</v>
      </c>
      <c r="G342" s="13">
        <f t="shared" si="133"/>
        <v>1</v>
      </c>
      <c r="H342" s="13">
        <f t="shared" si="134"/>
        <v>1.0805821499999999</v>
      </c>
      <c r="I342" s="12">
        <f t="shared" si="135"/>
        <v>4.4999999999999998E-2</v>
      </c>
      <c r="J342" s="12"/>
      <c r="K342" s="30">
        <f t="shared" si="125"/>
        <v>44407</v>
      </c>
      <c r="L342" s="2">
        <f t="shared" si="126"/>
        <v>226</v>
      </c>
      <c r="M342" s="15">
        <f t="shared" si="127"/>
        <v>226</v>
      </c>
      <c r="N342" s="11">
        <f t="shared" si="119"/>
        <v>1.040264971</v>
      </c>
      <c r="O342" s="11"/>
      <c r="P342" s="11">
        <f t="shared" si="120"/>
        <v>1.1240917589999999</v>
      </c>
      <c r="Q342" s="11"/>
      <c r="R342" s="15">
        <f t="shared" si="128"/>
        <v>0</v>
      </c>
      <c r="S342" s="13">
        <f t="shared" si="121"/>
        <v>124.091759</v>
      </c>
      <c r="T342" s="13"/>
      <c r="U342" s="19">
        <f t="shared" si="122"/>
        <v>0</v>
      </c>
      <c r="V342" s="13">
        <f t="shared" si="129"/>
        <v>0</v>
      </c>
      <c r="W342" s="4" t="str">
        <f t="shared" si="130"/>
        <v>A+J=</v>
      </c>
      <c r="X342" s="30">
        <f t="shared" si="131"/>
        <v>45866</v>
      </c>
      <c r="Y342" s="3"/>
      <c r="Z342" s="72">
        <f>[2]Plan1!$A411</f>
        <v>49041</v>
      </c>
      <c r="AA342" s="72" t="str">
        <f>[2]Plan1!$C411</f>
        <v>Paixão de Cristo</v>
      </c>
      <c r="AB342" s="65"/>
      <c r="AC342" s="1"/>
      <c r="AD342" s="3"/>
      <c r="AE342" s="3"/>
      <c r="AF342" s="3"/>
      <c r="AG342" s="3"/>
      <c r="AH342" s="3"/>
      <c r="AI342" s="10"/>
      <c r="AJ342" s="3"/>
      <c r="AK342" s="3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</row>
    <row r="343" spans="1:80" x14ac:dyDescent="0.15">
      <c r="A343" s="36">
        <f t="shared" si="123"/>
        <v>44737</v>
      </c>
      <c r="B343" s="14">
        <f t="shared" ca="1" si="118"/>
        <v>1124.8394330000001</v>
      </c>
      <c r="C343" s="13">
        <f t="shared" si="124"/>
        <v>1000</v>
      </c>
      <c r="D343" s="12">
        <f>IF(A343&lt;$B$1,VLOOKUP(A343,[1]DI!$A$4:$B$15000,2,FALSE),0)</f>
        <v>0</v>
      </c>
      <c r="E343" s="13">
        <f t="shared" si="132"/>
        <v>1</v>
      </c>
      <c r="F343" s="13">
        <f>(TRUNC(PRODUCT($E$13:$E342),16))</f>
        <v>1.0811120314102101</v>
      </c>
      <c r="G343" s="13">
        <f t="shared" si="133"/>
        <v>1</v>
      </c>
      <c r="H343" s="13">
        <f t="shared" si="134"/>
        <v>1.0811120299999999</v>
      </c>
      <c r="I343" s="12">
        <f t="shared" si="135"/>
        <v>4.4999999999999998E-2</v>
      </c>
      <c r="J343" s="12"/>
      <c r="K343" s="30">
        <f t="shared" si="125"/>
        <v>44407</v>
      </c>
      <c r="L343" s="2">
        <f t="shared" si="126"/>
        <v>226</v>
      </c>
      <c r="M343" s="15">
        <f t="shared" si="127"/>
        <v>227</v>
      </c>
      <c r="N343" s="11">
        <f t="shared" si="119"/>
        <v>1.04044669</v>
      </c>
      <c r="O343" s="11"/>
      <c r="P343" s="11">
        <f t="shared" si="120"/>
        <v>1.124839433</v>
      </c>
      <c r="Q343" s="11"/>
      <c r="R343" s="15">
        <f t="shared" si="128"/>
        <v>0</v>
      </c>
      <c r="S343" s="13">
        <f t="shared" si="121"/>
        <v>124.839433</v>
      </c>
      <c r="T343" s="13"/>
      <c r="U343" s="19">
        <f t="shared" si="122"/>
        <v>0</v>
      </c>
      <c r="V343" s="13">
        <f t="shared" si="129"/>
        <v>0</v>
      </c>
      <c r="W343" s="4" t="str">
        <f t="shared" si="130"/>
        <v>A+J=</v>
      </c>
      <c r="X343" s="30">
        <f t="shared" si="131"/>
        <v>45866</v>
      </c>
      <c r="Y343" s="3"/>
      <c r="Z343" s="72">
        <f>[2]Plan1!$A412</f>
        <v>49055</v>
      </c>
      <c r="AA343" s="72" t="str">
        <f>[2]Plan1!$C412</f>
        <v>Tiradentes</v>
      </c>
      <c r="AB343" s="65"/>
      <c r="AC343" s="1"/>
      <c r="AD343" s="3"/>
      <c r="AE343" s="3"/>
      <c r="AF343" s="3"/>
      <c r="AG343" s="3"/>
      <c r="AH343" s="3"/>
      <c r="AI343" s="10"/>
      <c r="AJ343" s="3"/>
      <c r="AK343" s="3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</row>
    <row r="344" spans="1:80" x14ac:dyDescent="0.15">
      <c r="A344" s="36">
        <f t="shared" si="123"/>
        <v>44738</v>
      </c>
      <c r="B344" s="14">
        <f t="shared" ca="1" si="118"/>
        <v>1124.8394330000001</v>
      </c>
      <c r="C344" s="13">
        <f t="shared" si="124"/>
        <v>1000</v>
      </c>
      <c r="D344" s="12">
        <f>IF(A344&lt;$B$1,VLOOKUP(A344,[1]DI!$A$4:$B$15000,2,FALSE),0)</f>
        <v>0</v>
      </c>
      <c r="E344" s="13">
        <f t="shared" si="132"/>
        <v>1</v>
      </c>
      <c r="F344" s="13">
        <f>(TRUNC(PRODUCT($E$13:$E343),16))</f>
        <v>1.0811120314102101</v>
      </c>
      <c r="G344" s="13">
        <f t="shared" si="133"/>
        <v>1</v>
      </c>
      <c r="H344" s="13">
        <f t="shared" si="134"/>
        <v>1.0811120299999999</v>
      </c>
      <c r="I344" s="12">
        <f t="shared" si="135"/>
        <v>4.4999999999999998E-2</v>
      </c>
      <c r="J344" s="12"/>
      <c r="K344" s="30">
        <f t="shared" si="125"/>
        <v>44407</v>
      </c>
      <c r="L344" s="2">
        <f t="shared" si="126"/>
        <v>226</v>
      </c>
      <c r="M344" s="15">
        <f t="shared" si="127"/>
        <v>227</v>
      </c>
      <c r="N344" s="11">
        <f t="shared" si="119"/>
        <v>1.04044669</v>
      </c>
      <c r="O344" s="11"/>
      <c r="P344" s="11">
        <f t="shared" si="120"/>
        <v>1.124839433</v>
      </c>
      <c r="Q344" s="11"/>
      <c r="R344" s="15">
        <f t="shared" si="128"/>
        <v>0</v>
      </c>
      <c r="S344" s="13">
        <f t="shared" si="121"/>
        <v>124.839433</v>
      </c>
      <c r="T344" s="13"/>
      <c r="U344" s="19">
        <f t="shared" si="122"/>
        <v>0</v>
      </c>
      <c r="V344" s="13">
        <f t="shared" si="129"/>
        <v>0</v>
      </c>
      <c r="W344" s="4" t="str">
        <f t="shared" si="130"/>
        <v>A+J=</v>
      </c>
      <c r="X344" s="30">
        <f t="shared" si="131"/>
        <v>45866</v>
      </c>
      <c r="Y344" s="3"/>
      <c r="Z344" s="72">
        <f>[2]Plan1!$A413</f>
        <v>49065</v>
      </c>
      <c r="AA344" s="72" t="str">
        <f>[2]Plan1!$C413</f>
        <v>Dia do Trabalho</v>
      </c>
      <c r="AB344" s="65"/>
      <c r="AC344" s="1"/>
      <c r="AD344" s="3"/>
      <c r="AE344" s="3"/>
      <c r="AF344" s="3"/>
      <c r="AG344" s="3"/>
      <c r="AH344" s="3"/>
      <c r="AI344" s="10"/>
      <c r="AJ344" s="3"/>
      <c r="AK344" s="3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</row>
    <row r="345" spans="1:80" x14ac:dyDescent="0.15">
      <c r="A345" s="36">
        <f t="shared" si="123"/>
        <v>44739</v>
      </c>
      <c r="B345" s="14">
        <f t="shared" ca="1" si="118"/>
        <v>1124.8394330000001</v>
      </c>
      <c r="C345" s="13">
        <f t="shared" si="124"/>
        <v>1000</v>
      </c>
      <c r="D345" s="12">
        <f>IF(A345&lt;$B$1,VLOOKUP(A345,[1]DI!$A$4:$B$15000,2,FALSE),0)</f>
        <v>0.13150000000000001</v>
      </c>
      <c r="E345" s="13">
        <f t="shared" si="132"/>
        <v>1.0004903700000001</v>
      </c>
      <c r="F345" s="13">
        <f>(TRUNC(PRODUCT($E$13:$E344),16))</f>
        <v>1.0811120314102101</v>
      </c>
      <c r="G345" s="13">
        <f t="shared" si="133"/>
        <v>1</v>
      </c>
      <c r="H345" s="13">
        <f t="shared" si="134"/>
        <v>1.0811120299999999</v>
      </c>
      <c r="I345" s="12">
        <f t="shared" si="135"/>
        <v>4.4999999999999998E-2</v>
      </c>
      <c r="J345" s="12"/>
      <c r="K345" s="30">
        <f t="shared" si="125"/>
        <v>44407</v>
      </c>
      <c r="L345" s="2">
        <f t="shared" si="126"/>
        <v>227</v>
      </c>
      <c r="M345" s="15">
        <f t="shared" si="127"/>
        <v>227</v>
      </c>
      <c r="N345" s="11">
        <f t="shared" si="119"/>
        <v>1.04044669</v>
      </c>
      <c r="O345" s="11"/>
      <c r="P345" s="11">
        <f t="shared" si="120"/>
        <v>1.124839433</v>
      </c>
      <c r="Q345" s="11"/>
      <c r="R345" s="15">
        <f t="shared" si="128"/>
        <v>0</v>
      </c>
      <c r="S345" s="13">
        <f t="shared" si="121"/>
        <v>124.839433</v>
      </c>
      <c r="T345" s="13"/>
      <c r="U345" s="19">
        <f t="shared" si="122"/>
        <v>0</v>
      </c>
      <c r="V345" s="13">
        <f t="shared" si="129"/>
        <v>0</v>
      </c>
      <c r="W345" s="4" t="str">
        <f t="shared" si="130"/>
        <v>A+J=</v>
      </c>
      <c r="X345" s="30">
        <f t="shared" si="131"/>
        <v>45866</v>
      </c>
      <c r="Y345" s="3"/>
      <c r="Z345" s="72">
        <f>[2]Plan1!$A414</f>
        <v>49103</v>
      </c>
      <c r="AA345" s="72" t="str">
        <f>[2]Plan1!$C414</f>
        <v>Corpus Christi</v>
      </c>
      <c r="AB345" s="65"/>
      <c r="AC345" s="1"/>
      <c r="AD345" s="3"/>
      <c r="AE345" s="3"/>
      <c r="AF345" s="3"/>
      <c r="AG345" s="3"/>
      <c r="AH345" s="3"/>
      <c r="AI345" s="10"/>
      <c r="AJ345" s="3"/>
      <c r="AK345" s="3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</row>
    <row r="346" spans="1:80" x14ac:dyDescent="0.15">
      <c r="A346" s="36">
        <f t="shared" si="123"/>
        <v>44740</v>
      </c>
      <c r="B346" s="14">
        <f t="shared" ca="1" si="118"/>
        <v>1125.5876149999999</v>
      </c>
      <c r="C346" s="13">
        <f t="shared" si="124"/>
        <v>1000</v>
      </c>
      <c r="D346" s="12">
        <f>IF(A346&lt;$B$1,VLOOKUP(A346,[1]DI!$A$4:$B$15000,2,FALSE),0)</f>
        <v>0.13150000000000001</v>
      </c>
      <c r="E346" s="13">
        <f t="shared" si="132"/>
        <v>1.0004903700000001</v>
      </c>
      <c r="F346" s="13">
        <f>(TRUNC(PRODUCT($E$13:$E345),16))</f>
        <v>1.0816421763170501</v>
      </c>
      <c r="G346" s="13">
        <f t="shared" si="133"/>
        <v>1</v>
      </c>
      <c r="H346" s="13">
        <f t="shared" si="134"/>
        <v>1.08164218</v>
      </c>
      <c r="I346" s="12">
        <f t="shared" si="135"/>
        <v>4.4999999999999998E-2</v>
      </c>
      <c r="J346" s="12"/>
      <c r="K346" s="30">
        <f t="shared" si="125"/>
        <v>44407</v>
      </c>
      <c r="L346" s="2">
        <f t="shared" si="126"/>
        <v>228</v>
      </c>
      <c r="M346" s="15">
        <f t="shared" si="127"/>
        <v>228</v>
      </c>
      <c r="N346" s="11">
        <f t="shared" si="119"/>
        <v>1.040628441</v>
      </c>
      <c r="O346" s="11"/>
      <c r="P346" s="11">
        <f t="shared" si="120"/>
        <v>1.1255876149999999</v>
      </c>
      <c r="Q346" s="11"/>
      <c r="R346" s="15">
        <f t="shared" si="128"/>
        <v>0</v>
      </c>
      <c r="S346" s="13">
        <f t="shared" si="121"/>
        <v>125.587615</v>
      </c>
      <c r="T346" s="13"/>
      <c r="U346" s="19">
        <f t="shared" si="122"/>
        <v>0</v>
      </c>
      <c r="V346" s="13">
        <f t="shared" si="129"/>
        <v>0</v>
      </c>
      <c r="W346" s="4" t="str">
        <f t="shared" si="130"/>
        <v>A+J=</v>
      </c>
      <c r="X346" s="30">
        <f t="shared" si="131"/>
        <v>45866</v>
      </c>
      <c r="Y346" s="3"/>
      <c r="Z346" s="72">
        <f>[2]Plan1!$A415</f>
        <v>49194</v>
      </c>
      <c r="AA346" s="72" t="str">
        <f>[2]Plan1!$C415</f>
        <v>Independência do Brasil</v>
      </c>
      <c r="AB346" s="65"/>
      <c r="AC346" s="1"/>
      <c r="AD346" s="3"/>
      <c r="AE346" s="3"/>
      <c r="AF346" s="3"/>
      <c r="AG346" s="3"/>
      <c r="AH346" s="3"/>
      <c r="AI346" s="10"/>
      <c r="AJ346" s="3"/>
      <c r="AK346" s="3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</row>
    <row r="347" spans="1:80" x14ac:dyDescent="0.15">
      <c r="A347" s="36">
        <f t="shared" si="123"/>
        <v>44741</v>
      </c>
      <c r="B347" s="14">
        <f t="shared" ca="1" si="118"/>
        <v>1126.3362850000001</v>
      </c>
      <c r="C347" s="13">
        <f t="shared" si="124"/>
        <v>1000</v>
      </c>
      <c r="D347" s="12">
        <f>IF(A347&lt;$B$1,VLOOKUP(A347,[1]DI!$A$4:$B$15000,2,FALSE),0)</f>
        <v>0.13150000000000001</v>
      </c>
      <c r="E347" s="13">
        <f t="shared" si="132"/>
        <v>1.0004903700000001</v>
      </c>
      <c r="F347" s="13">
        <f>(TRUNC(PRODUCT($E$13:$E346),16))</f>
        <v>1.0821725811910501</v>
      </c>
      <c r="G347" s="13">
        <f t="shared" si="133"/>
        <v>1</v>
      </c>
      <c r="H347" s="13">
        <f t="shared" si="134"/>
        <v>1.0821725799999999</v>
      </c>
      <c r="I347" s="12">
        <f t="shared" si="135"/>
        <v>4.4999999999999998E-2</v>
      </c>
      <c r="J347" s="12"/>
      <c r="K347" s="30">
        <f t="shared" si="125"/>
        <v>44407</v>
      </c>
      <c r="L347" s="2">
        <f t="shared" si="126"/>
        <v>229</v>
      </c>
      <c r="M347" s="15">
        <f t="shared" si="127"/>
        <v>229</v>
      </c>
      <c r="N347" s="11">
        <f t="shared" si="119"/>
        <v>1.0408102239999999</v>
      </c>
      <c r="O347" s="11"/>
      <c r="P347" s="11">
        <f t="shared" si="120"/>
        <v>1.126336285</v>
      </c>
      <c r="Q347" s="11"/>
      <c r="R347" s="15">
        <f t="shared" si="128"/>
        <v>0</v>
      </c>
      <c r="S347" s="13">
        <f t="shared" si="121"/>
        <v>126.336285</v>
      </c>
      <c r="T347" s="13"/>
      <c r="U347" s="19">
        <f t="shared" si="122"/>
        <v>0</v>
      </c>
      <c r="V347" s="13">
        <f t="shared" si="129"/>
        <v>0</v>
      </c>
      <c r="W347" s="4" t="str">
        <f t="shared" si="130"/>
        <v>A+J=</v>
      </c>
      <c r="X347" s="30">
        <f t="shared" si="131"/>
        <v>45866</v>
      </c>
      <c r="Y347" s="3"/>
      <c r="Z347" s="72">
        <f>[2]Plan1!$A416</f>
        <v>49229</v>
      </c>
      <c r="AA347" s="72" t="str">
        <f>[2]Plan1!$C416</f>
        <v>Nossa Sr.a Aparecida - Padroeira do Brasil</v>
      </c>
      <c r="AB347" s="65"/>
      <c r="AC347" s="1"/>
      <c r="AD347" s="3"/>
      <c r="AE347" s="3"/>
      <c r="AF347" s="3"/>
      <c r="AG347" s="3"/>
      <c r="AH347" s="3"/>
      <c r="AI347" s="10"/>
      <c r="AJ347" s="3"/>
      <c r="AK347" s="3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</row>
    <row r="348" spans="1:80" x14ac:dyDescent="0.15">
      <c r="A348" s="36">
        <f t="shared" si="123"/>
        <v>44742</v>
      </c>
      <c r="B348" s="14">
        <f t="shared" ca="1" si="118"/>
        <v>1127.0854629999999</v>
      </c>
      <c r="C348" s="13">
        <f t="shared" si="124"/>
        <v>1000</v>
      </c>
      <c r="D348" s="12">
        <f>IF(A348&lt;$B$1,VLOOKUP(A348,[1]DI!$A$4:$B$15000,2,FALSE),0)</f>
        <v>0.13150000000000001</v>
      </c>
      <c r="E348" s="13">
        <f t="shared" si="132"/>
        <v>1.0004903700000001</v>
      </c>
      <c r="F348" s="13">
        <f>(TRUNC(PRODUCT($E$13:$E347),16))</f>
        <v>1.0827032461596899</v>
      </c>
      <c r="G348" s="13">
        <f t="shared" si="133"/>
        <v>1</v>
      </c>
      <c r="H348" s="13">
        <f t="shared" si="134"/>
        <v>1.08270325</v>
      </c>
      <c r="I348" s="12">
        <f t="shared" si="135"/>
        <v>4.4999999999999998E-2</v>
      </c>
      <c r="J348" s="12"/>
      <c r="K348" s="30">
        <f t="shared" si="125"/>
        <v>44407</v>
      </c>
      <c r="L348" s="2">
        <f t="shared" si="126"/>
        <v>230</v>
      </c>
      <c r="M348" s="15">
        <f t="shared" si="127"/>
        <v>230</v>
      </c>
      <c r="N348" s="11">
        <f t="shared" si="119"/>
        <v>1.040992038</v>
      </c>
      <c r="O348" s="11"/>
      <c r="P348" s="11">
        <f t="shared" si="120"/>
        <v>1.127085463</v>
      </c>
      <c r="Q348" s="11"/>
      <c r="R348" s="15">
        <f t="shared" si="128"/>
        <v>0</v>
      </c>
      <c r="S348" s="13">
        <f t="shared" si="121"/>
        <v>127.085463</v>
      </c>
      <c r="T348" s="13"/>
      <c r="U348" s="19">
        <f t="shared" si="122"/>
        <v>0</v>
      </c>
      <c r="V348" s="13">
        <f t="shared" si="129"/>
        <v>0</v>
      </c>
      <c r="W348" s="4" t="str">
        <f t="shared" si="130"/>
        <v>A+J=</v>
      </c>
      <c r="X348" s="30">
        <f t="shared" si="131"/>
        <v>45866</v>
      </c>
      <c r="Y348" s="3"/>
      <c r="Z348" s="72">
        <f>[2]Plan1!$A417</f>
        <v>49250</v>
      </c>
      <c r="AA348" s="72" t="str">
        <f>[2]Plan1!$C417</f>
        <v>Finados</v>
      </c>
      <c r="AB348" s="65"/>
      <c r="AC348" s="1"/>
      <c r="AD348" s="3"/>
      <c r="AE348" s="3"/>
      <c r="AF348" s="3"/>
      <c r="AG348" s="3"/>
      <c r="AH348" s="3"/>
      <c r="AI348" s="10"/>
      <c r="AJ348" s="3"/>
      <c r="AK348" s="3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</row>
    <row r="349" spans="1:80" x14ac:dyDescent="0.15">
      <c r="A349" s="36">
        <f t="shared" si="123"/>
        <v>44743</v>
      </c>
      <c r="B349" s="14">
        <f t="shared" ca="1" si="118"/>
        <v>1127.8351279999999</v>
      </c>
      <c r="C349" s="13">
        <f t="shared" si="124"/>
        <v>1000</v>
      </c>
      <c r="D349" s="12">
        <f>IF(A349&lt;$B$1,VLOOKUP(A349,[1]DI!$A$4:$B$15000,2,FALSE),0)</f>
        <v>0.13150000000000001</v>
      </c>
      <c r="E349" s="13">
        <f t="shared" si="132"/>
        <v>1.0004903700000001</v>
      </c>
      <c r="F349" s="13">
        <f>(TRUNC(PRODUCT($E$13:$E348),16))</f>
        <v>1.08323417135051</v>
      </c>
      <c r="G349" s="13">
        <f t="shared" si="133"/>
        <v>1</v>
      </c>
      <c r="H349" s="13">
        <f t="shared" si="134"/>
        <v>1.0832341700000001</v>
      </c>
      <c r="I349" s="12">
        <f t="shared" si="135"/>
        <v>4.4999999999999998E-2</v>
      </c>
      <c r="J349" s="12"/>
      <c r="K349" s="30">
        <f t="shared" si="125"/>
        <v>44407</v>
      </c>
      <c r="L349" s="2">
        <f t="shared" si="126"/>
        <v>231</v>
      </c>
      <c r="M349" s="15">
        <f t="shared" si="127"/>
        <v>231</v>
      </c>
      <c r="N349" s="11">
        <f t="shared" si="119"/>
        <v>1.041173884</v>
      </c>
      <c r="O349" s="11"/>
      <c r="P349" s="11">
        <f t="shared" si="120"/>
        <v>1.1278351280000001</v>
      </c>
      <c r="Q349" s="11"/>
      <c r="R349" s="15">
        <f t="shared" si="128"/>
        <v>0</v>
      </c>
      <c r="S349" s="13">
        <f t="shared" si="121"/>
        <v>127.835128</v>
      </c>
      <c r="T349" s="13"/>
      <c r="U349" s="19">
        <f t="shared" si="122"/>
        <v>0</v>
      </c>
      <c r="V349" s="13">
        <f t="shared" si="129"/>
        <v>0</v>
      </c>
      <c r="W349" s="4" t="str">
        <f t="shared" si="130"/>
        <v>A+J=</v>
      </c>
      <c r="X349" s="30">
        <f t="shared" si="131"/>
        <v>45866</v>
      </c>
      <c r="Y349" s="3"/>
      <c r="Z349" s="72">
        <f>[2]Plan1!$A418</f>
        <v>49263</v>
      </c>
      <c r="AA349" s="72" t="str">
        <f>[2]Plan1!$C418</f>
        <v>Proclamação da República</v>
      </c>
      <c r="AB349" s="65"/>
      <c r="AC349" s="1"/>
      <c r="AD349" s="3"/>
      <c r="AE349" s="3"/>
      <c r="AF349" s="3"/>
      <c r="AG349" s="3"/>
      <c r="AH349" s="3"/>
      <c r="AI349" s="10"/>
      <c r="AJ349" s="3"/>
      <c r="AK349" s="3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</row>
    <row r="350" spans="1:80" x14ac:dyDescent="0.15">
      <c r="A350" s="36">
        <f t="shared" si="123"/>
        <v>44744</v>
      </c>
      <c r="B350" s="14">
        <f t="shared" ca="1" si="118"/>
        <v>1128.585302</v>
      </c>
      <c r="C350" s="13">
        <f t="shared" si="124"/>
        <v>1000</v>
      </c>
      <c r="D350" s="12">
        <f>IF(A350&lt;$B$1,VLOOKUP(A350,[1]DI!$A$4:$B$15000,2,FALSE),0)</f>
        <v>0</v>
      </c>
      <c r="E350" s="13">
        <f t="shared" si="132"/>
        <v>1</v>
      </c>
      <c r="F350" s="13">
        <f>(TRUNC(PRODUCT($E$13:$E349),16))</f>
        <v>1.0837653568911101</v>
      </c>
      <c r="G350" s="13">
        <f t="shared" si="133"/>
        <v>1</v>
      </c>
      <c r="H350" s="13">
        <f t="shared" si="134"/>
        <v>1.0837653599999999</v>
      </c>
      <c r="I350" s="12">
        <f t="shared" si="135"/>
        <v>4.4999999999999998E-2</v>
      </c>
      <c r="J350" s="12"/>
      <c r="K350" s="30">
        <f t="shared" si="125"/>
        <v>44407</v>
      </c>
      <c r="L350" s="2">
        <f t="shared" si="126"/>
        <v>231</v>
      </c>
      <c r="M350" s="15">
        <f t="shared" si="127"/>
        <v>232</v>
      </c>
      <c r="N350" s="11">
        <f t="shared" si="119"/>
        <v>1.041355762</v>
      </c>
      <c r="O350" s="11"/>
      <c r="P350" s="11">
        <f t="shared" si="120"/>
        <v>1.1285853020000001</v>
      </c>
      <c r="Q350" s="11"/>
      <c r="R350" s="15">
        <f t="shared" si="128"/>
        <v>0</v>
      </c>
      <c r="S350" s="13">
        <f t="shared" si="121"/>
        <v>128.58530200000001</v>
      </c>
      <c r="T350" s="13"/>
      <c r="U350" s="19">
        <f t="shared" si="122"/>
        <v>0</v>
      </c>
      <c r="V350" s="13">
        <f t="shared" si="129"/>
        <v>0</v>
      </c>
      <c r="W350" s="4" t="str">
        <f t="shared" si="130"/>
        <v>A+J=</v>
      </c>
      <c r="X350" s="30">
        <f t="shared" si="131"/>
        <v>45866</v>
      </c>
      <c r="Y350" s="3"/>
      <c r="Z350" s="72">
        <f>[2]Plan1!$A419</f>
        <v>49268</v>
      </c>
      <c r="AA350" s="72" t="str">
        <f>[2]Plan1!$C419</f>
        <v>Dia Nacional de Zumbi e da Consciência Negra</v>
      </c>
      <c r="AB350" s="65"/>
      <c r="AC350" s="1"/>
      <c r="AD350" s="3"/>
      <c r="AE350" s="3"/>
      <c r="AF350" s="3"/>
      <c r="AG350" s="3"/>
      <c r="AH350" s="3"/>
      <c r="AI350" s="10"/>
      <c r="AJ350" s="3"/>
      <c r="AK350" s="3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</row>
    <row r="351" spans="1:80" x14ac:dyDescent="0.15">
      <c r="A351" s="36">
        <f t="shared" si="123"/>
        <v>44745</v>
      </c>
      <c r="B351" s="14">
        <f t="shared" ca="1" si="118"/>
        <v>1128.585302</v>
      </c>
      <c r="C351" s="13">
        <f t="shared" si="124"/>
        <v>1000</v>
      </c>
      <c r="D351" s="12">
        <f>IF(A351&lt;$B$1,VLOOKUP(A351,[1]DI!$A$4:$B$15000,2,FALSE),0)</f>
        <v>0</v>
      </c>
      <c r="E351" s="13">
        <f t="shared" si="132"/>
        <v>1</v>
      </c>
      <c r="F351" s="13">
        <f>(TRUNC(PRODUCT($E$13:$E350),16))</f>
        <v>1.0837653568911101</v>
      </c>
      <c r="G351" s="13">
        <f t="shared" si="133"/>
        <v>1</v>
      </c>
      <c r="H351" s="13">
        <f t="shared" si="134"/>
        <v>1.0837653599999999</v>
      </c>
      <c r="I351" s="12">
        <f t="shared" si="135"/>
        <v>4.4999999999999998E-2</v>
      </c>
      <c r="J351" s="12"/>
      <c r="K351" s="30">
        <f t="shared" si="125"/>
        <v>44407</v>
      </c>
      <c r="L351" s="2">
        <f t="shared" si="126"/>
        <v>231</v>
      </c>
      <c r="M351" s="15">
        <f t="shared" si="127"/>
        <v>232</v>
      </c>
      <c r="N351" s="11">
        <f t="shared" si="119"/>
        <v>1.041355762</v>
      </c>
      <c r="O351" s="11"/>
      <c r="P351" s="11">
        <f t="shared" si="120"/>
        <v>1.1285853020000001</v>
      </c>
      <c r="Q351" s="11"/>
      <c r="R351" s="15">
        <f t="shared" si="128"/>
        <v>0</v>
      </c>
      <c r="S351" s="13">
        <f t="shared" si="121"/>
        <v>128.58530200000001</v>
      </c>
      <c r="T351" s="13"/>
      <c r="U351" s="19">
        <f t="shared" si="122"/>
        <v>0</v>
      </c>
      <c r="V351" s="13">
        <f t="shared" si="129"/>
        <v>0</v>
      </c>
      <c r="W351" s="4" t="str">
        <f t="shared" si="130"/>
        <v>A+J=</v>
      </c>
      <c r="X351" s="30">
        <f t="shared" si="131"/>
        <v>45866</v>
      </c>
      <c r="Y351" s="3"/>
      <c r="Z351" s="72">
        <f>[2]Plan1!$A420</f>
        <v>49303</v>
      </c>
      <c r="AA351" s="72" t="str">
        <f>[2]Plan1!$C420</f>
        <v>Natal</v>
      </c>
      <c r="AB351" s="65"/>
      <c r="AC351" s="1"/>
      <c r="AD351" s="3"/>
      <c r="AE351" s="3"/>
      <c r="AF351" s="3"/>
      <c r="AG351" s="3"/>
      <c r="AH351" s="3"/>
      <c r="AI351" s="10"/>
      <c r="AJ351" s="3"/>
      <c r="AK351" s="3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</row>
    <row r="352" spans="1:80" x14ac:dyDescent="0.15">
      <c r="A352" s="36">
        <f t="shared" si="123"/>
        <v>44746</v>
      </c>
      <c r="B352" s="14">
        <f t="shared" ca="1" si="118"/>
        <v>1128.585302</v>
      </c>
      <c r="C352" s="13">
        <f t="shared" si="124"/>
        <v>1000</v>
      </c>
      <c r="D352" s="12">
        <f>IF(A352&lt;$B$1,VLOOKUP(A352,[1]DI!$A$4:$B$15000,2,FALSE),0)</f>
        <v>0.13150000000000001</v>
      </c>
      <c r="E352" s="13">
        <f t="shared" si="132"/>
        <v>1.0004903700000001</v>
      </c>
      <c r="F352" s="13">
        <f>(TRUNC(PRODUCT($E$13:$E351),16))</f>
        <v>1.0837653568911101</v>
      </c>
      <c r="G352" s="13">
        <f t="shared" si="133"/>
        <v>1</v>
      </c>
      <c r="H352" s="13">
        <f t="shared" si="134"/>
        <v>1.0837653599999999</v>
      </c>
      <c r="I352" s="12">
        <f t="shared" si="135"/>
        <v>4.4999999999999998E-2</v>
      </c>
      <c r="J352" s="12"/>
      <c r="K352" s="30">
        <f t="shared" si="125"/>
        <v>44407</v>
      </c>
      <c r="L352" s="2">
        <f t="shared" si="126"/>
        <v>232</v>
      </c>
      <c r="M352" s="15">
        <f t="shared" si="127"/>
        <v>232</v>
      </c>
      <c r="N352" s="11">
        <f t="shared" si="119"/>
        <v>1.041355762</v>
      </c>
      <c r="O352" s="11"/>
      <c r="P352" s="11">
        <f t="shared" si="120"/>
        <v>1.1285853020000001</v>
      </c>
      <c r="Q352" s="11"/>
      <c r="R352" s="15">
        <f t="shared" si="128"/>
        <v>0</v>
      </c>
      <c r="S352" s="13">
        <f t="shared" si="121"/>
        <v>128.58530200000001</v>
      </c>
      <c r="T352" s="13"/>
      <c r="U352" s="19">
        <f t="shared" si="122"/>
        <v>0</v>
      </c>
      <c r="V352" s="13">
        <f t="shared" si="129"/>
        <v>0</v>
      </c>
      <c r="W352" s="4" t="str">
        <f t="shared" si="130"/>
        <v>A+J=</v>
      </c>
      <c r="X352" s="30">
        <f t="shared" si="131"/>
        <v>45866</v>
      </c>
      <c r="Y352" s="3"/>
      <c r="Z352" s="72">
        <f>[2]Plan1!$A421</f>
        <v>49310</v>
      </c>
      <c r="AA352" s="72" t="str">
        <f>[2]Plan1!$C421</f>
        <v>Confraternização Universal</v>
      </c>
      <c r="AB352" s="65"/>
      <c r="AC352" s="1"/>
      <c r="AD352" s="3"/>
      <c r="AE352" s="3"/>
      <c r="AF352" s="3"/>
      <c r="AG352" s="3"/>
      <c r="AH352" s="3"/>
      <c r="AI352" s="10"/>
      <c r="AJ352" s="3"/>
      <c r="AK352" s="3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</row>
    <row r="353" spans="1:80" x14ac:dyDescent="0.15">
      <c r="A353" s="36">
        <f t="shared" si="123"/>
        <v>44747</v>
      </c>
      <c r="B353" s="14">
        <f t="shared" ca="1" si="118"/>
        <v>1129.335965</v>
      </c>
      <c r="C353" s="13">
        <f t="shared" si="124"/>
        <v>1000</v>
      </c>
      <c r="D353" s="12">
        <f>IF(A353&lt;$B$1,VLOOKUP(A353,[1]DI!$A$4:$B$15000,2,FALSE),0)</f>
        <v>0.13150000000000001</v>
      </c>
      <c r="E353" s="13">
        <f t="shared" si="132"/>
        <v>1.0004903700000001</v>
      </c>
      <c r="F353" s="13">
        <f>(TRUNC(PRODUCT($E$13:$E352),16))</f>
        <v>1.08429680290917</v>
      </c>
      <c r="G353" s="13">
        <f t="shared" si="133"/>
        <v>1</v>
      </c>
      <c r="H353" s="13">
        <f t="shared" si="134"/>
        <v>1.0842967999999999</v>
      </c>
      <c r="I353" s="12">
        <f t="shared" si="135"/>
        <v>4.4999999999999998E-2</v>
      </c>
      <c r="J353" s="12"/>
      <c r="K353" s="30">
        <f t="shared" si="125"/>
        <v>44407</v>
      </c>
      <c r="L353" s="2">
        <f t="shared" si="126"/>
        <v>233</v>
      </c>
      <c r="M353" s="15">
        <f t="shared" si="127"/>
        <v>233</v>
      </c>
      <c r="N353" s="11">
        <f t="shared" si="119"/>
        <v>1.041537672</v>
      </c>
      <c r="O353" s="11"/>
      <c r="P353" s="11">
        <f t="shared" si="120"/>
        <v>1.1293359650000001</v>
      </c>
      <c r="Q353" s="11"/>
      <c r="R353" s="15">
        <f t="shared" si="128"/>
        <v>0</v>
      </c>
      <c r="S353" s="13">
        <f t="shared" si="121"/>
        <v>129.33596499999999</v>
      </c>
      <c r="T353" s="13"/>
      <c r="U353" s="19">
        <f t="shared" si="122"/>
        <v>0</v>
      </c>
      <c r="V353" s="13">
        <f t="shared" si="129"/>
        <v>0</v>
      </c>
      <c r="W353" s="4" t="str">
        <f t="shared" si="130"/>
        <v>A+J=</v>
      </c>
      <c r="X353" s="30">
        <f t="shared" si="131"/>
        <v>45866</v>
      </c>
      <c r="Y353" s="3"/>
      <c r="Z353" s="72">
        <f>[2]Plan1!$A422</f>
        <v>49345</v>
      </c>
      <c r="AA353" s="72" t="str">
        <f>[2]Plan1!$C422</f>
        <v>Carnaval</v>
      </c>
      <c r="AB353" s="65"/>
      <c r="AC353" s="1"/>
      <c r="AD353" s="3"/>
      <c r="AE353" s="3"/>
      <c r="AF353" s="3"/>
      <c r="AG353" s="3"/>
      <c r="AH353" s="3"/>
      <c r="AI353" s="10"/>
      <c r="AJ353" s="3"/>
      <c r="AK353" s="3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</row>
    <row r="354" spans="1:80" x14ac:dyDescent="0.15">
      <c r="A354" s="36">
        <f t="shared" si="123"/>
        <v>44748</v>
      </c>
      <c r="B354" s="14">
        <f t="shared" ca="1" si="118"/>
        <v>1130.0871360000001</v>
      </c>
      <c r="C354" s="13">
        <f t="shared" si="124"/>
        <v>1000</v>
      </c>
      <c r="D354" s="12">
        <f>IF(A354&lt;$B$1,VLOOKUP(A354,[1]DI!$A$4:$B$15000,2,FALSE),0)</f>
        <v>0.13150000000000001</v>
      </c>
      <c r="E354" s="13">
        <f t="shared" si="132"/>
        <v>1.0004903700000001</v>
      </c>
      <c r="F354" s="13">
        <f>(TRUNC(PRODUCT($E$13:$E353),16))</f>
        <v>1.0848285095324199</v>
      </c>
      <c r="G354" s="13">
        <f t="shared" si="133"/>
        <v>1</v>
      </c>
      <c r="H354" s="13">
        <f t="shared" si="134"/>
        <v>1.0848285099999999</v>
      </c>
      <c r="I354" s="12">
        <f t="shared" si="135"/>
        <v>4.4999999999999998E-2</v>
      </c>
      <c r="J354" s="12"/>
      <c r="K354" s="30">
        <f t="shared" si="125"/>
        <v>44407</v>
      </c>
      <c r="L354" s="2">
        <f t="shared" si="126"/>
        <v>234</v>
      </c>
      <c r="M354" s="15">
        <f t="shared" si="127"/>
        <v>234</v>
      </c>
      <c r="N354" s="11">
        <f t="shared" si="119"/>
        <v>1.0417196129999999</v>
      </c>
      <c r="O354" s="11"/>
      <c r="P354" s="11">
        <f t="shared" si="120"/>
        <v>1.130087136</v>
      </c>
      <c r="Q354" s="11"/>
      <c r="R354" s="15">
        <f t="shared" si="128"/>
        <v>0</v>
      </c>
      <c r="S354" s="13">
        <f t="shared" si="121"/>
        <v>130.08713599999999</v>
      </c>
      <c r="T354" s="13"/>
      <c r="U354" s="19">
        <f t="shared" si="122"/>
        <v>0</v>
      </c>
      <c r="V354" s="13">
        <f t="shared" si="129"/>
        <v>0</v>
      </c>
      <c r="W354" s="4" t="str">
        <f t="shared" si="130"/>
        <v>A+J=</v>
      </c>
      <c r="X354" s="30">
        <f t="shared" si="131"/>
        <v>45866</v>
      </c>
      <c r="Y354" s="3"/>
      <c r="Z354" s="72">
        <f>[2]Plan1!$A423</f>
        <v>49346</v>
      </c>
      <c r="AA354" s="72" t="str">
        <f>[2]Plan1!$C423</f>
        <v>Carnaval</v>
      </c>
      <c r="AB354" s="65"/>
      <c r="AC354" s="1"/>
      <c r="AD354" s="3"/>
      <c r="AE354" s="3"/>
      <c r="AF354" s="3"/>
      <c r="AG354" s="3"/>
      <c r="AH354" s="3"/>
      <c r="AI354" s="10"/>
      <c r="AJ354" s="3"/>
      <c r="AK354" s="3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</row>
    <row r="355" spans="1:80" x14ac:dyDescent="0.15">
      <c r="A355" s="36">
        <f t="shared" si="123"/>
        <v>44749</v>
      </c>
      <c r="B355" s="14">
        <f t="shared" ca="1" si="118"/>
        <v>1130.8388070000001</v>
      </c>
      <c r="C355" s="13">
        <f t="shared" si="124"/>
        <v>1000</v>
      </c>
      <c r="D355" s="12">
        <f>IF(A355&lt;$B$1,VLOOKUP(A355,[1]DI!$A$4:$B$15000,2,FALSE),0)</f>
        <v>0.13150000000000001</v>
      </c>
      <c r="E355" s="13">
        <f t="shared" si="132"/>
        <v>1.0004903700000001</v>
      </c>
      <c r="F355" s="13">
        <f>(TRUNC(PRODUCT($E$13:$E354),16))</f>
        <v>1.08536047688863</v>
      </c>
      <c r="G355" s="13">
        <f t="shared" si="133"/>
        <v>1</v>
      </c>
      <c r="H355" s="13">
        <f t="shared" si="134"/>
        <v>1.0853604800000001</v>
      </c>
      <c r="I355" s="12">
        <f t="shared" si="135"/>
        <v>4.4999999999999998E-2</v>
      </c>
      <c r="J355" s="12"/>
      <c r="K355" s="30">
        <f t="shared" si="125"/>
        <v>44407</v>
      </c>
      <c r="L355" s="2">
        <f t="shared" si="126"/>
        <v>235</v>
      </c>
      <c r="M355" s="15">
        <f t="shared" si="127"/>
        <v>235</v>
      </c>
      <c r="N355" s="11">
        <f t="shared" si="119"/>
        <v>1.0419015869999999</v>
      </c>
      <c r="O355" s="11"/>
      <c r="P355" s="11">
        <f t="shared" si="120"/>
        <v>1.1308388069999999</v>
      </c>
      <c r="Q355" s="11"/>
      <c r="R355" s="15">
        <f t="shared" si="128"/>
        <v>0</v>
      </c>
      <c r="S355" s="13">
        <f t="shared" si="121"/>
        <v>130.838807</v>
      </c>
      <c r="T355" s="13"/>
      <c r="U355" s="19">
        <f t="shared" si="122"/>
        <v>0</v>
      </c>
      <c r="V355" s="13">
        <f t="shared" si="129"/>
        <v>0</v>
      </c>
      <c r="W355" s="4" t="str">
        <f t="shared" si="130"/>
        <v>A+J=</v>
      </c>
      <c r="X355" s="30">
        <f t="shared" si="131"/>
        <v>45866</v>
      </c>
      <c r="Y355" s="3"/>
      <c r="Z355" s="72">
        <f>[2]Plan1!$A424</f>
        <v>49391</v>
      </c>
      <c r="AA355" s="72" t="str">
        <f>[2]Plan1!$C424</f>
        <v>Paixão de Cristo</v>
      </c>
      <c r="AB355" s="65"/>
      <c r="AC355" s="1"/>
      <c r="AD355" s="3"/>
      <c r="AE355" s="3"/>
      <c r="AF355" s="3"/>
      <c r="AG355" s="3"/>
      <c r="AH355" s="3"/>
      <c r="AI355" s="10"/>
      <c r="AJ355" s="3"/>
      <c r="AK355" s="3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</row>
    <row r="356" spans="1:80" x14ac:dyDescent="0.15">
      <c r="A356" s="36">
        <f t="shared" si="123"/>
        <v>44750</v>
      </c>
      <c r="B356" s="14">
        <f t="shared" ca="1" si="118"/>
        <v>1131.590976</v>
      </c>
      <c r="C356" s="13">
        <f t="shared" si="124"/>
        <v>1000</v>
      </c>
      <c r="D356" s="12">
        <f>IF(A356&lt;$B$1,VLOOKUP(A356,[1]DI!$A$4:$B$15000,2,FALSE),0)</f>
        <v>0.13150000000000001</v>
      </c>
      <c r="E356" s="13">
        <f t="shared" si="132"/>
        <v>1.0004903700000001</v>
      </c>
      <c r="F356" s="13">
        <f>(TRUNC(PRODUCT($E$13:$E355),16))</f>
        <v>1.0858927051056899</v>
      </c>
      <c r="G356" s="13">
        <f t="shared" si="133"/>
        <v>1</v>
      </c>
      <c r="H356" s="13">
        <f t="shared" si="134"/>
        <v>1.08589271</v>
      </c>
      <c r="I356" s="12">
        <f t="shared" si="135"/>
        <v>4.4999999999999998E-2</v>
      </c>
      <c r="J356" s="12"/>
      <c r="K356" s="30">
        <f t="shared" si="125"/>
        <v>44407</v>
      </c>
      <c r="L356" s="2">
        <f t="shared" si="126"/>
        <v>236</v>
      </c>
      <c r="M356" s="15">
        <f t="shared" si="127"/>
        <v>236</v>
      </c>
      <c r="N356" s="11">
        <f t="shared" si="119"/>
        <v>1.042083592</v>
      </c>
      <c r="O356" s="11"/>
      <c r="P356" s="11">
        <f t="shared" si="120"/>
        <v>1.131590976</v>
      </c>
      <c r="Q356" s="11"/>
      <c r="R356" s="15">
        <f t="shared" si="128"/>
        <v>0</v>
      </c>
      <c r="S356" s="13">
        <f t="shared" si="121"/>
        <v>131.59097600000001</v>
      </c>
      <c r="T356" s="13"/>
      <c r="U356" s="19">
        <f t="shared" si="122"/>
        <v>0</v>
      </c>
      <c r="V356" s="13">
        <f t="shared" si="129"/>
        <v>0</v>
      </c>
      <c r="W356" s="4" t="str">
        <f t="shared" si="130"/>
        <v>A+J=</v>
      </c>
      <c r="X356" s="30">
        <f t="shared" si="131"/>
        <v>45866</v>
      </c>
      <c r="Y356" s="3"/>
      <c r="Z356" s="72">
        <f>[2]Plan1!$A425</f>
        <v>49420</v>
      </c>
      <c r="AA356" s="72" t="str">
        <f>[2]Plan1!$C425</f>
        <v>Tiradentes</v>
      </c>
      <c r="AB356" s="65"/>
      <c r="AC356" s="1"/>
      <c r="AD356" s="3"/>
      <c r="AE356" s="3"/>
      <c r="AF356" s="3"/>
      <c r="AG356" s="3"/>
      <c r="AH356" s="3"/>
      <c r="AI356" s="10"/>
      <c r="AJ356" s="3"/>
      <c r="AK356" s="3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</row>
    <row r="357" spans="1:80" x14ac:dyDescent="0.15">
      <c r="A357" s="36">
        <f t="shared" si="123"/>
        <v>44751</v>
      </c>
      <c r="B357" s="14">
        <f t="shared" ca="1" si="118"/>
        <v>1132.3436340000001</v>
      </c>
      <c r="C357" s="13">
        <f t="shared" si="124"/>
        <v>1000</v>
      </c>
      <c r="D357" s="12">
        <f>IF(A357&lt;$B$1,VLOOKUP(A357,[1]DI!$A$4:$B$15000,2,FALSE),0)</f>
        <v>0</v>
      </c>
      <c r="E357" s="13">
        <f t="shared" si="132"/>
        <v>1</v>
      </c>
      <c r="F357" s="13">
        <f>(TRUNC(PRODUCT($E$13:$E356),16))</f>
        <v>1.08642519431149</v>
      </c>
      <c r="G357" s="13">
        <f t="shared" si="133"/>
        <v>1</v>
      </c>
      <c r="H357" s="13">
        <f t="shared" si="134"/>
        <v>1.0864251899999999</v>
      </c>
      <c r="I357" s="12">
        <f t="shared" si="135"/>
        <v>4.4999999999999998E-2</v>
      </c>
      <c r="J357" s="12"/>
      <c r="K357" s="30">
        <f t="shared" si="125"/>
        <v>44407</v>
      </c>
      <c r="L357" s="2">
        <f t="shared" si="126"/>
        <v>236</v>
      </c>
      <c r="M357" s="15">
        <f t="shared" si="127"/>
        <v>237</v>
      </c>
      <c r="N357" s="11">
        <f t="shared" si="119"/>
        <v>1.0422656290000001</v>
      </c>
      <c r="O357" s="11"/>
      <c r="P357" s="11">
        <f t="shared" si="120"/>
        <v>1.1323436339999999</v>
      </c>
      <c r="Q357" s="11"/>
      <c r="R357" s="15">
        <f t="shared" si="128"/>
        <v>0</v>
      </c>
      <c r="S357" s="13">
        <f t="shared" si="121"/>
        <v>132.34363400000001</v>
      </c>
      <c r="T357" s="13"/>
      <c r="U357" s="19">
        <f t="shared" si="122"/>
        <v>0</v>
      </c>
      <c r="V357" s="13">
        <f t="shared" si="129"/>
        <v>0</v>
      </c>
      <c r="W357" s="4" t="str">
        <f t="shared" si="130"/>
        <v>A+J=</v>
      </c>
      <c r="X357" s="30">
        <f t="shared" si="131"/>
        <v>45866</v>
      </c>
      <c r="Y357" s="3"/>
      <c r="Z357" s="72">
        <f>[2]Plan1!$A426</f>
        <v>49430</v>
      </c>
      <c r="AA357" s="72" t="str">
        <f>[2]Plan1!$C426</f>
        <v>Dia do Trabalho</v>
      </c>
      <c r="AB357" s="65"/>
      <c r="AC357" s="1"/>
      <c r="AD357" s="3"/>
      <c r="AE357" s="3"/>
      <c r="AF357" s="3"/>
      <c r="AG357" s="3"/>
      <c r="AH357" s="3"/>
      <c r="AI357" s="10"/>
      <c r="AJ357" s="3"/>
      <c r="AK357" s="3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</row>
    <row r="358" spans="1:80" x14ac:dyDescent="0.15">
      <c r="A358" s="36">
        <f t="shared" si="123"/>
        <v>44752</v>
      </c>
      <c r="B358" s="14">
        <f t="shared" ca="1" si="118"/>
        <v>1132.3436340000001</v>
      </c>
      <c r="C358" s="13">
        <f t="shared" si="124"/>
        <v>1000</v>
      </c>
      <c r="D358" s="12">
        <f>IF(A358&lt;$B$1,VLOOKUP(A358,[1]DI!$A$4:$B$15000,2,FALSE),0)</f>
        <v>0</v>
      </c>
      <c r="E358" s="13">
        <f t="shared" si="132"/>
        <v>1</v>
      </c>
      <c r="F358" s="13">
        <f>(TRUNC(PRODUCT($E$13:$E357),16))</f>
        <v>1.08642519431149</v>
      </c>
      <c r="G358" s="13">
        <f t="shared" si="133"/>
        <v>1</v>
      </c>
      <c r="H358" s="13">
        <f t="shared" si="134"/>
        <v>1.0864251899999999</v>
      </c>
      <c r="I358" s="12">
        <f t="shared" si="135"/>
        <v>4.4999999999999998E-2</v>
      </c>
      <c r="J358" s="12"/>
      <c r="K358" s="30">
        <f t="shared" si="125"/>
        <v>44407</v>
      </c>
      <c r="L358" s="2">
        <f t="shared" si="126"/>
        <v>236</v>
      </c>
      <c r="M358" s="15">
        <f t="shared" si="127"/>
        <v>237</v>
      </c>
      <c r="N358" s="11">
        <f t="shared" si="119"/>
        <v>1.0422656290000001</v>
      </c>
      <c r="O358" s="11"/>
      <c r="P358" s="11">
        <f t="shared" si="120"/>
        <v>1.1323436339999999</v>
      </c>
      <c r="Q358" s="11"/>
      <c r="R358" s="15">
        <f t="shared" si="128"/>
        <v>0</v>
      </c>
      <c r="S358" s="13">
        <f t="shared" si="121"/>
        <v>132.34363400000001</v>
      </c>
      <c r="T358" s="13"/>
      <c r="U358" s="19">
        <f t="shared" si="122"/>
        <v>0</v>
      </c>
      <c r="V358" s="13">
        <f t="shared" si="129"/>
        <v>0</v>
      </c>
      <c r="W358" s="4" t="str">
        <f t="shared" si="130"/>
        <v>A+J=</v>
      </c>
      <c r="X358" s="30">
        <f t="shared" si="131"/>
        <v>45866</v>
      </c>
      <c r="Y358" s="3"/>
      <c r="Z358" s="72">
        <f>[2]Plan1!$A427</f>
        <v>49453</v>
      </c>
      <c r="AA358" s="72" t="str">
        <f>[2]Plan1!$C427</f>
        <v>Corpus Christi</v>
      </c>
      <c r="AB358" s="65"/>
      <c r="AC358" s="1"/>
      <c r="AD358" s="3"/>
      <c r="AE358" s="3"/>
      <c r="AF358" s="3"/>
      <c r="AG358" s="3"/>
      <c r="AH358" s="3"/>
      <c r="AI358" s="10"/>
      <c r="AJ358" s="3"/>
      <c r="AK358" s="3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</row>
    <row r="359" spans="1:80" x14ac:dyDescent="0.15">
      <c r="A359" s="36">
        <f t="shared" si="123"/>
        <v>44753</v>
      </c>
      <c r="B359" s="14">
        <f t="shared" ca="1" si="118"/>
        <v>1132.3436340000001</v>
      </c>
      <c r="C359" s="13">
        <f t="shared" si="124"/>
        <v>1000</v>
      </c>
      <c r="D359" s="12">
        <f>IF(A359&lt;$B$1,VLOOKUP(A359,[1]DI!$A$4:$B$15000,2,FALSE),0)</f>
        <v>0.13150000000000001</v>
      </c>
      <c r="E359" s="13">
        <f t="shared" si="132"/>
        <v>1.0004903700000001</v>
      </c>
      <c r="F359" s="13">
        <f>(TRUNC(PRODUCT($E$13:$E358),16))</f>
        <v>1.08642519431149</v>
      </c>
      <c r="G359" s="13">
        <f t="shared" si="133"/>
        <v>1</v>
      </c>
      <c r="H359" s="13">
        <f t="shared" si="134"/>
        <v>1.0864251899999999</v>
      </c>
      <c r="I359" s="12">
        <f t="shared" si="135"/>
        <v>4.4999999999999998E-2</v>
      </c>
      <c r="J359" s="12"/>
      <c r="K359" s="30">
        <f t="shared" si="125"/>
        <v>44407</v>
      </c>
      <c r="L359" s="2">
        <f t="shared" si="126"/>
        <v>237</v>
      </c>
      <c r="M359" s="15">
        <f t="shared" si="127"/>
        <v>237</v>
      </c>
      <c r="N359" s="11">
        <f t="shared" si="119"/>
        <v>1.0422656290000001</v>
      </c>
      <c r="O359" s="11"/>
      <c r="P359" s="11">
        <f t="shared" si="120"/>
        <v>1.1323436339999999</v>
      </c>
      <c r="Q359" s="11"/>
      <c r="R359" s="15">
        <f t="shared" si="128"/>
        <v>0</v>
      </c>
      <c r="S359" s="13">
        <f t="shared" si="121"/>
        <v>132.34363400000001</v>
      </c>
      <c r="T359" s="13"/>
      <c r="U359" s="19">
        <f t="shared" si="122"/>
        <v>0</v>
      </c>
      <c r="V359" s="13">
        <f t="shared" si="129"/>
        <v>0</v>
      </c>
      <c r="W359" s="4" t="str">
        <f t="shared" si="130"/>
        <v>A+J=</v>
      </c>
      <c r="X359" s="30">
        <f t="shared" si="131"/>
        <v>45866</v>
      </c>
      <c r="Y359" s="3"/>
      <c r="Z359" s="72">
        <f>[2]Plan1!$A428</f>
        <v>49559</v>
      </c>
      <c r="AA359" s="72" t="str">
        <f>[2]Plan1!$C428</f>
        <v>Independência do Brasil</v>
      </c>
      <c r="AB359" s="65"/>
      <c r="AC359" s="1"/>
      <c r="AD359" s="3"/>
      <c r="AE359" s="3"/>
      <c r="AF359" s="3"/>
      <c r="AG359" s="3"/>
      <c r="AH359" s="3"/>
      <c r="AI359" s="10"/>
      <c r="AJ359" s="3"/>
      <c r="AK359" s="3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</row>
    <row r="360" spans="1:80" x14ac:dyDescent="0.15">
      <c r="A360" s="36">
        <f t="shared" si="123"/>
        <v>44754</v>
      </c>
      <c r="B360" s="14">
        <f t="shared" ca="1" si="118"/>
        <v>1133.0968009999999</v>
      </c>
      <c r="C360" s="13">
        <f t="shared" si="124"/>
        <v>1000</v>
      </c>
      <c r="D360" s="12">
        <f>IF(A360&lt;$B$1,VLOOKUP(A360,[1]DI!$A$4:$B$15000,2,FALSE),0)</f>
        <v>0.13150000000000001</v>
      </c>
      <c r="E360" s="13">
        <f t="shared" si="132"/>
        <v>1.0004903700000001</v>
      </c>
      <c r="F360" s="13">
        <f>(TRUNC(PRODUCT($E$13:$E359),16))</f>
        <v>1.0869579446340201</v>
      </c>
      <c r="G360" s="13">
        <f t="shared" si="133"/>
        <v>1</v>
      </c>
      <c r="H360" s="13">
        <f t="shared" si="134"/>
        <v>1.08695794</v>
      </c>
      <c r="I360" s="12">
        <f t="shared" si="135"/>
        <v>4.4999999999999998E-2</v>
      </c>
      <c r="J360" s="12"/>
      <c r="K360" s="30">
        <f t="shared" si="125"/>
        <v>44407</v>
      </c>
      <c r="L360" s="2">
        <f t="shared" si="126"/>
        <v>238</v>
      </c>
      <c r="M360" s="15">
        <f t="shared" si="127"/>
        <v>238</v>
      </c>
      <c r="N360" s="11">
        <f t="shared" si="119"/>
        <v>1.0424476970000001</v>
      </c>
      <c r="O360" s="11"/>
      <c r="P360" s="11">
        <f t="shared" si="120"/>
        <v>1.133096801</v>
      </c>
      <c r="Q360" s="11"/>
      <c r="R360" s="15">
        <f t="shared" si="128"/>
        <v>0</v>
      </c>
      <c r="S360" s="13">
        <f t="shared" si="121"/>
        <v>133.096801</v>
      </c>
      <c r="T360" s="13"/>
      <c r="U360" s="19">
        <f t="shared" si="122"/>
        <v>0</v>
      </c>
      <c r="V360" s="13">
        <f t="shared" si="129"/>
        <v>0</v>
      </c>
      <c r="W360" s="4" t="str">
        <f t="shared" si="130"/>
        <v>A+J=</v>
      </c>
      <c r="X360" s="30">
        <f t="shared" si="131"/>
        <v>45866</v>
      </c>
      <c r="Y360" s="3"/>
      <c r="Z360" s="72">
        <f>[2]Plan1!$A429</f>
        <v>49594</v>
      </c>
      <c r="AA360" s="72" t="str">
        <f>[2]Plan1!$C429</f>
        <v>Nossa Sr.a Aparecida - Padroeira do Brasil</v>
      </c>
      <c r="AB360" s="65"/>
      <c r="AC360" s="1"/>
      <c r="AD360" s="3"/>
      <c r="AE360" s="3"/>
      <c r="AF360" s="3"/>
      <c r="AG360" s="3"/>
      <c r="AH360" s="3"/>
      <c r="AI360" s="10"/>
      <c r="AJ360" s="3"/>
      <c r="AK360" s="3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</row>
    <row r="361" spans="1:80" x14ac:dyDescent="0.15">
      <c r="A361" s="36">
        <f t="shared" si="123"/>
        <v>44755</v>
      </c>
      <c r="B361" s="14">
        <f t="shared" ca="1" si="118"/>
        <v>1133.8504800000001</v>
      </c>
      <c r="C361" s="13">
        <f t="shared" si="124"/>
        <v>1000</v>
      </c>
      <c r="D361" s="12">
        <f>IF(A361&lt;$B$1,VLOOKUP(A361,[1]DI!$A$4:$B$15000,2,FALSE),0)</f>
        <v>0.13150000000000001</v>
      </c>
      <c r="E361" s="13">
        <f t="shared" si="132"/>
        <v>1.0004903700000001</v>
      </c>
      <c r="F361" s="13">
        <f>(TRUNC(PRODUCT($E$13:$E360),16))</f>
        <v>1.08749095620133</v>
      </c>
      <c r="G361" s="13">
        <f t="shared" si="133"/>
        <v>1</v>
      </c>
      <c r="H361" s="13">
        <f t="shared" si="134"/>
        <v>1.08749096</v>
      </c>
      <c r="I361" s="12">
        <f t="shared" si="135"/>
        <v>4.4999999999999998E-2</v>
      </c>
      <c r="J361" s="12"/>
      <c r="K361" s="30">
        <f t="shared" si="125"/>
        <v>44407</v>
      </c>
      <c r="L361" s="2">
        <f t="shared" si="126"/>
        <v>239</v>
      </c>
      <c r="M361" s="15">
        <f t="shared" si="127"/>
        <v>239</v>
      </c>
      <c r="N361" s="11">
        <f t="shared" si="119"/>
        <v>1.0426297980000001</v>
      </c>
      <c r="O361" s="11"/>
      <c r="P361" s="11">
        <f t="shared" si="120"/>
        <v>1.13385048</v>
      </c>
      <c r="Q361" s="11"/>
      <c r="R361" s="15">
        <f t="shared" si="128"/>
        <v>0</v>
      </c>
      <c r="S361" s="13">
        <f t="shared" si="121"/>
        <v>133.85048</v>
      </c>
      <c r="T361" s="13"/>
      <c r="U361" s="19">
        <f t="shared" si="122"/>
        <v>0</v>
      </c>
      <c r="V361" s="13">
        <f t="shared" si="129"/>
        <v>0</v>
      </c>
      <c r="W361" s="4" t="str">
        <f t="shared" si="130"/>
        <v>A+J=</v>
      </c>
      <c r="X361" s="30">
        <f t="shared" si="131"/>
        <v>45866</v>
      </c>
      <c r="Y361" s="3"/>
      <c r="Z361" s="72">
        <f>[2]Plan1!$A430</f>
        <v>49615</v>
      </c>
      <c r="AA361" s="72" t="str">
        <f>[2]Plan1!$C430</f>
        <v>Finados</v>
      </c>
      <c r="AB361" s="65"/>
      <c r="AC361" s="1"/>
      <c r="AD361" s="3"/>
      <c r="AE361" s="3"/>
      <c r="AF361" s="3"/>
      <c r="AG361" s="3"/>
      <c r="AH361" s="3"/>
      <c r="AI361" s="10"/>
      <c r="AJ361" s="3"/>
      <c r="AK361" s="3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</row>
    <row r="362" spans="1:80" x14ac:dyDescent="0.15">
      <c r="A362" s="36">
        <f t="shared" si="123"/>
        <v>44756</v>
      </c>
      <c r="B362" s="14">
        <f t="shared" ca="1" si="118"/>
        <v>1134.6046470000001</v>
      </c>
      <c r="C362" s="13">
        <f t="shared" si="124"/>
        <v>1000</v>
      </c>
      <c r="D362" s="12">
        <f>IF(A362&lt;$B$1,VLOOKUP(A362,[1]DI!$A$4:$B$15000,2,FALSE),0)</f>
        <v>0.13150000000000001</v>
      </c>
      <c r="E362" s="13">
        <f t="shared" si="132"/>
        <v>1.0004903700000001</v>
      </c>
      <c r="F362" s="13">
        <f>(TRUNC(PRODUCT($E$13:$E361),16))</f>
        <v>1.0880242291415301</v>
      </c>
      <c r="G362" s="13">
        <f t="shared" si="133"/>
        <v>1</v>
      </c>
      <c r="H362" s="13">
        <f t="shared" si="134"/>
        <v>1.08802423</v>
      </c>
      <c r="I362" s="12">
        <f t="shared" si="135"/>
        <v>4.4999999999999998E-2</v>
      </c>
      <c r="J362" s="12"/>
      <c r="K362" s="30">
        <f t="shared" si="125"/>
        <v>44407</v>
      </c>
      <c r="L362" s="2">
        <f t="shared" si="126"/>
        <v>240</v>
      </c>
      <c r="M362" s="15">
        <f t="shared" si="127"/>
        <v>240</v>
      </c>
      <c r="N362" s="11">
        <f t="shared" si="119"/>
        <v>1.0428119300000001</v>
      </c>
      <c r="O362" s="11"/>
      <c r="P362" s="11">
        <f t="shared" si="120"/>
        <v>1.134604647</v>
      </c>
      <c r="Q362" s="11"/>
      <c r="R362" s="15">
        <f t="shared" si="128"/>
        <v>0</v>
      </c>
      <c r="S362" s="13">
        <f t="shared" si="121"/>
        <v>134.604647</v>
      </c>
      <c r="T362" s="13"/>
      <c r="U362" s="19">
        <f t="shared" si="122"/>
        <v>0</v>
      </c>
      <c r="V362" s="13">
        <f t="shared" si="129"/>
        <v>0</v>
      </c>
      <c r="W362" s="4" t="str">
        <f t="shared" si="130"/>
        <v>A+J=</v>
      </c>
      <c r="X362" s="30">
        <f t="shared" si="131"/>
        <v>45866</v>
      </c>
      <c r="Y362" s="3"/>
      <c r="Z362" s="72">
        <f>[2]Plan1!$A431</f>
        <v>49628</v>
      </c>
      <c r="AA362" s="72" t="str">
        <f>[2]Plan1!$C431</f>
        <v>Proclamação da República</v>
      </c>
      <c r="AB362" s="65"/>
      <c r="AC362" s="1"/>
      <c r="AD362" s="3"/>
      <c r="AE362" s="3"/>
      <c r="AF362" s="3"/>
      <c r="AG362" s="3"/>
      <c r="AH362" s="3"/>
      <c r="AI362" s="10"/>
      <c r="AJ362" s="3"/>
      <c r="AK362" s="3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</row>
    <row r="363" spans="1:80" x14ac:dyDescent="0.15">
      <c r="A363" s="36">
        <f t="shared" si="123"/>
        <v>44757</v>
      </c>
      <c r="B363" s="14">
        <f t="shared" ca="1" si="118"/>
        <v>1135.3593149999999</v>
      </c>
      <c r="C363" s="13">
        <f t="shared" si="124"/>
        <v>1000</v>
      </c>
      <c r="D363" s="12">
        <f>IF(A363&lt;$B$1,VLOOKUP(A363,[1]DI!$A$4:$B$15000,2,FALSE),0)</f>
        <v>0.13150000000000001</v>
      </c>
      <c r="E363" s="13">
        <f t="shared" si="132"/>
        <v>1.0004903700000001</v>
      </c>
      <c r="F363" s="13">
        <f>(TRUNC(PRODUCT($E$13:$E362),16))</f>
        <v>1.0885577635827699</v>
      </c>
      <c r="G363" s="13">
        <f t="shared" si="133"/>
        <v>1</v>
      </c>
      <c r="H363" s="13">
        <f t="shared" si="134"/>
        <v>1.08855776</v>
      </c>
      <c r="I363" s="12">
        <f t="shared" si="135"/>
        <v>4.4999999999999998E-2</v>
      </c>
      <c r="J363" s="12"/>
      <c r="K363" s="30">
        <f t="shared" si="125"/>
        <v>44407</v>
      </c>
      <c r="L363" s="2">
        <f t="shared" si="126"/>
        <v>241</v>
      </c>
      <c r="M363" s="15">
        <f t="shared" si="127"/>
        <v>241</v>
      </c>
      <c r="N363" s="11">
        <f t="shared" si="119"/>
        <v>1.042994094</v>
      </c>
      <c r="O363" s="11"/>
      <c r="P363" s="11">
        <f t="shared" si="120"/>
        <v>1.1353593150000001</v>
      </c>
      <c r="Q363" s="11"/>
      <c r="R363" s="15">
        <f t="shared" si="128"/>
        <v>0</v>
      </c>
      <c r="S363" s="13">
        <f t="shared" si="121"/>
        <v>135.35931500000001</v>
      </c>
      <c r="T363" s="13"/>
      <c r="U363" s="19">
        <f t="shared" si="122"/>
        <v>0</v>
      </c>
      <c r="V363" s="13">
        <f t="shared" si="129"/>
        <v>0</v>
      </c>
      <c r="W363" s="4" t="str">
        <f t="shared" si="130"/>
        <v>A+J=</v>
      </c>
      <c r="X363" s="30">
        <f t="shared" si="131"/>
        <v>45866</v>
      </c>
      <c r="Y363" s="3"/>
      <c r="Z363" s="72">
        <f>[2]Plan1!$A432</f>
        <v>49633</v>
      </c>
      <c r="AA363" s="72" t="str">
        <f>[2]Plan1!$C432</f>
        <v>Dia Nacional de Zumbi e da Consciência Negra</v>
      </c>
      <c r="AB363" s="65"/>
      <c r="AC363" s="1"/>
      <c r="AD363" s="3"/>
      <c r="AE363" s="3"/>
      <c r="AF363" s="3"/>
      <c r="AG363" s="3"/>
      <c r="AH363" s="3"/>
      <c r="AI363" s="10"/>
      <c r="AJ363" s="3"/>
      <c r="AK363" s="3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</row>
    <row r="364" spans="1:80" x14ac:dyDescent="0.15">
      <c r="A364" s="36">
        <f t="shared" si="123"/>
        <v>44758</v>
      </c>
      <c r="B364" s="14">
        <f t="shared" ca="1" si="118"/>
        <v>1136.114493</v>
      </c>
      <c r="C364" s="13">
        <f t="shared" si="124"/>
        <v>1000</v>
      </c>
      <c r="D364" s="12">
        <f>IF(A364&lt;$B$1,VLOOKUP(A364,[1]DI!$A$4:$B$15000,2,FALSE),0)</f>
        <v>0</v>
      </c>
      <c r="E364" s="13">
        <f t="shared" si="132"/>
        <v>1</v>
      </c>
      <c r="F364" s="13">
        <f>(TRUNC(PRODUCT($E$13:$E363),16))</f>
        <v>1.0890915596533</v>
      </c>
      <c r="G364" s="13">
        <f t="shared" si="133"/>
        <v>1</v>
      </c>
      <c r="H364" s="13">
        <f t="shared" si="134"/>
        <v>1.08909156</v>
      </c>
      <c r="I364" s="12">
        <f t="shared" si="135"/>
        <v>4.4999999999999998E-2</v>
      </c>
      <c r="J364" s="12"/>
      <c r="K364" s="30">
        <f t="shared" si="125"/>
        <v>44407</v>
      </c>
      <c r="L364" s="2">
        <f t="shared" si="126"/>
        <v>241</v>
      </c>
      <c r="M364" s="15">
        <f t="shared" si="127"/>
        <v>242</v>
      </c>
      <c r="N364" s="11">
        <f t="shared" si="119"/>
        <v>1.0431762899999999</v>
      </c>
      <c r="O364" s="11"/>
      <c r="P364" s="11">
        <f t="shared" si="120"/>
        <v>1.136114493</v>
      </c>
      <c r="Q364" s="11"/>
      <c r="R364" s="15">
        <f t="shared" si="128"/>
        <v>0</v>
      </c>
      <c r="S364" s="13">
        <f t="shared" si="121"/>
        <v>136.11449300000001</v>
      </c>
      <c r="T364" s="13"/>
      <c r="U364" s="19">
        <f t="shared" si="122"/>
        <v>0</v>
      </c>
      <c r="V364" s="13">
        <f t="shared" si="129"/>
        <v>0</v>
      </c>
      <c r="W364" s="4" t="str">
        <f t="shared" si="130"/>
        <v>A+J=</v>
      </c>
      <c r="X364" s="30">
        <f t="shared" si="131"/>
        <v>45866</v>
      </c>
      <c r="Y364" s="3"/>
      <c r="Z364" s="72">
        <f>[2]Plan1!$A433</f>
        <v>49668</v>
      </c>
      <c r="AA364" s="72" t="str">
        <f>[2]Plan1!$C433</f>
        <v>Natal</v>
      </c>
      <c r="AB364" s="65"/>
      <c r="AC364" s="1"/>
      <c r="AD364" s="3"/>
      <c r="AE364" s="3"/>
      <c r="AF364" s="3"/>
      <c r="AG364" s="3"/>
      <c r="AH364" s="3"/>
      <c r="AI364" s="10"/>
      <c r="AJ364" s="3"/>
      <c r="AK364" s="3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</row>
    <row r="365" spans="1:80" x14ac:dyDescent="0.15">
      <c r="A365" s="36">
        <f t="shared" si="123"/>
        <v>44759</v>
      </c>
      <c r="B365" s="14">
        <f t="shared" ca="1" si="118"/>
        <v>1136.114493</v>
      </c>
      <c r="C365" s="13">
        <f t="shared" si="124"/>
        <v>1000</v>
      </c>
      <c r="D365" s="12">
        <f>IF(A365&lt;$B$1,VLOOKUP(A365,[1]DI!$A$4:$B$15000,2,FALSE),0)</f>
        <v>0</v>
      </c>
      <c r="E365" s="13">
        <f t="shared" si="132"/>
        <v>1</v>
      </c>
      <c r="F365" s="13">
        <f>(TRUNC(PRODUCT($E$13:$E364),16))</f>
        <v>1.0890915596533</v>
      </c>
      <c r="G365" s="13">
        <f t="shared" si="133"/>
        <v>1</v>
      </c>
      <c r="H365" s="13">
        <f t="shared" si="134"/>
        <v>1.08909156</v>
      </c>
      <c r="I365" s="12">
        <f t="shared" si="135"/>
        <v>4.4999999999999998E-2</v>
      </c>
      <c r="J365" s="12"/>
      <c r="K365" s="30">
        <f t="shared" si="125"/>
        <v>44407</v>
      </c>
      <c r="L365" s="2">
        <f t="shared" si="126"/>
        <v>241</v>
      </c>
      <c r="M365" s="15">
        <f t="shared" si="127"/>
        <v>242</v>
      </c>
      <c r="N365" s="11">
        <f t="shared" si="119"/>
        <v>1.0431762899999999</v>
      </c>
      <c r="O365" s="11"/>
      <c r="P365" s="11">
        <f t="shared" si="120"/>
        <v>1.136114493</v>
      </c>
      <c r="Q365" s="11"/>
      <c r="R365" s="15">
        <f t="shared" si="128"/>
        <v>0</v>
      </c>
      <c r="S365" s="13">
        <f t="shared" si="121"/>
        <v>136.11449300000001</v>
      </c>
      <c r="T365" s="13"/>
      <c r="U365" s="19">
        <f t="shared" si="122"/>
        <v>0</v>
      </c>
      <c r="V365" s="13">
        <f t="shared" si="129"/>
        <v>0</v>
      </c>
      <c r="W365" s="4" t="str">
        <f t="shared" si="130"/>
        <v>A+J=</v>
      </c>
      <c r="X365" s="30">
        <f t="shared" si="131"/>
        <v>45866</v>
      </c>
      <c r="Y365" s="3"/>
      <c r="Z365" s="72">
        <f>[2]Plan1!$A434</f>
        <v>49675</v>
      </c>
      <c r="AA365" s="72" t="str">
        <f>[2]Plan1!$C434</f>
        <v>Confraternização Universal</v>
      </c>
      <c r="AB365" s="65"/>
      <c r="AC365" s="1"/>
      <c r="AD365" s="3"/>
      <c r="AE365" s="3"/>
      <c r="AF365" s="3"/>
      <c r="AG365" s="3"/>
      <c r="AH365" s="3"/>
      <c r="AI365" s="10"/>
      <c r="AJ365" s="3"/>
      <c r="AK365" s="3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</row>
    <row r="366" spans="1:80" x14ac:dyDescent="0.15">
      <c r="A366" s="36">
        <f t="shared" si="123"/>
        <v>44760</v>
      </c>
      <c r="B366" s="14">
        <f t="shared" ca="1" si="118"/>
        <v>1136.114493</v>
      </c>
      <c r="C366" s="13">
        <f t="shared" si="124"/>
        <v>1000</v>
      </c>
      <c r="D366" s="12">
        <f>IF(A366&lt;$B$1,VLOOKUP(A366,[1]DI!$A$4:$B$15000,2,FALSE),0)</f>
        <v>0.13150000000000001</v>
      </c>
      <c r="E366" s="13">
        <f t="shared" si="132"/>
        <v>1.0004903700000001</v>
      </c>
      <c r="F366" s="13">
        <f>(TRUNC(PRODUCT($E$13:$E365),16))</f>
        <v>1.0890915596533</v>
      </c>
      <c r="G366" s="13">
        <f t="shared" si="133"/>
        <v>1</v>
      </c>
      <c r="H366" s="13">
        <f t="shared" si="134"/>
        <v>1.08909156</v>
      </c>
      <c r="I366" s="12">
        <f t="shared" si="135"/>
        <v>4.4999999999999998E-2</v>
      </c>
      <c r="J366" s="12"/>
      <c r="K366" s="30">
        <f t="shared" si="125"/>
        <v>44407</v>
      </c>
      <c r="L366" s="2">
        <f t="shared" si="126"/>
        <v>242</v>
      </c>
      <c r="M366" s="15">
        <f t="shared" si="127"/>
        <v>242</v>
      </c>
      <c r="N366" s="11">
        <f t="shared" si="119"/>
        <v>1.0431762899999999</v>
      </c>
      <c r="O366" s="11"/>
      <c r="P366" s="11">
        <f t="shared" si="120"/>
        <v>1.136114493</v>
      </c>
      <c r="Q366" s="11"/>
      <c r="R366" s="15">
        <f t="shared" si="128"/>
        <v>0</v>
      </c>
      <c r="S366" s="13">
        <f t="shared" si="121"/>
        <v>136.11449300000001</v>
      </c>
      <c r="T366" s="13"/>
      <c r="U366" s="19">
        <f t="shared" si="122"/>
        <v>0</v>
      </c>
      <c r="V366" s="13">
        <f t="shared" si="129"/>
        <v>0</v>
      </c>
      <c r="W366" s="4" t="str">
        <f t="shared" si="130"/>
        <v>A+J=</v>
      </c>
      <c r="X366" s="30">
        <f t="shared" si="131"/>
        <v>45866</v>
      </c>
      <c r="Y366" s="3"/>
      <c r="Z366" s="72">
        <f>[2]Plan1!$A435</f>
        <v>49730</v>
      </c>
      <c r="AA366" s="72" t="str">
        <f>[2]Plan1!$C435</f>
        <v>Carnaval</v>
      </c>
      <c r="AB366" s="65"/>
      <c r="AC366" s="1"/>
      <c r="AD366" s="3"/>
      <c r="AE366" s="3"/>
      <c r="AF366" s="3"/>
      <c r="AG366" s="3"/>
      <c r="AH366" s="3"/>
      <c r="AI366" s="10"/>
      <c r="AJ366" s="3"/>
      <c r="AK366" s="3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</row>
    <row r="367" spans="1:80" x14ac:dyDescent="0.15">
      <c r="A367" s="36">
        <f t="shared" si="123"/>
        <v>44761</v>
      </c>
      <c r="B367" s="14">
        <f t="shared" ca="1" si="118"/>
        <v>1136.8701719999999</v>
      </c>
      <c r="C367" s="13">
        <f t="shared" si="124"/>
        <v>1000</v>
      </c>
      <c r="D367" s="12">
        <f>IF(A367&lt;$B$1,VLOOKUP(A367,[1]DI!$A$4:$B$15000,2,FALSE),0)</f>
        <v>0.13150000000000001</v>
      </c>
      <c r="E367" s="13">
        <f t="shared" si="132"/>
        <v>1.0004903700000001</v>
      </c>
      <c r="F367" s="13">
        <f>(TRUNC(PRODUCT($E$13:$E366),16))</f>
        <v>1.0896256174814101</v>
      </c>
      <c r="G367" s="13">
        <f t="shared" si="133"/>
        <v>1</v>
      </c>
      <c r="H367" s="13">
        <f t="shared" si="134"/>
        <v>1.0896256200000001</v>
      </c>
      <c r="I367" s="12">
        <f t="shared" si="135"/>
        <v>4.4999999999999998E-2</v>
      </c>
      <c r="J367" s="12"/>
      <c r="K367" s="30">
        <f t="shared" si="125"/>
        <v>44407</v>
      </c>
      <c r="L367" s="2">
        <f t="shared" si="126"/>
        <v>243</v>
      </c>
      <c r="M367" s="15">
        <f t="shared" si="127"/>
        <v>243</v>
      </c>
      <c r="N367" s="11">
        <f t="shared" si="119"/>
        <v>1.043358518</v>
      </c>
      <c r="O367" s="11"/>
      <c r="P367" s="11">
        <f t="shared" si="120"/>
        <v>1.1368701720000001</v>
      </c>
      <c r="Q367" s="11"/>
      <c r="R367" s="15">
        <f t="shared" si="128"/>
        <v>0</v>
      </c>
      <c r="S367" s="13">
        <f t="shared" si="121"/>
        <v>136.870172</v>
      </c>
      <c r="T367" s="13"/>
      <c r="U367" s="19">
        <f t="shared" si="122"/>
        <v>0</v>
      </c>
      <c r="V367" s="13">
        <f t="shared" si="129"/>
        <v>0</v>
      </c>
      <c r="W367" s="4" t="str">
        <f t="shared" si="130"/>
        <v>A+J=</v>
      </c>
      <c r="X367" s="30">
        <f t="shared" si="131"/>
        <v>45866</v>
      </c>
      <c r="Y367" s="3"/>
      <c r="Z367" s="72">
        <f>[2]Plan1!$A436</f>
        <v>49731</v>
      </c>
      <c r="AA367" s="72" t="str">
        <f>[2]Plan1!$C436</f>
        <v>Carnaval</v>
      </c>
      <c r="AB367" s="65"/>
      <c r="AC367" s="1"/>
      <c r="AD367" s="3"/>
      <c r="AE367" s="3"/>
      <c r="AF367" s="3"/>
      <c r="AG367" s="3"/>
      <c r="AH367" s="3"/>
      <c r="AI367" s="10"/>
      <c r="AJ367" s="3"/>
      <c r="AK367" s="3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</row>
    <row r="368" spans="1:80" x14ac:dyDescent="0.15">
      <c r="A368" s="36">
        <f t="shared" si="123"/>
        <v>44762</v>
      </c>
      <c r="B368" s="14">
        <f t="shared" ca="1" si="118"/>
        <v>1137.6263509999999</v>
      </c>
      <c r="C368" s="13">
        <f t="shared" si="124"/>
        <v>1000</v>
      </c>
      <c r="D368" s="12">
        <f>IF(A368&lt;$B$1,VLOOKUP(A368,[1]DI!$A$4:$B$15000,2,FALSE),0)</f>
        <v>0.13150000000000001</v>
      </c>
      <c r="E368" s="13">
        <f t="shared" si="132"/>
        <v>1.0004903700000001</v>
      </c>
      <c r="F368" s="13">
        <f>(TRUNC(PRODUCT($E$13:$E367),16))</f>
        <v>1.09015993719545</v>
      </c>
      <c r="G368" s="13">
        <f t="shared" si="133"/>
        <v>1</v>
      </c>
      <c r="H368" s="13">
        <f t="shared" si="134"/>
        <v>1.0901599399999999</v>
      </c>
      <c r="I368" s="12">
        <f t="shared" si="135"/>
        <v>4.4999999999999998E-2</v>
      </c>
      <c r="J368" s="12"/>
      <c r="K368" s="30">
        <f t="shared" si="125"/>
        <v>44407</v>
      </c>
      <c r="L368" s="2">
        <f t="shared" si="126"/>
        <v>244</v>
      </c>
      <c r="M368" s="15">
        <f t="shared" si="127"/>
        <v>244</v>
      </c>
      <c r="N368" s="11">
        <f t="shared" si="119"/>
        <v>1.043540777</v>
      </c>
      <c r="O368" s="11"/>
      <c r="P368" s="11">
        <f t="shared" si="120"/>
        <v>1.137626351</v>
      </c>
      <c r="Q368" s="11"/>
      <c r="R368" s="15">
        <f t="shared" si="128"/>
        <v>0</v>
      </c>
      <c r="S368" s="13">
        <f t="shared" si="121"/>
        <v>137.626351</v>
      </c>
      <c r="T368" s="13"/>
      <c r="U368" s="19">
        <f t="shared" si="122"/>
        <v>0</v>
      </c>
      <c r="V368" s="13">
        <f t="shared" si="129"/>
        <v>0</v>
      </c>
      <c r="W368" s="4" t="str">
        <f t="shared" si="130"/>
        <v>A+J=</v>
      </c>
      <c r="X368" s="30">
        <f t="shared" si="131"/>
        <v>45866</v>
      </c>
      <c r="Y368" s="3"/>
      <c r="Z368" s="72">
        <f>[2]Plan1!$A437</f>
        <v>49776</v>
      </c>
      <c r="AA368" s="72" t="str">
        <f>[2]Plan1!$C437</f>
        <v>Paixão de Cristo</v>
      </c>
      <c r="AB368" s="65"/>
      <c r="AC368" s="1"/>
      <c r="AD368" s="3"/>
      <c r="AE368" s="3"/>
      <c r="AF368" s="3"/>
      <c r="AG368" s="3"/>
      <c r="AH368" s="3"/>
      <c r="AI368" s="10"/>
      <c r="AJ368" s="3"/>
      <c r="AK368" s="3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</row>
    <row r="369" spans="1:80" x14ac:dyDescent="0.15">
      <c r="A369" s="36">
        <f t="shared" si="123"/>
        <v>44763</v>
      </c>
      <c r="B369" s="14">
        <f t="shared" ca="1" si="118"/>
        <v>1138.3830310000001</v>
      </c>
      <c r="C369" s="13">
        <f t="shared" si="124"/>
        <v>1000</v>
      </c>
      <c r="D369" s="12">
        <f>IF(A369&lt;$B$1,VLOOKUP(A369,[1]DI!$A$4:$B$15000,2,FALSE),0)</f>
        <v>0.13150000000000001</v>
      </c>
      <c r="E369" s="13">
        <f t="shared" si="132"/>
        <v>1.0004903700000001</v>
      </c>
      <c r="F369" s="13">
        <f>(TRUNC(PRODUCT($E$13:$E368),16))</f>
        <v>1.0906945189238499</v>
      </c>
      <c r="G369" s="13">
        <f t="shared" si="133"/>
        <v>1</v>
      </c>
      <c r="H369" s="13">
        <f t="shared" si="134"/>
        <v>1.09069452</v>
      </c>
      <c r="I369" s="12">
        <f t="shared" si="135"/>
        <v>4.4999999999999998E-2</v>
      </c>
      <c r="J369" s="12"/>
      <c r="K369" s="30">
        <f t="shared" si="125"/>
        <v>44407</v>
      </c>
      <c r="L369" s="2">
        <f t="shared" si="126"/>
        <v>245</v>
      </c>
      <c r="M369" s="15">
        <f t="shared" si="127"/>
        <v>245</v>
      </c>
      <c r="N369" s="11">
        <f t="shared" si="119"/>
        <v>1.043723068</v>
      </c>
      <c r="O369" s="11"/>
      <c r="P369" s="11">
        <f t="shared" si="120"/>
        <v>1.138383031</v>
      </c>
      <c r="Q369" s="11"/>
      <c r="R369" s="15">
        <f t="shared" si="128"/>
        <v>0</v>
      </c>
      <c r="S369" s="13">
        <f t="shared" si="121"/>
        <v>138.38303099999999</v>
      </c>
      <c r="T369" s="13"/>
      <c r="U369" s="19">
        <f t="shared" si="122"/>
        <v>0</v>
      </c>
      <c r="V369" s="13">
        <f t="shared" si="129"/>
        <v>0</v>
      </c>
      <c r="W369" s="4" t="str">
        <f t="shared" si="130"/>
        <v>A+J=</v>
      </c>
      <c r="X369" s="30">
        <f t="shared" si="131"/>
        <v>45866</v>
      </c>
      <c r="Y369" s="3"/>
      <c r="Z369" s="72">
        <f>[2]Plan1!$A438</f>
        <v>49786</v>
      </c>
      <c r="AA369" s="72" t="str">
        <f>[2]Plan1!$C438</f>
        <v>Tiradentes</v>
      </c>
      <c r="AB369" s="65"/>
      <c r="AC369" s="1"/>
      <c r="AD369" s="3"/>
      <c r="AE369" s="3"/>
      <c r="AF369" s="3"/>
      <c r="AG369" s="3"/>
      <c r="AH369" s="3"/>
      <c r="AI369" s="10"/>
      <c r="AJ369" s="3"/>
      <c r="AK369" s="3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</row>
    <row r="370" spans="1:80" x14ac:dyDescent="0.15">
      <c r="A370" s="36">
        <f t="shared" si="123"/>
        <v>44764</v>
      </c>
      <c r="B370" s="14">
        <f t="shared" ca="1" si="118"/>
        <v>1139.1402129999999</v>
      </c>
      <c r="C370" s="13">
        <f t="shared" si="124"/>
        <v>1000</v>
      </c>
      <c r="D370" s="12">
        <f>IF(A370&lt;$B$1,VLOOKUP(A370,[1]DI!$A$4:$B$15000,2,FALSE),0)</f>
        <v>0.13150000000000001</v>
      </c>
      <c r="E370" s="13">
        <f t="shared" si="132"/>
        <v>1.0004903700000001</v>
      </c>
      <c r="F370" s="13">
        <f>(TRUNC(PRODUCT($E$13:$E369),16))</f>
        <v>1.0912293627951</v>
      </c>
      <c r="G370" s="13">
        <f t="shared" si="133"/>
        <v>1</v>
      </c>
      <c r="H370" s="13">
        <f t="shared" si="134"/>
        <v>1.09122936</v>
      </c>
      <c r="I370" s="12">
        <f t="shared" si="135"/>
        <v>4.4999999999999998E-2</v>
      </c>
      <c r="J370" s="12"/>
      <c r="K370" s="30">
        <f t="shared" si="125"/>
        <v>44407</v>
      </c>
      <c r="L370" s="2">
        <f t="shared" si="126"/>
        <v>246</v>
      </c>
      <c r="M370" s="15">
        <f t="shared" si="127"/>
        <v>246</v>
      </c>
      <c r="N370" s="11">
        <f t="shared" si="119"/>
        <v>1.0439053920000001</v>
      </c>
      <c r="O370" s="11"/>
      <c r="P370" s="11">
        <f t="shared" si="120"/>
        <v>1.1391402129999999</v>
      </c>
      <c r="Q370" s="11"/>
      <c r="R370" s="15">
        <f t="shared" si="128"/>
        <v>0</v>
      </c>
      <c r="S370" s="13">
        <f t="shared" si="121"/>
        <v>139.14021299999999</v>
      </c>
      <c r="T370" s="13"/>
      <c r="U370" s="19">
        <f t="shared" si="122"/>
        <v>0</v>
      </c>
      <c r="V370" s="13">
        <f t="shared" si="129"/>
        <v>0</v>
      </c>
      <c r="W370" s="4" t="str">
        <f t="shared" si="130"/>
        <v>A+J=</v>
      </c>
      <c r="X370" s="30">
        <f t="shared" si="131"/>
        <v>45866</v>
      </c>
      <c r="Y370" s="3"/>
      <c r="Z370" s="72">
        <f>[2]Plan1!$A439</f>
        <v>49796</v>
      </c>
      <c r="AA370" s="72" t="str">
        <f>[2]Plan1!$C439</f>
        <v>Dia do Trabalho</v>
      </c>
      <c r="AB370" s="65"/>
      <c r="AC370" s="1"/>
      <c r="AD370" s="3"/>
      <c r="AE370" s="3"/>
      <c r="AF370" s="3"/>
      <c r="AG370" s="3"/>
      <c r="AH370" s="3"/>
      <c r="AI370" s="10"/>
      <c r="AJ370" s="3"/>
      <c r="AK370" s="3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</row>
    <row r="371" spans="1:80" x14ac:dyDescent="0.15">
      <c r="A371" s="36">
        <f t="shared" si="123"/>
        <v>44765</v>
      </c>
      <c r="B371" s="14">
        <f t="shared" ca="1" si="118"/>
        <v>1139.8979059999999</v>
      </c>
      <c r="C371" s="13">
        <f t="shared" si="124"/>
        <v>1000</v>
      </c>
      <c r="D371" s="12">
        <f>IF(A371&lt;$B$1,VLOOKUP(A371,[1]DI!$A$4:$B$15000,2,FALSE),0)</f>
        <v>0</v>
      </c>
      <c r="E371" s="13">
        <f t="shared" si="132"/>
        <v>1</v>
      </c>
      <c r="F371" s="13">
        <f>(TRUNC(PRODUCT($E$13:$E370),16))</f>
        <v>1.0917644689377299</v>
      </c>
      <c r="G371" s="13">
        <f t="shared" si="133"/>
        <v>1</v>
      </c>
      <c r="H371" s="13">
        <f t="shared" si="134"/>
        <v>1.09176447</v>
      </c>
      <c r="I371" s="12">
        <f t="shared" si="135"/>
        <v>4.4999999999999998E-2</v>
      </c>
      <c r="J371" s="12"/>
      <c r="K371" s="30">
        <f t="shared" si="125"/>
        <v>44407</v>
      </c>
      <c r="L371" s="2">
        <f t="shared" si="126"/>
        <v>246</v>
      </c>
      <c r="M371" s="15">
        <f t="shared" si="127"/>
        <v>247</v>
      </c>
      <c r="N371" s="11">
        <f t="shared" si="119"/>
        <v>1.0440877470000001</v>
      </c>
      <c r="O371" s="11"/>
      <c r="P371" s="11">
        <f t="shared" si="120"/>
        <v>1.1398979060000001</v>
      </c>
      <c r="Q371" s="11"/>
      <c r="R371" s="15">
        <f t="shared" si="128"/>
        <v>0</v>
      </c>
      <c r="S371" s="13">
        <f t="shared" si="121"/>
        <v>139.89790600000001</v>
      </c>
      <c r="T371" s="13"/>
      <c r="U371" s="19">
        <f t="shared" si="122"/>
        <v>0</v>
      </c>
      <c r="V371" s="13">
        <f t="shared" si="129"/>
        <v>0</v>
      </c>
      <c r="W371" s="4" t="str">
        <f t="shared" si="130"/>
        <v>A+J=</v>
      </c>
      <c r="X371" s="30">
        <f t="shared" si="131"/>
        <v>45866</v>
      </c>
      <c r="Y371" s="3"/>
      <c r="Z371" s="72">
        <f>[2]Plan1!$A440</f>
        <v>49838</v>
      </c>
      <c r="AA371" s="72" t="str">
        <f>[2]Plan1!$C440</f>
        <v>Corpus Christi</v>
      </c>
      <c r="AB371" s="65"/>
      <c r="AC371" s="1"/>
      <c r="AD371" s="3"/>
      <c r="AE371" s="3"/>
      <c r="AF371" s="3"/>
      <c r="AG371" s="3"/>
      <c r="AH371" s="3"/>
      <c r="AI371" s="10"/>
      <c r="AJ371" s="3"/>
      <c r="AK371" s="3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</row>
    <row r="372" spans="1:80" x14ac:dyDescent="0.15">
      <c r="A372" s="36">
        <f t="shared" si="123"/>
        <v>44766</v>
      </c>
      <c r="B372" s="14">
        <f t="shared" ca="1" si="118"/>
        <v>1139.8979059999999</v>
      </c>
      <c r="C372" s="13">
        <f t="shared" si="124"/>
        <v>1000</v>
      </c>
      <c r="D372" s="12">
        <f>IF(A372&lt;$B$1,VLOOKUP(A372,[1]DI!$A$4:$B$15000,2,FALSE),0)</f>
        <v>0</v>
      </c>
      <c r="E372" s="13">
        <f t="shared" si="132"/>
        <v>1</v>
      </c>
      <c r="F372" s="13">
        <f>(TRUNC(PRODUCT($E$13:$E371),16))</f>
        <v>1.0917644689377299</v>
      </c>
      <c r="G372" s="13">
        <f t="shared" si="133"/>
        <v>1</v>
      </c>
      <c r="H372" s="13">
        <f t="shared" si="134"/>
        <v>1.09176447</v>
      </c>
      <c r="I372" s="12">
        <f t="shared" si="135"/>
        <v>4.4999999999999998E-2</v>
      </c>
      <c r="J372" s="12"/>
      <c r="K372" s="30">
        <f t="shared" si="125"/>
        <v>44407</v>
      </c>
      <c r="L372" s="2">
        <f t="shared" si="126"/>
        <v>246</v>
      </c>
      <c r="M372" s="15">
        <f t="shared" si="127"/>
        <v>247</v>
      </c>
      <c r="N372" s="11">
        <f t="shared" si="119"/>
        <v>1.0440877470000001</v>
      </c>
      <c r="O372" s="11"/>
      <c r="P372" s="11">
        <f t="shared" si="120"/>
        <v>1.1398979060000001</v>
      </c>
      <c r="Q372" s="11"/>
      <c r="R372" s="15">
        <f t="shared" si="128"/>
        <v>0</v>
      </c>
      <c r="S372" s="13">
        <f t="shared" si="121"/>
        <v>139.89790600000001</v>
      </c>
      <c r="T372" s="13"/>
      <c r="U372" s="19">
        <f t="shared" si="122"/>
        <v>0</v>
      </c>
      <c r="V372" s="13">
        <f t="shared" si="129"/>
        <v>0</v>
      </c>
      <c r="W372" s="4" t="str">
        <f t="shared" si="130"/>
        <v>A+J=</v>
      </c>
      <c r="X372" s="30">
        <f t="shared" si="131"/>
        <v>45866</v>
      </c>
      <c r="Y372" s="3"/>
      <c r="Z372" s="72">
        <f>[2]Plan1!$A441</f>
        <v>49925</v>
      </c>
      <c r="AA372" s="72" t="str">
        <f>[2]Plan1!$C441</f>
        <v>Independência do Brasil</v>
      </c>
      <c r="AB372" s="65"/>
      <c r="AC372" s="1"/>
      <c r="AD372" s="3"/>
      <c r="AE372" s="3"/>
      <c r="AF372" s="3"/>
      <c r="AG372" s="3"/>
      <c r="AH372" s="3"/>
      <c r="AI372" s="10"/>
      <c r="AJ372" s="3"/>
      <c r="AK372" s="3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</row>
    <row r="373" spans="1:80" x14ac:dyDescent="0.15">
      <c r="A373" s="36">
        <f t="shared" si="123"/>
        <v>44767</v>
      </c>
      <c r="B373" s="14">
        <f t="shared" ca="1" si="118"/>
        <v>1139.8979059999999</v>
      </c>
      <c r="C373" s="13">
        <f t="shared" si="124"/>
        <v>1000</v>
      </c>
      <c r="D373" s="12">
        <f>IF(A373&lt;$B$1,VLOOKUP(A373,[1]DI!$A$4:$B$15000,2,FALSE),0)</f>
        <v>0.13150000000000001</v>
      </c>
      <c r="E373" s="13">
        <f t="shared" si="132"/>
        <v>1.0004903700000001</v>
      </c>
      <c r="F373" s="13">
        <f>(TRUNC(PRODUCT($E$13:$E372),16))</f>
        <v>1.0917644689377299</v>
      </c>
      <c r="G373" s="13">
        <f t="shared" si="133"/>
        <v>1</v>
      </c>
      <c r="H373" s="13">
        <f t="shared" si="134"/>
        <v>1.09176447</v>
      </c>
      <c r="I373" s="12">
        <f t="shared" si="135"/>
        <v>4.4999999999999998E-2</v>
      </c>
      <c r="J373" s="12"/>
      <c r="K373" s="30">
        <f t="shared" si="125"/>
        <v>44407</v>
      </c>
      <c r="L373" s="2">
        <f t="shared" si="126"/>
        <v>247</v>
      </c>
      <c r="M373" s="15">
        <f t="shared" si="127"/>
        <v>247</v>
      </c>
      <c r="N373" s="11">
        <f t="shared" si="119"/>
        <v>1.0440877470000001</v>
      </c>
      <c r="O373" s="11"/>
      <c r="P373" s="11">
        <f t="shared" si="120"/>
        <v>1.1398979060000001</v>
      </c>
      <c r="Q373" s="11"/>
      <c r="R373" s="15">
        <f t="shared" si="128"/>
        <v>0</v>
      </c>
      <c r="S373" s="13">
        <f t="shared" si="121"/>
        <v>139.89790600000001</v>
      </c>
      <c r="T373" s="13"/>
      <c r="U373" s="19">
        <f t="shared" si="122"/>
        <v>0</v>
      </c>
      <c r="V373" s="13">
        <f t="shared" si="129"/>
        <v>0</v>
      </c>
      <c r="W373" s="4" t="str">
        <f t="shared" si="130"/>
        <v>A+J=</v>
      </c>
      <c r="X373" s="30">
        <f t="shared" si="131"/>
        <v>45866</v>
      </c>
      <c r="Y373" s="3"/>
      <c r="Z373" s="72">
        <f>[2]Plan1!$A442</f>
        <v>49960</v>
      </c>
      <c r="AA373" s="72" t="str">
        <f>[2]Plan1!$C442</f>
        <v>Nossa Sr.a Aparecida - Padroeira do Brasil</v>
      </c>
      <c r="AB373" s="65"/>
      <c r="AC373" s="1"/>
      <c r="AD373" s="3"/>
      <c r="AE373" s="3"/>
      <c r="AF373" s="3"/>
      <c r="AG373" s="3"/>
      <c r="AH373" s="3"/>
      <c r="AI373" s="10"/>
      <c r="AJ373" s="3"/>
      <c r="AK373" s="3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</row>
    <row r="374" spans="1:80" x14ac:dyDescent="0.15">
      <c r="A374" s="36">
        <f t="shared" si="123"/>
        <v>44768</v>
      </c>
      <c r="B374" s="14">
        <f t="shared" ca="1" si="118"/>
        <v>1140.6560999999999</v>
      </c>
      <c r="C374" s="13">
        <f t="shared" si="124"/>
        <v>1000</v>
      </c>
      <c r="D374" s="12">
        <f>IF(A374&lt;$B$1,VLOOKUP(A374,[1]DI!$A$4:$B$15000,2,FALSE),0)</f>
        <v>0.13150000000000001</v>
      </c>
      <c r="E374" s="13">
        <f t="shared" si="132"/>
        <v>1.0004903700000001</v>
      </c>
      <c r="F374" s="13">
        <f>(TRUNC(PRODUCT($E$13:$E373),16))</f>
        <v>1.0922998374803701</v>
      </c>
      <c r="G374" s="13">
        <f t="shared" si="133"/>
        <v>1</v>
      </c>
      <c r="H374" s="13">
        <f t="shared" si="134"/>
        <v>1.0922998399999999</v>
      </c>
      <c r="I374" s="12">
        <f t="shared" si="135"/>
        <v>4.4999999999999998E-2</v>
      </c>
      <c r="J374" s="12"/>
      <c r="K374" s="30">
        <f t="shared" si="125"/>
        <v>44407</v>
      </c>
      <c r="L374" s="2">
        <f t="shared" si="126"/>
        <v>248</v>
      </c>
      <c r="M374" s="15">
        <f t="shared" si="127"/>
        <v>248</v>
      </c>
      <c r="N374" s="11">
        <f t="shared" si="119"/>
        <v>1.044270134</v>
      </c>
      <c r="O374" s="11"/>
      <c r="P374" s="11">
        <f t="shared" si="120"/>
        <v>1.1406561</v>
      </c>
      <c r="Q374" s="11"/>
      <c r="R374" s="15">
        <f t="shared" si="128"/>
        <v>0</v>
      </c>
      <c r="S374" s="13">
        <f t="shared" si="121"/>
        <v>140.65610000000001</v>
      </c>
      <c r="T374" s="13"/>
      <c r="U374" s="19">
        <f t="shared" si="122"/>
        <v>0</v>
      </c>
      <c r="V374" s="13">
        <f t="shared" si="129"/>
        <v>0</v>
      </c>
      <c r="W374" s="4" t="str">
        <f t="shared" si="130"/>
        <v>A+J=</v>
      </c>
      <c r="X374" s="30">
        <f t="shared" si="131"/>
        <v>45866</v>
      </c>
      <c r="Y374" s="3"/>
      <c r="Z374" s="72">
        <f>[2]Plan1!$A443</f>
        <v>49981</v>
      </c>
      <c r="AA374" s="72" t="str">
        <f>[2]Plan1!$C443</f>
        <v>Finados</v>
      </c>
      <c r="AB374" s="65"/>
      <c r="AC374" s="1"/>
      <c r="AD374" s="3"/>
      <c r="AE374" s="3"/>
      <c r="AF374" s="3"/>
      <c r="AG374" s="3"/>
      <c r="AH374" s="3"/>
      <c r="AI374" s="10"/>
      <c r="AJ374" s="3"/>
      <c r="AK374" s="3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</row>
    <row r="375" spans="1:80" x14ac:dyDescent="0.15">
      <c r="A375" s="36">
        <f t="shared" si="123"/>
        <v>44769</v>
      </c>
      <c r="B375" s="14">
        <f t="shared" ca="1" si="118"/>
        <v>1141.414796</v>
      </c>
      <c r="C375" s="13">
        <f t="shared" si="124"/>
        <v>1000</v>
      </c>
      <c r="D375" s="12">
        <f>IF(A375&lt;$B$1,VLOOKUP(A375,[1]DI!$A$4:$B$15000,2,FALSE),0)</f>
        <v>0.13150000000000001</v>
      </c>
      <c r="E375" s="13">
        <f t="shared" si="132"/>
        <v>1.0004903700000001</v>
      </c>
      <c r="F375" s="13">
        <f>(TRUNC(PRODUCT($E$13:$E374),16))</f>
        <v>1.0928354685516699</v>
      </c>
      <c r="G375" s="13">
        <f t="shared" si="133"/>
        <v>1</v>
      </c>
      <c r="H375" s="13">
        <f t="shared" si="134"/>
        <v>1.09283547</v>
      </c>
      <c r="I375" s="12">
        <f t="shared" si="135"/>
        <v>4.4999999999999998E-2</v>
      </c>
      <c r="J375" s="12"/>
      <c r="K375" s="30">
        <f t="shared" si="125"/>
        <v>44407</v>
      </c>
      <c r="L375" s="2">
        <f t="shared" si="126"/>
        <v>249</v>
      </c>
      <c r="M375" s="15">
        <f t="shared" si="127"/>
        <v>249</v>
      </c>
      <c r="N375" s="11">
        <f t="shared" si="119"/>
        <v>1.0444525520000001</v>
      </c>
      <c r="O375" s="11"/>
      <c r="P375" s="11">
        <f t="shared" si="120"/>
        <v>1.1414147960000001</v>
      </c>
      <c r="Q375" s="11"/>
      <c r="R375" s="15">
        <f t="shared" si="128"/>
        <v>0</v>
      </c>
      <c r="S375" s="13">
        <f t="shared" si="121"/>
        <v>141.414796</v>
      </c>
      <c r="T375" s="13"/>
      <c r="U375" s="19">
        <f t="shared" si="122"/>
        <v>0</v>
      </c>
      <c r="V375" s="13">
        <f t="shared" si="129"/>
        <v>0</v>
      </c>
      <c r="W375" s="4" t="str">
        <f t="shared" si="130"/>
        <v>A+J=</v>
      </c>
      <c r="X375" s="30">
        <f t="shared" si="131"/>
        <v>45866</v>
      </c>
      <c r="Y375" s="3"/>
      <c r="Z375" s="72">
        <f>[2]Plan1!$A444</f>
        <v>49994</v>
      </c>
      <c r="AA375" s="72" t="str">
        <f>[2]Plan1!$C444</f>
        <v>Proclamação da República</v>
      </c>
      <c r="AB375" s="65"/>
      <c r="AC375" s="1"/>
      <c r="AD375" s="3"/>
      <c r="AE375" s="3"/>
      <c r="AF375" s="3"/>
      <c r="AG375" s="3"/>
      <c r="AH375" s="3"/>
      <c r="AI375" s="10"/>
      <c r="AJ375" s="3"/>
      <c r="AK375" s="3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</row>
    <row r="376" spans="1:80" x14ac:dyDescent="0.15">
      <c r="A376" s="36">
        <f t="shared" si="123"/>
        <v>44770</v>
      </c>
      <c r="B376" s="14">
        <f t="shared" ca="1" si="118"/>
        <v>1142.173994</v>
      </c>
      <c r="C376" s="13">
        <f t="shared" si="124"/>
        <v>1000</v>
      </c>
      <c r="D376" s="12">
        <f>IF(A376&lt;$B$1,VLOOKUP(A376,[1]DI!$A$4:$B$15000,2,FALSE),0)</f>
        <v>0.13150000000000001</v>
      </c>
      <c r="E376" s="13">
        <f t="shared" si="132"/>
        <v>1.0004903700000001</v>
      </c>
      <c r="F376" s="13">
        <f>(TRUNC(PRODUCT($E$13:$E375),16))</f>
        <v>1.09337136228038</v>
      </c>
      <c r="G376" s="13">
        <f t="shared" si="133"/>
        <v>1</v>
      </c>
      <c r="H376" s="13">
        <f t="shared" si="134"/>
        <v>1.0933713599999999</v>
      </c>
      <c r="I376" s="12">
        <f t="shared" si="135"/>
        <v>4.4999999999999998E-2</v>
      </c>
      <c r="J376" s="12"/>
      <c r="K376" s="30">
        <f t="shared" si="125"/>
        <v>44407</v>
      </c>
      <c r="L376" s="2">
        <f t="shared" si="126"/>
        <v>250</v>
      </c>
      <c r="M376" s="15">
        <f t="shared" si="127"/>
        <v>250</v>
      </c>
      <c r="N376" s="11">
        <f t="shared" si="119"/>
        <v>1.044635003</v>
      </c>
      <c r="O376" s="11"/>
      <c r="P376" s="11">
        <f t="shared" si="120"/>
        <v>1.142173994</v>
      </c>
      <c r="Q376" s="11"/>
      <c r="R376" s="15">
        <f t="shared" si="128"/>
        <v>0</v>
      </c>
      <c r="S376" s="13">
        <f t="shared" si="121"/>
        <v>142.17399399999999</v>
      </c>
      <c r="T376" s="13"/>
      <c r="U376" s="19">
        <f t="shared" si="122"/>
        <v>0</v>
      </c>
      <c r="V376" s="13">
        <f t="shared" si="129"/>
        <v>0</v>
      </c>
      <c r="W376" s="4" t="str">
        <f t="shared" si="130"/>
        <v>A+J=</v>
      </c>
      <c r="X376" s="30">
        <f t="shared" si="131"/>
        <v>45866</v>
      </c>
      <c r="Y376" s="3"/>
      <c r="Z376" s="72">
        <f>[2]Plan1!$A445</f>
        <v>49999</v>
      </c>
      <c r="AA376" s="72" t="str">
        <f>[2]Plan1!$C445</f>
        <v>Dia Nacional de Zumbi e da Consciência Negra</v>
      </c>
      <c r="AB376" s="65"/>
      <c r="AC376" s="1"/>
      <c r="AD376" s="3"/>
      <c r="AE376" s="3"/>
      <c r="AF376" s="3"/>
      <c r="AG376" s="3"/>
      <c r="AH376" s="3"/>
      <c r="AI376" s="10"/>
      <c r="AJ376" s="3"/>
      <c r="AK376" s="3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</row>
    <row r="377" spans="1:80" x14ac:dyDescent="0.15">
      <c r="A377" s="36">
        <f t="shared" si="123"/>
        <v>44771</v>
      </c>
      <c r="B377" s="14">
        <f t="shared" ca="1" si="118"/>
        <v>1142.9337049999999</v>
      </c>
      <c r="C377" s="13">
        <f t="shared" si="124"/>
        <v>1000</v>
      </c>
      <c r="D377" s="12">
        <f>IF(A377&lt;$B$1,VLOOKUP(A377,[1]DI!$A$4:$B$15000,2,FALSE),0)</f>
        <v>0.13150000000000001</v>
      </c>
      <c r="E377" s="13">
        <f t="shared" si="132"/>
        <v>1.0004903700000001</v>
      </c>
      <c r="F377" s="13">
        <f>(TRUNC(PRODUCT($E$13:$E376),16))</f>
        <v>1.09390751879531</v>
      </c>
      <c r="G377" s="13">
        <f t="shared" si="133"/>
        <v>1</v>
      </c>
      <c r="H377" s="13">
        <f t="shared" si="134"/>
        <v>1.0939075199999999</v>
      </c>
      <c r="I377" s="12">
        <f t="shared" si="135"/>
        <v>4.4999999999999998E-2</v>
      </c>
      <c r="J377" s="12"/>
      <c r="K377" s="30">
        <f t="shared" si="125"/>
        <v>44407</v>
      </c>
      <c r="L377" s="2">
        <f t="shared" si="126"/>
        <v>251</v>
      </c>
      <c r="M377" s="15">
        <f t="shared" si="127"/>
        <v>251</v>
      </c>
      <c r="N377" s="11">
        <f t="shared" si="119"/>
        <v>1.0448174859999999</v>
      </c>
      <c r="O377" s="11"/>
      <c r="P377" s="11">
        <f t="shared" si="120"/>
        <v>1.1429337049999999</v>
      </c>
      <c r="Q377" s="11"/>
      <c r="R377" s="15">
        <f t="shared" si="128"/>
        <v>0</v>
      </c>
      <c r="S377" s="13">
        <f t="shared" si="121"/>
        <v>142.933705</v>
      </c>
      <c r="T377" s="13"/>
      <c r="U377" s="19">
        <f t="shared" si="122"/>
        <v>0</v>
      </c>
      <c r="V377" s="13">
        <f t="shared" si="129"/>
        <v>0</v>
      </c>
      <c r="W377" s="4" t="str">
        <f t="shared" si="130"/>
        <v>A+J=</v>
      </c>
      <c r="X377" s="30">
        <f t="shared" si="131"/>
        <v>45866</v>
      </c>
      <c r="Y377" s="3"/>
      <c r="Z377" s="72">
        <f>[2]Plan1!$A446</f>
        <v>50034</v>
      </c>
      <c r="AA377" s="72" t="str">
        <f>[2]Plan1!$C446</f>
        <v>Natal</v>
      </c>
      <c r="AB377" s="65"/>
      <c r="AC377" s="1"/>
      <c r="AD377" s="3"/>
      <c r="AE377" s="3"/>
      <c r="AF377" s="3"/>
      <c r="AG377" s="3"/>
      <c r="AH377" s="3"/>
      <c r="AI377" s="10"/>
      <c r="AJ377" s="3"/>
      <c r="AK377" s="3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</row>
    <row r="378" spans="1:80" x14ac:dyDescent="0.15">
      <c r="A378" s="36">
        <f t="shared" si="123"/>
        <v>44772</v>
      </c>
      <c r="B378" s="14">
        <f t="shared" ca="1" si="118"/>
        <v>1143.6939170000001</v>
      </c>
      <c r="C378" s="13">
        <f t="shared" ref="C378:C441" si="136">(C377-V377)</f>
        <v>1000</v>
      </c>
      <c r="D378" s="12">
        <f>IF(A378&lt;$B$1,VLOOKUP(A378,[1]DI!$A$4:$B$15000,2,FALSE),0)</f>
        <v>0</v>
      </c>
      <c r="E378" s="13">
        <f t="shared" ref="E378:E441" si="137">ROUND(((1+D378)^(1/252)),8)</f>
        <v>1</v>
      </c>
      <c r="F378" s="13">
        <f>(TRUNC(PRODUCT($E$13:$E377),16))</f>
        <v>1.0944439382253</v>
      </c>
      <c r="G378" s="13">
        <f t="shared" ref="G378:G441" si="138">IF(R377&gt;0,F377,G377)</f>
        <v>1</v>
      </c>
      <c r="H378" s="13">
        <f t="shared" ref="H378:H441" si="139">ROUND(F378/G378,8)</f>
        <v>1.0944439399999999</v>
      </c>
      <c r="I378" s="12">
        <f t="shared" si="135"/>
        <v>4.4999999999999998E-2</v>
      </c>
      <c r="J378" s="12"/>
      <c r="K378" s="30">
        <f t="shared" ref="K378:K441" si="140">IF(R377&gt;0,VLOOKUP(R377,Z$13:AJ$151,2),K377)</f>
        <v>44407</v>
      </c>
      <c r="L378" s="2">
        <f t="shared" ref="L378:L441" si="141">IF(A378&gt;K378,IF(NETWORKDAYS(K378,A378,$Z$161:$Z$545)-1=0,1,NETWORKDAYS(K378,A378,$Z$161:$Z$545)-1),0)</f>
        <v>251</v>
      </c>
      <c r="M378" s="15">
        <f t="shared" ref="M378:M441" si="142">IF(AND(L378=1,L377=1),1,IF(L378&gt;0,IF(L378=L377,L378+1,L378),0))</f>
        <v>252</v>
      </c>
      <c r="N378" s="11">
        <f t="shared" ref="N378:N441" si="143">ROUND((I378+1)^(M378/252),9)</f>
        <v>1.0449999999999999</v>
      </c>
      <c r="O378" s="11"/>
      <c r="P378" s="11">
        <f t="shared" ref="P378:P441" si="144">ROUND(H378*N378,9)</f>
        <v>1.143693917</v>
      </c>
      <c r="Q378" s="11"/>
      <c r="R378" s="15">
        <f t="shared" ref="R378:R441" si="145">IF(VLOOKUP(A378,AA$13:AH$151,8)=VLOOKUP(A377,AA$13:AH$151,8),0,VLOOKUP(A378,AA$13:AH$151,8))</f>
        <v>0</v>
      </c>
      <c r="S378" s="13">
        <f t="shared" ref="S378:S441" si="146">TRUNC(((P378-1)*C378),8)</f>
        <v>143.693917</v>
      </c>
      <c r="T378" s="13"/>
      <c r="U378" s="19">
        <f t="shared" ref="U378:U441" si="147">IF($R378&gt;0,VLOOKUP($R378,$Z$13:$AF$151,7),0)</f>
        <v>0</v>
      </c>
      <c r="V378" s="13">
        <f t="shared" si="129"/>
        <v>0</v>
      </c>
      <c r="W378" s="4" t="str">
        <f t="shared" ref="W378:W441" si="148">IF(R377&gt;0,VLOOKUP(R377,Z$13:AJ$151,10),W377)</f>
        <v>A+J=</v>
      </c>
      <c r="X378" s="30">
        <f t="shared" ref="X378:X441" si="149">IF(R377&gt;0,VLOOKUP(R377,Z$13:AJ$151,11),X377)</f>
        <v>45866</v>
      </c>
      <c r="Y378" s="20"/>
      <c r="Z378" s="72">
        <f>[2]Plan1!$A447</f>
        <v>50041</v>
      </c>
      <c r="AA378" s="72" t="str">
        <f>[2]Plan1!$C447</f>
        <v>Confraternização Universal</v>
      </c>
      <c r="AB378" s="65"/>
      <c r="AC378" s="1"/>
      <c r="AD378" s="3"/>
      <c r="AE378" s="3"/>
      <c r="AF378" s="3"/>
      <c r="AG378" s="3"/>
      <c r="AH378" s="20"/>
      <c r="AI378" s="21"/>
      <c r="AJ378" s="20"/>
      <c r="AK378" s="20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</row>
    <row r="379" spans="1:80" x14ac:dyDescent="0.15">
      <c r="A379" s="36">
        <f t="shared" si="123"/>
        <v>44773</v>
      </c>
      <c r="B379" s="14">
        <f t="shared" ca="1" si="118"/>
        <v>1143.6939170000001</v>
      </c>
      <c r="C379" s="13">
        <f t="shared" si="136"/>
        <v>1000</v>
      </c>
      <c r="D379" s="12">
        <f>IF(A379&lt;$B$1,VLOOKUP(A379,[1]DI!$A$4:$B$15000,2,FALSE),0)</f>
        <v>0</v>
      </c>
      <c r="E379" s="13">
        <f t="shared" si="137"/>
        <v>1</v>
      </c>
      <c r="F379" s="13">
        <f>(TRUNC(PRODUCT($E$13:$E378),16))</f>
        <v>1.0944439382253</v>
      </c>
      <c r="G379" s="13">
        <f t="shared" si="138"/>
        <v>1</v>
      </c>
      <c r="H379" s="13">
        <f t="shared" si="139"/>
        <v>1.0944439399999999</v>
      </c>
      <c r="I379" s="12">
        <f t="shared" si="135"/>
        <v>4.4999999999999998E-2</v>
      </c>
      <c r="J379" s="12"/>
      <c r="K379" s="30">
        <f t="shared" si="140"/>
        <v>44407</v>
      </c>
      <c r="L379" s="2">
        <f t="shared" si="141"/>
        <v>251</v>
      </c>
      <c r="M379" s="15">
        <f t="shared" si="142"/>
        <v>252</v>
      </c>
      <c r="N379" s="11">
        <f t="shared" si="143"/>
        <v>1.0449999999999999</v>
      </c>
      <c r="O379" s="11"/>
      <c r="P379" s="11">
        <f t="shared" si="144"/>
        <v>1.143693917</v>
      </c>
      <c r="Q379" s="11"/>
      <c r="R379" s="15">
        <f t="shared" si="145"/>
        <v>0</v>
      </c>
      <c r="S379" s="13">
        <f t="shared" si="146"/>
        <v>143.693917</v>
      </c>
      <c r="T379" s="13"/>
      <c r="U379" s="19">
        <f t="shared" si="147"/>
        <v>0</v>
      </c>
      <c r="V379" s="13">
        <f t="shared" si="129"/>
        <v>0</v>
      </c>
      <c r="W379" s="4" t="str">
        <f t="shared" si="148"/>
        <v>A+J=</v>
      </c>
      <c r="X379" s="30">
        <f t="shared" si="149"/>
        <v>45866</v>
      </c>
      <c r="Y379" s="20"/>
      <c r="Z379" s="72">
        <f>[2]Plan1!$A448</f>
        <v>50087</v>
      </c>
      <c r="AA379" s="72" t="str">
        <f>[2]Plan1!$C448</f>
        <v>Carnaval</v>
      </c>
      <c r="AB379" s="65"/>
      <c r="AC379" s="1"/>
      <c r="AD379" s="3"/>
      <c r="AE379" s="3"/>
      <c r="AF379" s="3"/>
      <c r="AG379" s="3"/>
      <c r="AH379" s="20"/>
      <c r="AI379" s="21"/>
      <c r="AJ379" s="20"/>
      <c r="AK379" s="20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</row>
    <row r="380" spans="1:80" x14ac:dyDescent="0.15">
      <c r="A380" s="36">
        <f t="shared" si="123"/>
        <v>44774</v>
      </c>
      <c r="B380" s="14">
        <f t="shared" ca="1" si="118"/>
        <v>1143.6939170000001</v>
      </c>
      <c r="C380" s="13">
        <f t="shared" si="136"/>
        <v>1000</v>
      </c>
      <c r="D380" s="12">
        <f>IF(A380&lt;$B$1,VLOOKUP(A380,[1]DI!$A$4:$B$15000,2,FALSE),0)</f>
        <v>0.13150000000000001</v>
      </c>
      <c r="E380" s="13">
        <f t="shared" si="137"/>
        <v>1.0004903700000001</v>
      </c>
      <c r="F380" s="13">
        <f>(TRUNC(PRODUCT($E$13:$E379),16))</f>
        <v>1.0944439382253</v>
      </c>
      <c r="G380" s="13">
        <f t="shared" si="138"/>
        <v>1</v>
      </c>
      <c r="H380" s="13">
        <f t="shared" si="139"/>
        <v>1.0944439399999999</v>
      </c>
      <c r="I380" s="12">
        <f t="shared" si="135"/>
        <v>4.4999999999999998E-2</v>
      </c>
      <c r="J380" s="12"/>
      <c r="K380" s="30">
        <f t="shared" si="140"/>
        <v>44407</v>
      </c>
      <c r="L380" s="2">
        <f t="shared" si="141"/>
        <v>252</v>
      </c>
      <c r="M380" s="15">
        <f t="shared" si="142"/>
        <v>252</v>
      </c>
      <c r="N380" s="11">
        <f t="shared" si="143"/>
        <v>1.0449999999999999</v>
      </c>
      <c r="O380" s="11"/>
      <c r="P380" s="11">
        <f t="shared" si="144"/>
        <v>1.143693917</v>
      </c>
      <c r="Q380" s="11"/>
      <c r="R380" s="15">
        <f t="shared" si="145"/>
        <v>0</v>
      </c>
      <c r="S380" s="13">
        <f t="shared" si="146"/>
        <v>143.693917</v>
      </c>
      <c r="T380" s="13"/>
      <c r="U380" s="19">
        <f t="shared" si="147"/>
        <v>0</v>
      </c>
      <c r="V380" s="13">
        <f t="shared" si="129"/>
        <v>0</v>
      </c>
      <c r="W380" s="4" t="str">
        <f t="shared" si="148"/>
        <v>A+J=</v>
      </c>
      <c r="X380" s="30">
        <f t="shared" si="149"/>
        <v>45866</v>
      </c>
      <c r="Y380" s="3"/>
      <c r="Z380" s="72">
        <f>[2]Plan1!$A449</f>
        <v>50088</v>
      </c>
      <c r="AA380" s="72" t="str">
        <f>[2]Plan1!$C449</f>
        <v>Carnaval</v>
      </c>
      <c r="AB380" s="65"/>
      <c r="AC380" s="1"/>
      <c r="AD380" s="3"/>
      <c r="AE380" s="3"/>
      <c r="AF380" s="3"/>
      <c r="AG380" s="3"/>
      <c r="AH380" s="3"/>
      <c r="AI380" s="10"/>
      <c r="AJ380" s="3"/>
      <c r="AK380" s="3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</row>
    <row r="381" spans="1:80" x14ac:dyDescent="0.15">
      <c r="A381" s="36">
        <f t="shared" si="123"/>
        <v>44775</v>
      </c>
      <c r="B381" s="14">
        <f t="shared" ca="1" si="118"/>
        <v>1144.4546319999999</v>
      </c>
      <c r="C381" s="13">
        <f t="shared" si="136"/>
        <v>1000</v>
      </c>
      <c r="D381" s="12">
        <f>IF(A381&lt;$B$1,VLOOKUP(A381,[1]DI!$A$4:$B$15000,2,FALSE),0)</f>
        <v>0.13150000000000001</v>
      </c>
      <c r="E381" s="13">
        <f t="shared" si="137"/>
        <v>1.0004903700000001</v>
      </c>
      <c r="F381" s="13">
        <f>(TRUNC(PRODUCT($E$13:$E380),16))</f>
        <v>1.09498062069929</v>
      </c>
      <c r="G381" s="13">
        <f t="shared" si="138"/>
        <v>1</v>
      </c>
      <c r="H381" s="13">
        <f t="shared" si="139"/>
        <v>1.0949806200000001</v>
      </c>
      <c r="I381" s="12">
        <f t="shared" si="135"/>
        <v>4.4999999999999998E-2</v>
      </c>
      <c r="J381" s="12"/>
      <c r="K381" s="30">
        <f t="shared" si="140"/>
        <v>44407</v>
      </c>
      <c r="L381" s="2">
        <f t="shared" si="141"/>
        <v>253</v>
      </c>
      <c r="M381" s="15">
        <f t="shared" si="142"/>
        <v>253</v>
      </c>
      <c r="N381" s="11">
        <f t="shared" si="143"/>
        <v>1.0451825459999999</v>
      </c>
      <c r="O381" s="11"/>
      <c r="P381" s="11">
        <f t="shared" si="144"/>
        <v>1.144454632</v>
      </c>
      <c r="Q381" s="11"/>
      <c r="R381" s="15">
        <f t="shared" si="145"/>
        <v>0</v>
      </c>
      <c r="S381" s="13">
        <f t="shared" si="146"/>
        <v>144.454632</v>
      </c>
      <c r="T381" s="13"/>
      <c r="U381" s="19">
        <f t="shared" si="147"/>
        <v>0</v>
      </c>
      <c r="V381" s="13">
        <f t="shared" si="129"/>
        <v>0</v>
      </c>
      <c r="W381" s="4" t="str">
        <f t="shared" si="148"/>
        <v>A+J=</v>
      </c>
      <c r="X381" s="30">
        <f t="shared" si="149"/>
        <v>45866</v>
      </c>
      <c r="Y381" s="3"/>
      <c r="Z381" s="72">
        <f>[2]Plan1!$A450</f>
        <v>50133</v>
      </c>
      <c r="AA381" s="72" t="str">
        <f>[2]Plan1!$C450</f>
        <v>Paixão de Cristo</v>
      </c>
      <c r="AB381" s="65"/>
      <c r="AC381" s="1"/>
      <c r="AD381" s="3"/>
      <c r="AE381" s="3"/>
      <c r="AF381" s="3"/>
      <c r="AG381" s="3"/>
      <c r="AH381" s="3"/>
      <c r="AI381" s="10"/>
      <c r="AJ381" s="3"/>
      <c r="AK381" s="3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</row>
    <row r="382" spans="1:80" x14ac:dyDescent="0.15">
      <c r="A382" s="36">
        <f t="shared" si="123"/>
        <v>44776</v>
      </c>
      <c r="B382" s="14">
        <f t="shared" ca="1" si="118"/>
        <v>1145.21586</v>
      </c>
      <c r="C382" s="13">
        <f t="shared" si="136"/>
        <v>1000</v>
      </c>
      <c r="D382" s="12">
        <f>IF(A382&lt;$B$1,VLOOKUP(A382,[1]DI!$A$4:$B$15000,2,FALSE),0)</f>
        <v>0.13150000000000001</v>
      </c>
      <c r="E382" s="13">
        <f t="shared" si="137"/>
        <v>1.0004903700000001</v>
      </c>
      <c r="F382" s="13">
        <f>(TRUNC(PRODUCT($E$13:$E381),16))</f>
        <v>1.09551756634626</v>
      </c>
      <c r="G382" s="13">
        <f t="shared" si="138"/>
        <v>1</v>
      </c>
      <c r="H382" s="13">
        <f t="shared" si="139"/>
        <v>1.0955175699999999</v>
      </c>
      <c r="I382" s="12">
        <f t="shared" si="135"/>
        <v>4.4999999999999998E-2</v>
      </c>
      <c r="J382" s="12"/>
      <c r="K382" s="30">
        <f t="shared" si="140"/>
        <v>44407</v>
      </c>
      <c r="L382" s="2">
        <f t="shared" si="141"/>
        <v>254</v>
      </c>
      <c r="M382" s="15">
        <f t="shared" si="142"/>
        <v>254</v>
      </c>
      <c r="N382" s="11">
        <f t="shared" si="143"/>
        <v>1.0453651239999999</v>
      </c>
      <c r="O382" s="11"/>
      <c r="P382" s="11">
        <f t="shared" si="144"/>
        <v>1.14521586</v>
      </c>
      <c r="Q382" s="11"/>
      <c r="R382" s="15">
        <f t="shared" si="145"/>
        <v>0</v>
      </c>
      <c r="S382" s="13">
        <f t="shared" si="146"/>
        <v>145.21585999999999</v>
      </c>
      <c r="T382" s="13"/>
      <c r="U382" s="19">
        <f t="shared" si="147"/>
        <v>0</v>
      </c>
      <c r="V382" s="13">
        <f t="shared" si="129"/>
        <v>0</v>
      </c>
      <c r="W382" s="4" t="str">
        <f t="shared" si="148"/>
        <v>A+J=</v>
      </c>
      <c r="X382" s="30">
        <f t="shared" si="149"/>
        <v>45866</v>
      </c>
      <c r="Y382" s="3"/>
      <c r="Z382" s="72">
        <f>[2]Plan1!$A451</f>
        <v>50151</v>
      </c>
      <c r="AA382" s="72" t="str">
        <f>[2]Plan1!$C451</f>
        <v>Tiradentes</v>
      </c>
      <c r="AB382" s="65"/>
      <c r="AC382" s="1"/>
      <c r="AD382" s="3"/>
      <c r="AE382" s="3"/>
      <c r="AF382" s="3"/>
      <c r="AG382" s="3"/>
      <c r="AH382" s="3"/>
      <c r="AI382" s="10"/>
      <c r="AJ382" s="3"/>
      <c r="AK382" s="3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</row>
    <row r="383" spans="1:80" x14ac:dyDescent="0.15">
      <c r="A383" s="36">
        <f t="shared" si="123"/>
        <v>44777</v>
      </c>
      <c r="B383" s="14">
        <f t="shared" ca="1" si="118"/>
        <v>1145.9775930000001</v>
      </c>
      <c r="C383" s="13">
        <f t="shared" si="136"/>
        <v>1000</v>
      </c>
      <c r="D383" s="12">
        <f>IF(A383&lt;$B$1,VLOOKUP(A383,[1]DI!$A$4:$B$15000,2,FALSE),0)</f>
        <v>0.13650000000000001</v>
      </c>
      <c r="E383" s="13">
        <f t="shared" si="137"/>
        <v>1.00050788</v>
      </c>
      <c r="F383" s="13">
        <f>(TRUNC(PRODUCT($E$13:$E382),16))</f>
        <v>1.0960547752952701</v>
      </c>
      <c r="G383" s="13">
        <f t="shared" si="138"/>
        <v>1</v>
      </c>
      <c r="H383" s="13">
        <f t="shared" si="139"/>
        <v>1.09605478</v>
      </c>
      <c r="I383" s="12">
        <f t="shared" si="135"/>
        <v>4.4999999999999998E-2</v>
      </c>
      <c r="J383" s="12"/>
      <c r="K383" s="30">
        <f t="shared" si="140"/>
        <v>44407</v>
      </c>
      <c r="L383" s="2">
        <f t="shared" si="141"/>
        <v>255</v>
      </c>
      <c r="M383" s="15">
        <f t="shared" si="142"/>
        <v>255</v>
      </c>
      <c r="N383" s="11">
        <f t="shared" si="143"/>
        <v>1.045547735</v>
      </c>
      <c r="O383" s="11"/>
      <c r="P383" s="11">
        <f t="shared" si="144"/>
        <v>1.145977593</v>
      </c>
      <c r="Q383" s="11"/>
      <c r="R383" s="15">
        <f t="shared" si="145"/>
        <v>0</v>
      </c>
      <c r="S383" s="13">
        <f t="shared" si="146"/>
        <v>145.97759300000001</v>
      </c>
      <c r="T383" s="13"/>
      <c r="U383" s="19">
        <f t="shared" si="147"/>
        <v>0</v>
      </c>
      <c r="V383" s="13">
        <f t="shared" si="129"/>
        <v>0</v>
      </c>
      <c r="W383" s="4" t="str">
        <f t="shared" si="148"/>
        <v>A+J=</v>
      </c>
      <c r="X383" s="30">
        <f t="shared" si="149"/>
        <v>45866</v>
      </c>
      <c r="Y383" s="3"/>
      <c r="Z383" s="72">
        <f>[2]Plan1!$A452</f>
        <v>50161</v>
      </c>
      <c r="AA383" s="72" t="str">
        <f>[2]Plan1!$C452</f>
        <v>Dia do Trabalho</v>
      </c>
      <c r="AB383" s="65"/>
      <c r="AC383" s="1"/>
      <c r="AD383" s="3"/>
      <c r="AE383" s="3"/>
      <c r="AF383" s="3"/>
      <c r="AG383" s="3"/>
      <c r="AH383" s="3"/>
      <c r="AI383" s="10"/>
      <c r="AJ383" s="3"/>
      <c r="AK383" s="3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</row>
    <row r="384" spans="1:80" x14ac:dyDescent="0.15">
      <c r="A384" s="36">
        <f t="shared" si="123"/>
        <v>44778</v>
      </c>
      <c r="B384" s="14">
        <f t="shared" ca="1" si="118"/>
        <v>1146.7598929999999</v>
      </c>
      <c r="C384" s="13">
        <f t="shared" si="136"/>
        <v>1000</v>
      </c>
      <c r="D384" s="12">
        <f>IF(A384&lt;$B$1,VLOOKUP(A384,[1]DI!$A$4:$B$15000,2,FALSE),0)</f>
        <v>0.13650000000000001</v>
      </c>
      <c r="E384" s="13">
        <f t="shared" si="137"/>
        <v>1.00050788</v>
      </c>
      <c r="F384" s="13">
        <f>(TRUNC(PRODUCT($E$13:$E383),16))</f>
        <v>1.0966114395945401</v>
      </c>
      <c r="G384" s="13">
        <f t="shared" si="138"/>
        <v>1</v>
      </c>
      <c r="H384" s="13">
        <f t="shared" si="139"/>
        <v>1.09661144</v>
      </c>
      <c r="I384" s="12">
        <f t="shared" si="135"/>
        <v>4.4999999999999998E-2</v>
      </c>
      <c r="J384" s="12"/>
      <c r="K384" s="30">
        <f t="shared" si="140"/>
        <v>44407</v>
      </c>
      <c r="L384" s="2">
        <f t="shared" si="141"/>
        <v>256</v>
      </c>
      <c r="M384" s="15">
        <f t="shared" si="142"/>
        <v>256</v>
      </c>
      <c r="N384" s="11">
        <f t="shared" si="143"/>
        <v>1.0457303760000001</v>
      </c>
      <c r="O384" s="11"/>
      <c r="P384" s="11">
        <f t="shared" si="144"/>
        <v>1.146759893</v>
      </c>
      <c r="Q384" s="11"/>
      <c r="R384" s="15">
        <f t="shared" si="145"/>
        <v>0</v>
      </c>
      <c r="S384" s="13">
        <f t="shared" si="146"/>
        <v>146.75989300000001</v>
      </c>
      <c r="T384" s="13"/>
      <c r="U384" s="19">
        <f t="shared" si="147"/>
        <v>0</v>
      </c>
      <c r="V384" s="13">
        <f t="shared" si="129"/>
        <v>0</v>
      </c>
      <c r="W384" s="4" t="str">
        <f t="shared" si="148"/>
        <v>A+J=</v>
      </c>
      <c r="X384" s="30">
        <f t="shared" si="149"/>
        <v>45866</v>
      </c>
      <c r="Y384" s="3"/>
      <c r="Z384" s="72">
        <f>[2]Plan1!$A453</f>
        <v>50195</v>
      </c>
      <c r="AA384" s="72" t="str">
        <f>[2]Plan1!$C453</f>
        <v>Corpus Christi</v>
      </c>
      <c r="AB384" s="65"/>
      <c r="AC384" s="1"/>
      <c r="AD384" s="3"/>
      <c r="AE384" s="3"/>
      <c r="AF384" s="3"/>
      <c r="AG384" s="3"/>
      <c r="AH384" s="3"/>
      <c r="AI384" s="10"/>
      <c r="AJ384" s="3"/>
      <c r="AK384" s="3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</row>
    <row r="385" spans="1:80" x14ac:dyDescent="0.15">
      <c r="A385" s="36">
        <f t="shared" si="123"/>
        <v>44779</v>
      </c>
      <c r="B385" s="14">
        <f t="shared" ca="1" si="118"/>
        <v>1147.542737</v>
      </c>
      <c r="C385" s="13">
        <f t="shared" si="136"/>
        <v>1000</v>
      </c>
      <c r="D385" s="12">
        <f>IF(A385&lt;$B$1,VLOOKUP(A385,[1]DI!$A$4:$B$15000,2,FALSE),0)</f>
        <v>0</v>
      </c>
      <c r="E385" s="13">
        <f t="shared" si="137"/>
        <v>1</v>
      </c>
      <c r="F385" s="13">
        <f>(TRUNC(PRODUCT($E$13:$E384),16))</f>
        <v>1.0971683866124899</v>
      </c>
      <c r="G385" s="13">
        <f t="shared" si="138"/>
        <v>1</v>
      </c>
      <c r="H385" s="13">
        <f t="shared" si="139"/>
        <v>1.09716839</v>
      </c>
      <c r="I385" s="12">
        <f t="shared" si="135"/>
        <v>4.4999999999999998E-2</v>
      </c>
      <c r="J385" s="12"/>
      <c r="K385" s="30">
        <f t="shared" si="140"/>
        <v>44407</v>
      </c>
      <c r="L385" s="2">
        <f t="shared" si="141"/>
        <v>256</v>
      </c>
      <c r="M385" s="15">
        <f t="shared" si="142"/>
        <v>257</v>
      </c>
      <c r="N385" s="11">
        <f t="shared" si="143"/>
        <v>1.04591305</v>
      </c>
      <c r="O385" s="11"/>
      <c r="P385" s="11">
        <f t="shared" si="144"/>
        <v>1.147542737</v>
      </c>
      <c r="Q385" s="11"/>
      <c r="R385" s="15">
        <f t="shared" si="145"/>
        <v>0</v>
      </c>
      <c r="S385" s="13">
        <f t="shared" si="146"/>
        <v>147.54273699999999</v>
      </c>
      <c r="T385" s="13"/>
      <c r="U385" s="19">
        <f t="shared" si="147"/>
        <v>0</v>
      </c>
      <c r="V385" s="13">
        <f t="shared" si="129"/>
        <v>0</v>
      </c>
      <c r="W385" s="4" t="str">
        <f t="shared" si="148"/>
        <v>A+J=</v>
      </c>
      <c r="X385" s="30">
        <f t="shared" si="149"/>
        <v>45866</v>
      </c>
      <c r="Y385" s="3"/>
      <c r="Z385" s="72">
        <f>[2]Plan1!$A454</f>
        <v>50290</v>
      </c>
      <c r="AA385" s="72" t="str">
        <f>[2]Plan1!$C454</f>
        <v>Independência do Brasil</v>
      </c>
      <c r="AB385" s="65"/>
      <c r="AC385" s="1"/>
      <c r="AD385" s="3"/>
      <c r="AE385" s="3"/>
      <c r="AF385" s="3"/>
      <c r="AG385" s="3"/>
      <c r="AH385" s="3"/>
      <c r="AI385" s="10"/>
      <c r="AJ385" s="3"/>
      <c r="AK385" s="3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</row>
    <row r="386" spans="1:80" x14ac:dyDescent="0.15">
      <c r="A386" s="36">
        <f t="shared" si="123"/>
        <v>44780</v>
      </c>
      <c r="B386" s="14">
        <f t="shared" ca="1" si="118"/>
        <v>1147.542737</v>
      </c>
      <c r="C386" s="13">
        <f t="shared" si="136"/>
        <v>1000</v>
      </c>
      <c r="D386" s="12">
        <f>IF(A386&lt;$B$1,VLOOKUP(A386,[1]DI!$A$4:$B$15000,2,FALSE),0)</f>
        <v>0</v>
      </c>
      <c r="E386" s="13">
        <f t="shared" si="137"/>
        <v>1</v>
      </c>
      <c r="F386" s="13">
        <f>(TRUNC(PRODUCT($E$13:$E385),16))</f>
        <v>1.0971683866124899</v>
      </c>
      <c r="G386" s="13">
        <f t="shared" si="138"/>
        <v>1</v>
      </c>
      <c r="H386" s="13">
        <f t="shared" si="139"/>
        <v>1.09716839</v>
      </c>
      <c r="I386" s="12">
        <f t="shared" si="135"/>
        <v>4.4999999999999998E-2</v>
      </c>
      <c r="J386" s="12"/>
      <c r="K386" s="30">
        <f t="shared" si="140"/>
        <v>44407</v>
      </c>
      <c r="L386" s="2">
        <f t="shared" si="141"/>
        <v>256</v>
      </c>
      <c r="M386" s="15">
        <f t="shared" si="142"/>
        <v>257</v>
      </c>
      <c r="N386" s="11">
        <f t="shared" si="143"/>
        <v>1.04591305</v>
      </c>
      <c r="O386" s="11"/>
      <c r="P386" s="11">
        <f t="shared" si="144"/>
        <v>1.147542737</v>
      </c>
      <c r="Q386" s="11"/>
      <c r="R386" s="15">
        <f t="shared" si="145"/>
        <v>0</v>
      </c>
      <c r="S386" s="13">
        <f t="shared" si="146"/>
        <v>147.54273699999999</v>
      </c>
      <c r="T386" s="13"/>
      <c r="U386" s="19">
        <f t="shared" si="147"/>
        <v>0</v>
      </c>
      <c r="V386" s="13">
        <f t="shared" si="129"/>
        <v>0</v>
      </c>
      <c r="W386" s="4" t="str">
        <f t="shared" si="148"/>
        <v>A+J=</v>
      </c>
      <c r="X386" s="30">
        <f t="shared" si="149"/>
        <v>45866</v>
      </c>
      <c r="Y386" s="3"/>
      <c r="Z386" s="72">
        <f>[2]Plan1!$A455</f>
        <v>50325</v>
      </c>
      <c r="AA386" s="72" t="str">
        <f>[2]Plan1!$C455</f>
        <v>Nossa Sr.a Aparecida - Padroeira do Brasil</v>
      </c>
      <c r="AB386" s="65"/>
      <c r="AC386" s="1"/>
      <c r="AD386" s="3"/>
      <c r="AE386" s="3"/>
      <c r="AF386" s="3"/>
      <c r="AG386" s="3"/>
      <c r="AH386" s="3"/>
      <c r="AI386" s="10"/>
      <c r="AJ386" s="3"/>
      <c r="AK386" s="3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</row>
    <row r="387" spans="1:80" x14ac:dyDescent="0.15">
      <c r="A387" s="36">
        <f t="shared" si="123"/>
        <v>44781</v>
      </c>
      <c r="B387" s="14">
        <f t="shared" ca="1" si="118"/>
        <v>1147.542737</v>
      </c>
      <c r="C387" s="13">
        <f t="shared" si="136"/>
        <v>1000</v>
      </c>
      <c r="D387" s="12">
        <f>IF(A387&lt;$B$1,VLOOKUP(A387,[1]DI!$A$4:$B$15000,2,FALSE),0)</f>
        <v>0.13650000000000001</v>
      </c>
      <c r="E387" s="13">
        <f t="shared" si="137"/>
        <v>1.00050788</v>
      </c>
      <c r="F387" s="13">
        <f>(TRUNC(PRODUCT($E$13:$E386),16))</f>
        <v>1.0971683866124899</v>
      </c>
      <c r="G387" s="13">
        <f t="shared" si="138"/>
        <v>1</v>
      </c>
      <c r="H387" s="13">
        <f t="shared" si="139"/>
        <v>1.09716839</v>
      </c>
      <c r="I387" s="12">
        <f t="shared" si="135"/>
        <v>4.4999999999999998E-2</v>
      </c>
      <c r="J387" s="12"/>
      <c r="K387" s="30">
        <f t="shared" si="140"/>
        <v>44407</v>
      </c>
      <c r="L387" s="2">
        <f t="shared" si="141"/>
        <v>257</v>
      </c>
      <c r="M387" s="15">
        <f t="shared" si="142"/>
        <v>257</v>
      </c>
      <c r="N387" s="11">
        <f t="shared" si="143"/>
        <v>1.04591305</v>
      </c>
      <c r="O387" s="11"/>
      <c r="P387" s="11">
        <f t="shared" si="144"/>
        <v>1.147542737</v>
      </c>
      <c r="Q387" s="11"/>
      <c r="R387" s="15">
        <f t="shared" si="145"/>
        <v>0</v>
      </c>
      <c r="S387" s="13">
        <f t="shared" si="146"/>
        <v>147.54273699999999</v>
      </c>
      <c r="T387" s="13"/>
      <c r="U387" s="19">
        <f t="shared" si="147"/>
        <v>0</v>
      </c>
      <c r="V387" s="13">
        <f t="shared" si="129"/>
        <v>0</v>
      </c>
      <c r="W387" s="4" t="str">
        <f t="shared" si="148"/>
        <v>A+J=</v>
      </c>
      <c r="X387" s="30">
        <f t="shared" si="149"/>
        <v>45866</v>
      </c>
      <c r="Y387" s="3"/>
      <c r="Z387" s="72">
        <f>[2]Plan1!$A456</f>
        <v>50346</v>
      </c>
      <c r="AA387" s="72" t="str">
        <f>[2]Plan1!$C456</f>
        <v>Finados</v>
      </c>
      <c r="AB387" s="65"/>
      <c r="AC387" s="1"/>
      <c r="AD387" s="3"/>
      <c r="AE387" s="3"/>
      <c r="AF387" s="3"/>
      <c r="AG387" s="3"/>
      <c r="AH387" s="3"/>
      <c r="AI387" s="10"/>
      <c r="AJ387" s="3"/>
      <c r="AK387" s="3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</row>
    <row r="388" spans="1:80" x14ac:dyDescent="0.15">
      <c r="A388" s="36">
        <f t="shared" si="123"/>
        <v>44782</v>
      </c>
      <c r="B388" s="14">
        <f t="shared" ca="1" si="118"/>
        <v>1148.326112</v>
      </c>
      <c r="C388" s="13">
        <f t="shared" si="136"/>
        <v>1000</v>
      </c>
      <c r="D388" s="12">
        <f>IF(A388&lt;$B$1,VLOOKUP(A388,[1]DI!$A$4:$B$15000,2,FALSE),0)</f>
        <v>0.13650000000000001</v>
      </c>
      <c r="E388" s="13">
        <f t="shared" si="137"/>
        <v>1.00050788</v>
      </c>
      <c r="F388" s="13">
        <f>(TRUNC(PRODUCT($E$13:$E387),16))</f>
        <v>1.0977256164926801</v>
      </c>
      <c r="G388" s="13">
        <f t="shared" si="138"/>
        <v>1</v>
      </c>
      <c r="H388" s="13">
        <f t="shared" si="139"/>
        <v>1.0977256200000001</v>
      </c>
      <c r="I388" s="12">
        <f t="shared" si="135"/>
        <v>4.4999999999999998E-2</v>
      </c>
      <c r="J388" s="12"/>
      <c r="K388" s="30">
        <f t="shared" si="140"/>
        <v>44407</v>
      </c>
      <c r="L388" s="2">
        <f t="shared" si="141"/>
        <v>258</v>
      </c>
      <c r="M388" s="15">
        <f t="shared" si="142"/>
        <v>258</v>
      </c>
      <c r="N388" s="11">
        <f t="shared" si="143"/>
        <v>1.0460957559999999</v>
      </c>
      <c r="O388" s="11"/>
      <c r="P388" s="11">
        <f t="shared" si="144"/>
        <v>1.1483261119999999</v>
      </c>
      <c r="Q388" s="11"/>
      <c r="R388" s="15">
        <f t="shared" si="145"/>
        <v>0</v>
      </c>
      <c r="S388" s="13">
        <f t="shared" si="146"/>
        <v>148.32611199999999</v>
      </c>
      <c r="T388" s="13"/>
      <c r="U388" s="19">
        <f t="shared" si="147"/>
        <v>0</v>
      </c>
      <c r="V388" s="13">
        <f t="shared" si="129"/>
        <v>0</v>
      </c>
      <c r="W388" s="4" t="str">
        <f t="shared" si="148"/>
        <v>A+J=</v>
      </c>
      <c r="X388" s="30">
        <f t="shared" si="149"/>
        <v>45866</v>
      </c>
      <c r="Y388" s="3"/>
      <c r="Z388" s="72">
        <f>[2]Plan1!$A457</f>
        <v>50359</v>
      </c>
      <c r="AA388" s="72" t="str">
        <f>[2]Plan1!$C457</f>
        <v>Proclamação da República</v>
      </c>
      <c r="AB388" s="65"/>
      <c r="AC388" s="1"/>
      <c r="AD388" s="3"/>
      <c r="AE388" s="3"/>
      <c r="AF388" s="3"/>
      <c r="AG388" s="3"/>
      <c r="AH388" s="3"/>
      <c r="AI388" s="10"/>
      <c r="AJ388" s="3"/>
      <c r="AK388" s="3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</row>
    <row r="389" spans="1:80" x14ac:dyDescent="0.15">
      <c r="A389" s="36">
        <f t="shared" si="123"/>
        <v>44783</v>
      </c>
      <c r="B389" s="14">
        <f t="shared" ca="1" si="118"/>
        <v>1149.110019</v>
      </c>
      <c r="C389" s="13">
        <f t="shared" si="136"/>
        <v>1000</v>
      </c>
      <c r="D389" s="12">
        <f>IF(A389&lt;$B$1,VLOOKUP(A389,[1]DI!$A$4:$B$15000,2,FALSE),0)</f>
        <v>0.13650000000000001</v>
      </c>
      <c r="E389" s="13">
        <f t="shared" si="137"/>
        <v>1.00050788</v>
      </c>
      <c r="F389" s="13">
        <f>(TRUNC(PRODUCT($E$13:$E388),16))</f>
        <v>1.09828312937878</v>
      </c>
      <c r="G389" s="13">
        <f t="shared" si="138"/>
        <v>1</v>
      </c>
      <c r="H389" s="13">
        <f t="shared" si="139"/>
        <v>1.09828313</v>
      </c>
      <c r="I389" s="12">
        <f t="shared" si="135"/>
        <v>4.4999999999999998E-2</v>
      </c>
      <c r="J389" s="12"/>
      <c r="K389" s="30">
        <f t="shared" si="140"/>
        <v>44407</v>
      </c>
      <c r="L389" s="2">
        <f t="shared" si="141"/>
        <v>259</v>
      </c>
      <c r="M389" s="15">
        <f t="shared" si="142"/>
        <v>259</v>
      </c>
      <c r="N389" s="11">
        <f t="shared" si="143"/>
        <v>1.0462784940000001</v>
      </c>
      <c r="O389" s="11"/>
      <c r="P389" s="11">
        <f t="shared" si="144"/>
        <v>1.1491100190000001</v>
      </c>
      <c r="Q389" s="11"/>
      <c r="R389" s="15">
        <f t="shared" si="145"/>
        <v>0</v>
      </c>
      <c r="S389" s="13">
        <f t="shared" si="146"/>
        <v>149.11001899999999</v>
      </c>
      <c r="T389" s="13"/>
      <c r="U389" s="19">
        <f t="shared" si="147"/>
        <v>0</v>
      </c>
      <c r="V389" s="13">
        <f t="shared" si="129"/>
        <v>0</v>
      </c>
      <c r="W389" s="4" t="str">
        <f t="shared" si="148"/>
        <v>A+J=</v>
      </c>
      <c r="X389" s="30">
        <f t="shared" si="149"/>
        <v>45866</v>
      </c>
      <c r="Y389" s="3"/>
      <c r="Z389" s="72">
        <f>[2]Plan1!$A458</f>
        <v>50364</v>
      </c>
      <c r="AA389" s="72" t="str">
        <f>[2]Plan1!$C458</f>
        <v>Dia Nacional de Zumbi e da Consciência Negra</v>
      </c>
      <c r="AB389" s="65"/>
      <c r="AC389" s="1"/>
      <c r="AD389" s="3"/>
      <c r="AE389" s="3"/>
      <c r="AF389" s="3"/>
      <c r="AG389" s="3"/>
      <c r="AH389" s="3"/>
      <c r="AI389" s="10"/>
      <c r="AJ389" s="3"/>
      <c r="AK389" s="3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</row>
    <row r="390" spans="1:80" x14ac:dyDescent="0.15">
      <c r="A390" s="36">
        <f t="shared" si="123"/>
        <v>44784</v>
      </c>
      <c r="B390" s="14">
        <f t="shared" ca="1" si="118"/>
        <v>1149.8944670000001</v>
      </c>
      <c r="C390" s="13">
        <f t="shared" si="136"/>
        <v>1000</v>
      </c>
      <c r="D390" s="12">
        <f>IF(A390&lt;$B$1,VLOOKUP(A390,[1]DI!$A$4:$B$15000,2,FALSE),0)</f>
        <v>0.13650000000000001</v>
      </c>
      <c r="E390" s="13">
        <f t="shared" si="137"/>
        <v>1.00050788</v>
      </c>
      <c r="F390" s="13">
        <f>(TRUNC(PRODUCT($E$13:$E389),16))</f>
        <v>1.0988409254145299</v>
      </c>
      <c r="G390" s="13">
        <f t="shared" si="138"/>
        <v>1</v>
      </c>
      <c r="H390" s="13">
        <f t="shared" si="139"/>
        <v>1.0988409299999999</v>
      </c>
      <c r="I390" s="12">
        <f t="shared" si="135"/>
        <v>4.4999999999999998E-2</v>
      </c>
      <c r="J390" s="12"/>
      <c r="K390" s="30">
        <f t="shared" si="140"/>
        <v>44407</v>
      </c>
      <c r="L390" s="2">
        <f t="shared" si="141"/>
        <v>260</v>
      </c>
      <c r="M390" s="15">
        <f t="shared" si="142"/>
        <v>260</v>
      </c>
      <c r="N390" s="11">
        <f t="shared" si="143"/>
        <v>1.0464612630000001</v>
      </c>
      <c r="O390" s="11"/>
      <c r="P390" s="11">
        <f t="shared" si="144"/>
        <v>1.149894467</v>
      </c>
      <c r="Q390" s="11"/>
      <c r="R390" s="15">
        <f t="shared" si="145"/>
        <v>0</v>
      </c>
      <c r="S390" s="13">
        <f t="shared" si="146"/>
        <v>149.89446699999999</v>
      </c>
      <c r="T390" s="13"/>
      <c r="U390" s="19">
        <f t="shared" si="147"/>
        <v>0</v>
      </c>
      <c r="V390" s="13">
        <f t="shared" si="129"/>
        <v>0</v>
      </c>
      <c r="W390" s="4" t="str">
        <f t="shared" si="148"/>
        <v>A+J=</v>
      </c>
      <c r="X390" s="30">
        <f t="shared" si="149"/>
        <v>45866</v>
      </c>
      <c r="Y390" s="3"/>
      <c r="Z390" s="72">
        <f>[2]Plan1!$A459</f>
        <v>50399</v>
      </c>
      <c r="AA390" s="72" t="str">
        <f>[2]Plan1!$C459</f>
        <v>Natal</v>
      </c>
      <c r="AB390" s="65"/>
      <c r="AC390" s="1"/>
      <c r="AD390" s="3"/>
      <c r="AE390" s="3"/>
      <c r="AF390" s="3"/>
      <c r="AG390" s="3"/>
      <c r="AH390" s="3"/>
      <c r="AI390" s="10"/>
      <c r="AJ390" s="3"/>
      <c r="AK390" s="3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</row>
    <row r="391" spans="1:80" x14ac:dyDescent="0.15">
      <c r="A391" s="36">
        <f t="shared" si="123"/>
        <v>44785</v>
      </c>
      <c r="B391" s="14">
        <f t="shared" ca="1" si="118"/>
        <v>1150.6794380000001</v>
      </c>
      <c r="C391" s="13">
        <f t="shared" si="136"/>
        <v>1000</v>
      </c>
      <c r="D391" s="12">
        <f>IF(A391&lt;$B$1,VLOOKUP(A391,[1]DI!$A$4:$B$15000,2,FALSE),0)</f>
        <v>0.13650000000000001</v>
      </c>
      <c r="E391" s="13">
        <f t="shared" si="137"/>
        <v>1.00050788</v>
      </c>
      <c r="F391" s="13">
        <f>(TRUNC(PRODUCT($E$13:$E390),16))</f>
        <v>1.0993990047437301</v>
      </c>
      <c r="G391" s="13">
        <f t="shared" si="138"/>
        <v>1</v>
      </c>
      <c r="H391" s="13">
        <f t="shared" si="139"/>
        <v>1.099399</v>
      </c>
      <c r="I391" s="12">
        <f t="shared" si="135"/>
        <v>4.4999999999999998E-2</v>
      </c>
      <c r="J391" s="12"/>
      <c r="K391" s="30">
        <f t="shared" si="140"/>
        <v>44407</v>
      </c>
      <c r="L391" s="2">
        <f t="shared" si="141"/>
        <v>261</v>
      </c>
      <c r="M391" s="15">
        <f t="shared" si="142"/>
        <v>261</v>
      </c>
      <c r="N391" s="11">
        <f t="shared" si="143"/>
        <v>1.046644065</v>
      </c>
      <c r="O391" s="11"/>
      <c r="P391" s="11">
        <f t="shared" si="144"/>
        <v>1.1506794380000001</v>
      </c>
      <c r="Q391" s="11"/>
      <c r="R391" s="15">
        <f t="shared" si="145"/>
        <v>0</v>
      </c>
      <c r="S391" s="13">
        <f t="shared" si="146"/>
        <v>150.679438</v>
      </c>
      <c r="T391" s="13"/>
      <c r="U391" s="19">
        <f t="shared" si="147"/>
        <v>0</v>
      </c>
      <c r="V391" s="13">
        <f t="shared" si="129"/>
        <v>0</v>
      </c>
      <c r="W391" s="4" t="str">
        <f t="shared" si="148"/>
        <v>A+J=</v>
      </c>
      <c r="X391" s="30">
        <f t="shared" si="149"/>
        <v>45866</v>
      </c>
      <c r="Y391" s="3"/>
      <c r="Z391" s="72">
        <f>[2]Plan1!$A460</f>
        <v>50406</v>
      </c>
      <c r="AA391" s="72" t="str">
        <f>[2]Plan1!$C460</f>
        <v>Confraternização Universal</v>
      </c>
      <c r="AB391" s="65"/>
      <c r="AC391" s="1"/>
      <c r="AD391" s="3"/>
      <c r="AE391" s="3"/>
      <c r="AF391" s="3"/>
      <c r="AG391" s="3"/>
      <c r="AH391" s="3"/>
      <c r="AI391" s="10"/>
      <c r="AJ391" s="3"/>
      <c r="AK391" s="3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</row>
    <row r="392" spans="1:80" x14ac:dyDescent="0.15">
      <c r="A392" s="36">
        <f t="shared" si="123"/>
        <v>44786</v>
      </c>
      <c r="B392" s="14">
        <f t="shared" ca="1" si="118"/>
        <v>1151.464962</v>
      </c>
      <c r="C392" s="13">
        <f t="shared" si="136"/>
        <v>1000</v>
      </c>
      <c r="D392" s="12">
        <f>IF(A392&lt;$B$1,VLOOKUP(A392,[1]DI!$A$4:$B$15000,2,FALSE),0)</f>
        <v>0</v>
      </c>
      <c r="E392" s="13">
        <f t="shared" si="137"/>
        <v>1</v>
      </c>
      <c r="F392" s="13">
        <f>(TRUNC(PRODUCT($E$13:$E391),16))</f>
        <v>1.0999573675102601</v>
      </c>
      <c r="G392" s="13">
        <f t="shared" si="138"/>
        <v>1</v>
      </c>
      <c r="H392" s="13">
        <f t="shared" si="139"/>
        <v>1.09995737</v>
      </c>
      <c r="I392" s="12">
        <f t="shared" si="135"/>
        <v>4.4999999999999998E-2</v>
      </c>
      <c r="J392" s="12"/>
      <c r="K392" s="30">
        <f t="shared" si="140"/>
        <v>44407</v>
      </c>
      <c r="L392" s="2">
        <f t="shared" si="141"/>
        <v>261</v>
      </c>
      <c r="M392" s="15">
        <f t="shared" si="142"/>
        <v>262</v>
      </c>
      <c r="N392" s="11">
        <f t="shared" si="143"/>
        <v>1.046826898</v>
      </c>
      <c r="O392" s="11"/>
      <c r="P392" s="11">
        <f t="shared" si="144"/>
        <v>1.1514649619999999</v>
      </c>
      <c r="Q392" s="11"/>
      <c r="R392" s="15">
        <f t="shared" si="145"/>
        <v>0</v>
      </c>
      <c r="S392" s="13">
        <f t="shared" si="146"/>
        <v>151.46496200000001</v>
      </c>
      <c r="T392" s="13"/>
      <c r="U392" s="19">
        <f t="shared" si="147"/>
        <v>0</v>
      </c>
      <c r="V392" s="13">
        <f t="shared" si="129"/>
        <v>0</v>
      </c>
      <c r="W392" s="4" t="str">
        <f t="shared" si="148"/>
        <v>A+J=</v>
      </c>
      <c r="X392" s="30">
        <f t="shared" si="149"/>
        <v>45866</v>
      </c>
      <c r="Y392" s="3"/>
      <c r="Z392" s="72">
        <f>[2]Plan1!$A461</f>
        <v>50472</v>
      </c>
      <c r="AA392" s="72" t="str">
        <f>[2]Plan1!$C461</f>
        <v>Carnaval</v>
      </c>
      <c r="AB392" s="65"/>
      <c r="AC392" s="1"/>
      <c r="AD392" s="3"/>
      <c r="AE392" s="3"/>
      <c r="AF392" s="3"/>
      <c r="AG392" s="3"/>
      <c r="AH392" s="3"/>
      <c r="AI392" s="10"/>
      <c r="AJ392" s="3"/>
      <c r="AK392" s="3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</row>
    <row r="393" spans="1:80" x14ac:dyDescent="0.15">
      <c r="A393" s="36">
        <f t="shared" si="123"/>
        <v>44787</v>
      </c>
      <c r="B393" s="14">
        <f t="shared" ca="1" si="118"/>
        <v>1151.464962</v>
      </c>
      <c r="C393" s="13">
        <f t="shared" si="136"/>
        <v>1000</v>
      </c>
      <c r="D393" s="12">
        <f>IF(A393&lt;$B$1,VLOOKUP(A393,[1]DI!$A$4:$B$15000,2,FALSE),0)</f>
        <v>0</v>
      </c>
      <c r="E393" s="13">
        <f t="shared" si="137"/>
        <v>1</v>
      </c>
      <c r="F393" s="13">
        <f>(TRUNC(PRODUCT($E$13:$E392),16))</f>
        <v>1.0999573675102601</v>
      </c>
      <c r="G393" s="13">
        <f t="shared" si="138"/>
        <v>1</v>
      </c>
      <c r="H393" s="13">
        <f t="shared" si="139"/>
        <v>1.09995737</v>
      </c>
      <c r="I393" s="12">
        <f t="shared" si="135"/>
        <v>4.4999999999999998E-2</v>
      </c>
      <c r="J393" s="12"/>
      <c r="K393" s="30">
        <f t="shared" si="140"/>
        <v>44407</v>
      </c>
      <c r="L393" s="2">
        <f t="shared" si="141"/>
        <v>261</v>
      </c>
      <c r="M393" s="15">
        <f t="shared" si="142"/>
        <v>262</v>
      </c>
      <c r="N393" s="11">
        <f t="shared" si="143"/>
        <v>1.046826898</v>
      </c>
      <c r="O393" s="11"/>
      <c r="P393" s="11">
        <f t="shared" si="144"/>
        <v>1.1514649619999999</v>
      </c>
      <c r="Q393" s="11"/>
      <c r="R393" s="15">
        <f t="shared" si="145"/>
        <v>0</v>
      </c>
      <c r="S393" s="13">
        <f t="shared" si="146"/>
        <v>151.46496200000001</v>
      </c>
      <c r="T393" s="13"/>
      <c r="U393" s="19">
        <f t="shared" si="147"/>
        <v>0</v>
      </c>
      <c r="V393" s="13">
        <f t="shared" si="129"/>
        <v>0</v>
      </c>
      <c r="W393" s="4" t="str">
        <f t="shared" si="148"/>
        <v>A+J=</v>
      </c>
      <c r="X393" s="30">
        <f t="shared" si="149"/>
        <v>45866</v>
      </c>
      <c r="Y393" s="3"/>
      <c r="Z393" s="72">
        <f>[2]Plan1!$A462</f>
        <v>50473</v>
      </c>
      <c r="AA393" s="72" t="str">
        <f>[2]Plan1!$C462</f>
        <v>Carnaval</v>
      </c>
      <c r="AB393" s="65"/>
      <c r="AC393" s="1"/>
      <c r="AD393" s="3"/>
      <c r="AE393" s="3"/>
      <c r="AF393" s="3"/>
      <c r="AG393" s="3"/>
      <c r="AH393" s="3"/>
      <c r="AI393" s="10"/>
      <c r="AJ393" s="3"/>
      <c r="AK393" s="3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</row>
    <row r="394" spans="1:80" x14ac:dyDescent="0.15">
      <c r="A394" s="36">
        <f t="shared" si="123"/>
        <v>44788</v>
      </c>
      <c r="B394" s="14">
        <f t="shared" ca="1" si="118"/>
        <v>1151.464962</v>
      </c>
      <c r="C394" s="13">
        <f t="shared" si="136"/>
        <v>1000</v>
      </c>
      <c r="D394" s="12">
        <f>IF(A394&lt;$B$1,VLOOKUP(A394,[1]DI!$A$4:$B$15000,2,FALSE),0)</f>
        <v>0.13650000000000001</v>
      </c>
      <c r="E394" s="13">
        <f t="shared" si="137"/>
        <v>1.00050788</v>
      </c>
      <c r="F394" s="13">
        <f>(TRUNC(PRODUCT($E$13:$E393),16))</f>
        <v>1.0999573675102601</v>
      </c>
      <c r="G394" s="13">
        <f t="shared" si="138"/>
        <v>1</v>
      </c>
      <c r="H394" s="13">
        <f t="shared" si="139"/>
        <v>1.09995737</v>
      </c>
      <c r="I394" s="12">
        <f t="shared" si="135"/>
        <v>4.4999999999999998E-2</v>
      </c>
      <c r="J394" s="12"/>
      <c r="K394" s="30">
        <f t="shared" si="140"/>
        <v>44407</v>
      </c>
      <c r="L394" s="2">
        <f t="shared" si="141"/>
        <v>262</v>
      </c>
      <c r="M394" s="15">
        <f t="shared" si="142"/>
        <v>262</v>
      </c>
      <c r="N394" s="11">
        <f t="shared" si="143"/>
        <v>1.046826898</v>
      </c>
      <c r="O394" s="11"/>
      <c r="P394" s="11">
        <f t="shared" si="144"/>
        <v>1.1514649619999999</v>
      </c>
      <c r="Q394" s="11"/>
      <c r="R394" s="15">
        <f t="shared" si="145"/>
        <v>0</v>
      </c>
      <c r="S394" s="13">
        <f t="shared" si="146"/>
        <v>151.46496200000001</v>
      </c>
      <c r="T394" s="13"/>
      <c r="U394" s="19">
        <f t="shared" si="147"/>
        <v>0</v>
      </c>
      <c r="V394" s="13">
        <f t="shared" si="129"/>
        <v>0</v>
      </c>
      <c r="W394" s="4" t="str">
        <f t="shared" si="148"/>
        <v>A+J=</v>
      </c>
      <c r="X394" s="30">
        <f t="shared" si="149"/>
        <v>45866</v>
      </c>
      <c r="Y394" s="3"/>
      <c r="Z394" s="72">
        <f>[2]Plan1!$A463</f>
        <v>50516</v>
      </c>
      <c r="AA394" s="72" t="str">
        <f>[2]Plan1!$C463</f>
        <v>Tiradentes</v>
      </c>
      <c r="AB394" s="65"/>
      <c r="AC394" s="1"/>
      <c r="AD394" s="3"/>
      <c r="AE394" s="3"/>
      <c r="AF394" s="3"/>
      <c r="AG394" s="3"/>
      <c r="AH394" s="3"/>
      <c r="AI394" s="10"/>
      <c r="AJ394" s="3"/>
      <c r="AK394" s="3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</row>
    <row r="395" spans="1:80" x14ac:dyDescent="0.15">
      <c r="A395" s="36">
        <f t="shared" si="123"/>
        <v>44789</v>
      </c>
      <c r="B395" s="14">
        <f t="shared" ca="1" si="118"/>
        <v>1152.251008</v>
      </c>
      <c r="C395" s="13">
        <f t="shared" si="136"/>
        <v>1000</v>
      </c>
      <c r="D395" s="12">
        <f>IF(A395&lt;$B$1,VLOOKUP(A395,[1]DI!$A$4:$B$15000,2,FALSE),0)</f>
        <v>0.13650000000000001</v>
      </c>
      <c r="E395" s="13">
        <f t="shared" si="137"/>
        <v>1.00050788</v>
      </c>
      <c r="F395" s="13">
        <f>(TRUNC(PRODUCT($E$13:$E394),16))</f>
        <v>1.1005160138580701</v>
      </c>
      <c r="G395" s="13">
        <f t="shared" si="138"/>
        <v>1</v>
      </c>
      <c r="H395" s="13">
        <f t="shared" si="139"/>
        <v>1.10051601</v>
      </c>
      <c r="I395" s="12">
        <f t="shared" si="135"/>
        <v>4.4999999999999998E-2</v>
      </c>
      <c r="J395" s="12"/>
      <c r="K395" s="30">
        <f t="shared" si="140"/>
        <v>44407</v>
      </c>
      <c r="L395" s="2">
        <f t="shared" si="141"/>
        <v>263</v>
      </c>
      <c r="M395" s="15">
        <f t="shared" si="142"/>
        <v>263</v>
      </c>
      <c r="N395" s="11">
        <f t="shared" si="143"/>
        <v>1.047009764</v>
      </c>
      <c r="O395" s="11"/>
      <c r="P395" s="11">
        <f t="shared" si="144"/>
        <v>1.1522510079999999</v>
      </c>
      <c r="Q395" s="11"/>
      <c r="R395" s="15">
        <f t="shared" si="145"/>
        <v>0</v>
      </c>
      <c r="S395" s="13">
        <f t="shared" si="146"/>
        <v>152.25100800000001</v>
      </c>
      <c r="T395" s="13"/>
      <c r="U395" s="19">
        <f t="shared" si="147"/>
        <v>0</v>
      </c>
      <c r="V395" s="13">
        <f t="shared" si="129"/>
        <v>0</v>
      </c>
      <c r="W395" s="4" t="str">
        <f t="shared" si="148"/>
        <v>A+J=</v>
      </c>
      <c r="X395" s="30">
        <f t="shared" si="149"/>
        <v>45866</v>
      </c>
      <c r="Y395" s="3"/>
      <c r="Z395" s="72">
        <f>[2]Plan1!$A464</f>
        <v>50518</v>
      </c>
      <c r="AA395" s="72" t="str">
        <f>[2]Plan1!$C464</f>
        <v>Paixão de Cristo</v>
      </c>
      <c r="AB395" s="65"/>
      <c r="AC395" s="1"/>
      <c r="AD395" s="3"/>
      <c r="AE395" s="3"/>
      <c r="AF395" s="3"/>
      <c r="AG395" s="3"/>
      <c r="AH395" s="3"/>
      <c r="AI395" s="10"/>
      <c r="AJ395" s="3"/>
      <c r="AK395" s="3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</row>
    <row r="396" spans="1:80" x14ac:dyDescent="0.15">
      <c r="A396" s="36">
        <f t="shared" si="123"/>
        <v>44790</v>
      </c>
      <c r="B396" s="14">
        <f t="shared" ca="1" si="118"/>
        <v>1153.0375960000001</v>
      </c>
      <c r="C396" s="13">
        <f t="shared" si="136"/>
        <v>1000</v>
      </c>
      <c r="D396" s="12">
        <f>IF(A396&lt;$B$1,VLOOKUP(A396,[1]DI!$A$4:$B$15000,2,FALSE),0)</f>
        <v>0.13650000000000001</v>
      </c>
      <c r="E396" s="13">
        <f t="shared" si="137"/>
        <v>1.00050788</v>
      </c>
      <c r="F396" s="13">
        <f>(TRUNC(PRODUCT($E$13:$E395),16))</f>
        <v>1.10107494393119</v>
      </c>
      <c r="G396" s="13">
        <f t="shared" si="138"/>
        <v>1</v>
      </c>
      <c r="H396" s="13">
        <f t="shared" si="139"/>
        <v>1.1010749399999999</v>
      </c>
      <c r="I396" s="12">
        <f t="shared" si="135"/>
        <v>4.4999999999999998E-2</v>
      </c>
      <c r="J396" s="12"/>
      <c r="K396" s="30">
        <f t="shared" si="140"/>
        <v>44407</v>
      </c>
      <c r="L396" s="2">
        <f t="shared" si="141"/>
        <v>264</v>
      </c>
      <c r="M396" s="15">
        <f t="shared" si="142"/>
        <v>264</v>
      </c>
      <c r="N396" s="11">
        <f t="shared" si="143"/>
        <v>1.047192661</v>
      </c>
      <c r="O396" s="11"/>
      <c r="P396" s="11">
        <f t="shared" si="144"/>
        <v>1.1530375960000001</v>
      </c>
      <c r="Q396" s="11"/>
      <c r="R396" s="15">
        <f t="shared" si="145"/>
        <v>0</v>
      </c>
      <c r="S396" s="13">
        <f t="shared" si="146"/>
        <v>153.03759600000001</v>
      </c>
      <c r="T396" s="13"/>
      <c r="U396" s="19">
        <f t="shared" si="147"/>
        <v>0</v>
      </c>
      <c r="V396" s="13">
        <f t="shared" si="129"/>
        <v>0</v>
      </c>
      <c r="W396" s="4" t="str">
        <f t="shared" si="148"/>
        <v>A+J=</v>
      </c>
      <c r="X396" s="30">
        <f t="shared" si="149"/>
        <v>45866</v>
      </c>
      <c r="Y396" s="3"/>
      <c r="Z396" s="72">
        <f>[2]Plan1!$A465</f>
        <v>50526</v>
      </c>
      <c r="AA396" s="72" t="str">
        <f>[2]Plan1!$C465</f>
        <v>Dia do Trabalho</v>
      </c>
      <c r="AB396" s="65"/>
      <c r="AC396" s="1"/>
      <c r="AD396" s="3"/>
      <c r="AE396" s="3"/>
      <c r="AF396" s="3"/>
      <c r="AG396" s="3"/>
      <c r="AH396" s="3"/>
      <c r="AI396" s="10"/>
      <c r="AJ396" s="3"/>
      <c r="AK396" s="3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</row>
    <row r="397" spans="1:80" x14ac:dyDescent="0.15">
      <c r="A397" s="36">
        <f t="shared" si="123"/>
        <v>44791</v>
      </c>
      <c r="B397" s="14">
        <f t="shared" ref="B397:B460" ca="1" si="150">IF(A397&lt;=TODAY(),C397+S397,IF(AND(A397&gt;TODAY(),A397&lt;=$B$1),IF(VLOOKUP(TODAY(),$A$11:$D$4976,4,FALSE)=0,"n.d",C397+S397),"n.d"))</f>
        <v>1153.8247289999999</v>
      </c>
      <c r="C397" s="13">
        <f t="shared" si="136"/>
        <v>1000</v>
      </c>
      <c r="D397" s="12">
        <f>IF(A397&lt;$B$1,VLOOKUP(A397,[1]DI!$A$4:$B$15000,2,FALSE),0)</f>
        <v>0.13650000000000001</v>
      </c>
      <c r="E397" s="13">
        <f t="shared" si="137"/>
        <v>1.00050788</v>
      </c>
      <c r="F397" s="13">
        <f>(TRUNC(PRODUCT($E$13:$E396),16))</f>
        <v>1.1016341578737101</v>
      </c>
      <c r="G397" s="13">
        <f t="shared" si="138"/>
        <v>1</v>
      </c>
      <c r="H397" s="13">
        <f t="shared" si="139"/>
        <v>1.1016341599999999</v>
      </c>
      <c r="I397" s="12">
        <f t="shared" si="135"/>
        <v>4.4999999999999998E-2</v>
      </c>
      <c r="J397" s="12"/>
      <c r="K397" s="30">
        <f t="shared" si="140"/>
        <v>44407</v>
      </c>
      <c r="L397" s="2">
        <f t="shared" si="141"/>
        <v>265</v>
      </c>
      <c r="M397" s="15">
        <f t="shared" si="142"/>
        <v>265</v>
      </c>
      <c r="N397" s="11">
        <f t="shared" si="143"/>
        <v>1.047375591</v>
      </c>
      <c r="O397" s="11"/>
      <c r="P397" s="11">
        <f t="shared" si="144"/>
        <v>1.1538247290000001</v>
      </c>
      <c r="Q397" s="11"/>
      <c r="R397" s="15">
        <f t="shared" si="145"/>
        <v>0</v>
      </c>
      <c r="S397" s="13">
        <f t="shared" si="146"/>
        <v>153.82472899999999</v>
      </c>
      <c r="T397" s="13"/>
      <c r="U397" s="19">
        <f t="shared" si="147"/>
        <v>0</v>
      </c>
      <c r="V397" s="13">
        <f t="shared" si="129"/>
        <v>0</v>
      </c>
      <c r="W397" s="4" t="str">
        <f t="shared" si="148"/>
        <v>A+J=</v>
      </c>
      <c r="X397" s="30">
        <f t="shared" si="149"/>
        <v>45866</v>
      </c>
      <c r="Y397" s="3"/>
      <c r="Z397" s="72">
        <f>[2]Plan1!$A466</f>
        <v>50580</v>
      </c>
      <c r="AA397" s="72" t="str">
        <f>[2]Plan1!$C466</f>
        <v>Corpus Christi</v>
      </c>
      <c r="AB397" s="65"/>
      <c r="AC397" s="1"/>
      <c r="AD397" s="3"/>
      <c r="AE397" s="3"/>
      <c r="AF397" s="3"/>
      <c r="AG397" s="3"/>
      <c r="AH397" s="3"/>
      <c r="AI397" s="10"/>
      <c r="AJ397" s="3"/>
      <c r="AK397" s="3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</row>
    <row r="398" spans="1:80" x14ac:dyDescent="0.15">
      <c r="A398" s="36">
        <f t="shared" ref="A398:A461" si="151">(A397+1)</f>
        <v>44792</v>
      </c>
      <c r="B398" s="14">
        <f t="shared" ca="1" si="150"/>
        <v>1154.612394</v>
      </c>
      <c r="C398" s="13">
        <f t="shared" si="136"/>
        <v>1000</v>
      </c>
      <c r="D398" s="12">
        <f>IF(A398&lt;$B$1,VLOOKUP(A398,[1]DI!$A$4:$B$15000,2,FALSE),0)</f>
        <v>0.13650000000000001</v>
      </c>
      <c r="E398" s="13">
        <f t="shared" si="137"/>
        <v>1.00050788</v>
      </c>
      <c r="F398" s="13">
        <f>(TRUNC(PRODUCT($E$13:$E397),16))</f>
        <v>1.10219365582981</v>
      </c>
      <c r="G398" s="13">
        <f t="shared" si="138"/>
        <v>1</v>
      </c>
      <c r="H398" s="13">
        <f t="shared" si="139"/>
        <v>1.10219366</v>
      </c>
      <c r="I398" s="12">
        <f t="shared" si="135"/>
        <v>4.4999999999999998E-2</v>
      </c>
      <c r="J398" s="12"/>
      <c r="K398" s="30">
        <f t="shared" si="140"/>
        <v>44407</v>
      </c>
      <c r="L398" s="2">
        <f t="shared" si="141"/>
        <v>266</v>
      </c>
      <c r="M398" s="15">
        <f t="shared" si="142"/>
        <v>266</v>
      </c>
      <c r="N398" s="11">
        <f t="shared" si="143"/>
        <v>1.0475585519999999</v>
      </c>
      <c r="O398" s="11"/>
      <c r="P398" s="11">
        <f t="shared" si="144"/>
        <v>1.1546123939999999</v>
      </c>
      <c r="Q398" s="11"/>
      <c r="R398" s="15">
        <f t="shared" si="145"/>
        <v>0</v>
      </c>
      <c r="S398" s="13">
        <f t="shared" si="146"/>
        <v>154.61239399999999</v>
      </c>
      <c r="T398" s="13"/>
      <c r="U398" s="19">
        <f t="shared" si="147"/>
        <v>0</v>
      </c>
      <c r="V398" s="13">
        <f t="shared" ref="V398:V461" si="152">IF(U398&gt;0,TRUNC(U398*C398,8),0)</f>
        <v>0</v>
      </c>
      <c r="W398" s="4" t="str">
        <f t="shared" si="148"/>
        <v>A+J=</v>
      </c>
      <c r="X398" s="30">
        <f t="shared" si="149"/>
        <v>45866</v>
      </c>
      <c r="Y398" s="3"/>
      <c r="Z398" s="72">
        <f>[2]Plan1!$A467</f>
        <v>50655</v>
      </c>
      <c r="AA398" s="72" t="str">
        <f>[2]Plan1!$C467</f>
        <v>Independência do Brasil</v>
      </c>
      <c r="AB398" s="65"/>
      <c r="AC398" s="1"/>
      <c r="AD398" s="3"/>
      <c r="AE398" s="3"/>
      <c r="AF398" s="3"/>
      <c r="AG398" s="3"/>
      <c r="AH398" s="3"/>
      <c r="AI398" s="10"/>
      <c r="AJ398" s="3"/>
      <c r="AK398" s="3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</row>
    <row r="399" spans="1:80" x14ac:dyDescent="0.15">
      <c r="A399" s="36">
        <f t="shared" si="151"/>
        <v>44793</v>
      </c>
      <c r="B399" s="14">
        <f t="shared" ca="1" si="150"/>
        <v>1155.4005930000001</v>
      </c>
      <c r="C399" s="13">
        <f t="shared" si="136"/>
        <v>1000</v>
      </c>
      <c r="D399" s="12">
        <f>IF(A399&lt;$B$1,VLOOKUP(A399,[1]DI!$A$4:$B$15000,2,FALSE),0)</f>
        <v>0</v>
      </c>
      <c r="E399" s="13">
        <f t="shared" si="137"/>
        <v>1</v>
      </c>
      <c r="F399" s="13">
        <f>(TRUNC(PRODUCT($E$13:$E398),16))</f>
        <v>1.10275343794374</v>
      </c>
      <c r="G399" s="13">
        <f t="shared" si="138"/>
        <v>1</v>
      </c>
      <c r="H399" s="13">
        <f t="shared" si="139"/>
        <v>1.1027534400000001</v>
      </c>
      <c r="I399" s="12">
        <f t="shared" ref="I399:I462" si="153">IF(R398&gt;0,VLOOKUP(A398,AG$161:AH$223,2),I398)</f>
        <v>4.4999999999999998E-2</v>
      </c>
      <c r="J399" s="12"/>
      <c r="K399" s="30">
        <f t="shared" si="140"/>
        <v>44407</v>
      </c>
      <c r="L399" s="2">
        <f t="shared" si="141"/>
        <v>266</v>
      </c>
      <c r="M399" s="15">
        <f t="shared" si="142"/>
        <v>267</v>
      </c>
      <c r="N399" s="11">
        <f t="shared" si="143"/>
        <v>1.0477415450000001</v>
      </c>
      <c r="O399" s="11"/>
      <c r="P399" s="11">
        <f t="shared" si="144"/>
        <v>1.155400593</v>
      </c>
      <c r="Q399" s="11"/>
      <c r="R399" s="15">
        <f t="shared" si="145"/>
        <v>0</v>
      </c>
      <c r="S399" s="13">
        <f t="shared" si="146"/>
        <v>155.40059299999999</v>
      </c>
      <c r="T399" s="13"/>
      <c r="U399" s="19">
        <f t="shared" si="147"/>
        <v>0</v>
      </c>
      <c r="V399" s="13">
        <f t="shared" si="152"/>
        <v>0</v>
      </c>
      <c r="W399" s="4" t="str">
        <f t="shared" si="148"/>
        <v>A+J=</v>
      </c>
      <c r="X399" s="30">
        <f t="shared" si="149"/>
        <v>45866</v>
      </c>
      <c r="Y399" s="3"/>
      <c r="Z399" s="72">
        <f>[2]Plan1!$A468</f>
        <v>50690</v>
      </c>
      <c r="AA399" s="72" t="str">
        <f>[2]Plan1!$C468</f>
        <v>Nossa Sr.a Aparecida - Padroeira do Brasil</v>
      </c>
      <c r="AB399" s="65"/>
      <c r="AC399" s="1"/>
      <c r="AD399" s="3"/>
      <c r="AE399" s="3"/>
      <c r="AF399" s="3"/>
      <c r="AG399" s="3"/>
      <c r="AH399" s="3"/>
      <c r="AI399" s="10"/>
      <c r="AJ399" s="3"/>
      <c r="AK399" s="3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</row>
    <row r="400" spans="1:80" x14ac:dyDescent="0.15">
      <c r="A400" s="36">
        <f t="shared" si="151"/>
        <v>44794</v>
      </c>
      <c r="B400" s="14">
        <f t="shared" ca="1" si="150"/>
        <v>1155.4005930000001</v>
      </c>
      <c r="C400" s="13">
        <f t="shared" si="136"/>
        <v>1000</v>
      </c>
      <c r="D400" s="12">
        <f>IF(A400&lt;$B$1,VLOOKUP(A400,[1]DI!$A$4:$B$15000,2,FALSE),0)</f>
        <v>0</v>
      </c>
      <c r="E400" s="13">
        <f t="shared" si="137"/>
        <v>1</v>
      </c>
      <c r="F400" s="13">
        <f>(TRUNC(PRODUCT($E$13:$E399),16))</f>
        <v>1.10275343794374</v>
      </c>
      <c r="G400" s="13">
        <f t="shared" si="138"/>
        <v>1</v>
      </c>
      <c r="H400" s="13">
        <f t="shared" si="139"/>
        <v>1.1027534400000001</v>
      </c>
      <c r="I400" s="12">
        <f t="shared" si="153"/>
        <v>4.4999999999999998E-2</v>
      </c>
      <c r="J400" s="12"/>
      <c r="K400" s="30">
        <f t="shared" si="140"/>
        <v>44407</v>
      </c>
      <c r="L400" s="2">
        <f t="shared" si="141"/>
        <v>266</v>
      </c>
      <c r="M400" s="15">
        <f t="shared" si="142"/>
        <v>267</v>
      </c>
      <c r="N400" s="11">
        <f t="shared" si="143"/>
        <v>1.0477415450000001</v>
      </c>
      <c r="O400" s="11"/>
      <c r="P400" s="11">
        <f t="shared" si="144"/>
        <v>1.155400593</v>
      </c>
      <c r="Q400" s="11"/>
      <c r="R400" s="15">
        <f t="shared" si="145"/>
        <v>0</v>
      </c>
      <c r="S400" s="13">
        <f t="shared" si="146"/>
        <v>155.40059299999999</v>
      </c>
      <c r="T400" s="13"/>
      <c r="U400" s="19">
        <f t="shared" si="147"/>
        <v>0</v>
      </c>
      <c r="V400" s="13">
        <f t="shared" si="152"/>
        <v>0</v>
      </c>
      <c r="W400" s="4" t="str">
        <f t="shared" si="148"/>
        <v>A+J=</v>
      </c>
      <c r="X400" s="30">
        <f t="shared" si="149"/>
        <v>45866</v>
      </c>
      <c r="Y400" s="3"/>
      <c r="Z400" s="72">
        <f>[2]Plan1!$A469</f>
        <v>50711</v>
      </c>
      <c r="AA400" s="72" t="str">
        <f>[2]Plan1!$C469</f>
        <v>Finados</v>
      </c>
      <c r="AB400" s="65"/>
      <c r="AC400" s="1"/>
      <c r="AD400" s="3"/>
      <c r="AE400" s="3"/>
      <c r="AF400" s="3"/>
      <c r="AG400" s="3"/>
      <c r="AH400" s="3"/>
      <c r="AI400" s="10"/>
      <c r="AJ400" s="3"/>
      <c r="AK400" s="3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</row>
    <row r="401" spans="1:80" x14ac:dyDescent="0.15">
      <c r="A401" s="36">
        <f t="shared" si="151"/>
        <v>44795</v>
      </c>
      <c r="B401" s="14">
        <f t="shared" ca="1" si="150"/>
        <v>1155.4005930000001</v>
      </c>
      <c r="C401" s="13">
        <f t="shared" si="136"/>
        <v>1000</v>
      </c>
      <c r="D401" s="12">
        <f>IF(A401&lt;$B$1,VLOOKUP(A401,[1]DI!$A$4:$B$15000,2,FALSE),0)</f>
        <v>0.13650000000000001</v>
      </c>
      <c r="E401" s="13">
        <f t="shared" si="137"/>
        <v>1.00050788</v>
      </c>
      <c r="F401" s="13">
        <f>(TRUNC(PRODUCT($E$13:$E400),16))</f>
        <v>1.10275343794374</v>
      </c>
      <c r="G401" s="13">
        <f t="shared" si="138"/>
        <v>1</v>
      </c>
      <c r="H401" s="13">
        <f t="shared" si="139"/>
        <v>1.1027534400000001</v>
      </c>
      <c r="I401" s="12">
        <f t="shared" si="153"/>
        <v>4.4999999999999998E-2</v>
      </c>
      <c r="J401" s="12"/>
      <c r="K401" s="30">
        <f t="shared" si="140"/>
        <v>44407</v>
      </c>
      <c r="L401" s="2">
        <f t="shared" si="141"/>
        <v>267</v>
      </c>
      <c r="M401" s="15">
        <f t="shared" si="142"/>
        <v>267</v>
      </c>
      <c r="N401" s="11">
        <f t="shared" si="143"/>
        <v>1.0477415450000001</v>
      </c>
      <c r="O401" s="11"/>
      <c r="P401" s="11">
        <f t="shared" si="144"/>
        <v>1.155400593</v>
      </c>
      <c r="Q401" s="11"/>
      <c r="R401" s="15">
        <f t="shared" si="145"/>
        <v>0</v>
      </c>
      <c r="S401" s="13">
        <f t="shared" si="146"/>
        <v>155.40059299999999</v>
      </c>
      <c r="T401" s="13"/>
      <c r="U401" s="19">
        <f t="shared" si="147"/>
        <v>0</v>
      </c>
      <c r="V401" s="13">
        <f t="shared" si="152"/>
        <v>0</v>
      </c>
      <c r="W401" s="4" t="str">
        <f t="shared" si="148"/>
        <v>A+J=</v>
      </c>
      <c r="X401" s="30">
        <f t="shared" si="149"/>
        <v>45866</v>
      </c>
      <c r="Y401" s="3"/>
      <c r="Z401" s="72">
        <f>[2]Plan1!$A470</f>
        <v>50724</v>
      </c>
      <c r="AA401" s="72" t="str">
        <f>[2]Plan1!$C470</f>
        <v>Proclamação da República</v>
      </c>
      <c r="AB401" s="65"/>
      <c r="AC401" s="1"/>
      <c r="AD401" s="3"/>
      <c r="AE401" s="3"/>
      <c r="AF401" s="3"/>
      <c r="AG401" s="3"/>
      <c r="AH401" s="3"/>
      <c r="AI401" s="10"/>
      <c r="AJ401" s="3"/>
      <c r="AK401" s="3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</row>
    <row r="402" spans="1:80" x14ac:dyDescent="0.15">
      <c r="A402" s="36">
        <f t="shared" si="151"/>
        <v>44796</v>
      </c>
      <c r="B402" s="14">
        <f t="shared" ca="1" si="150"/>
        <v>1156.1893250000001</v>
      </c>
      <c r="C402" s="13">
        <f t="shared" si="136"/>
        <v>1000</v>
      </c>
      <c r="D402" s="12">
        <f>IF(A402&lt;$B$1,VLOOKUP(A402,[1]DI!$A$4:$B$15000,2,FALSE),0)</f>
        <v>0.13650000000000001</v>
      </c>
      <c r="E402" s="13">
        <f t="shared" si="137"/>
        <v>1.00050788</v>
      </c>
      <c r="F402" s="13">
        <f>(TRUNC(PRODUCT($E$13:$E401),16))</f>
        <v>1.1033135043597999</v>
      </c>
      <c r="G402" s="13">
        <f t="shared" si="138"/>
        <v>1</v>
      </c>
      <c r="H402" s="13">
        <f t="shared" si="139"/>
        <v>1.1033135000000001</v>
      </c>
      <c r="I402" s="12">
        <f t="shared" si="153"/>
        <v>4.4999999999999998E-2</v>
      </c>
      <c r="J402" s="12"/>
      <c r="K402" s="30">
        <f t="shared" si="140"/>
        <v>44407</v>
      </c>
      <c r="L402" s="2">
        <f t="shared" si="141"/>
        <v>268</v>
      </c>
      <c r="M402" s="15">
        <f t="shared" si="142"/>
        <v>268</v>
      </c>
      <c r="N402" s="11">
        <f t="shared" si="143"/>
        <v>1.0479245699999999</v>
      </c>
      <c r="O402" s="11"/>
      <c r="P402" s="11">
        <f t="shared" si="144"/>
        <v>1.1561893249999999</v>
      </c>
      <c r="Q402" s="11"/>
      <c r="R402" s="15">
        <f t="shared" si="145"/>
        <v>0</v>
      </c>
      <c r="S402" s="13">
        <f t="shared" si="146"/>
        <v>156.189325</v>
      </c>
      <c r="T402" s="13"/>
      <c r="U402" s="19">
        <f t="shared" si="147"/>
        <v>0</v>
      </c>
      <c r="V402" s="13">
        <f t="shared" si="152"/>
        <v>0</v>
      </c>
      <c r="W402" s="4" t="str">
        <f t="shared" si="148"/>
        <v>A+J=</v>
      </c>
      <c r="X402" s="30">
        <f t="shared" si="149"/>
        <v>45866</v>
      </c>
      <c r="Y402" s="3"/>
      <c r="Z402" s="72">
        <f>[2]Plan1!$A471</f>
        <v>50729</v>
      </c>
      <c r="AA402" s="72" t="str">
        <f>[2]Plan1!$C471</f>
        <v>Dia Nacional de Zumbi e da Consciência Negra</v>
      </c>
      <c r="AB402" s="65"/>
      <c r="AC402" s="1"/>
      <c r="AD402" s="3"/>
      <c r="AE402" s="3"/>
      <c r="AF402" s="3"/>
      <c r="AG402" s="3"/>
      <c r="AH402" s="3"/>
      <c r="AI402" s="10"/>
      <c r="AJ402" s="3"/>
      <c r="AK402" s="3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</row>
    <row r="403" spans="1:80" x14ac:dyDescent="0.15">
      <c r="A403" s="36">
        <f t="shared" si="151"/>
        <v>44797</v>
      </c>
      <c r="B403" s="14">
        <f t="shared" ca="1" si="150"/>
        <v>1156.9786119999999</v>
      </c>
      <c r="C403" s="13">
        <f t="shared" si="136"/>
        <v>1000</v>
      </c>
      <c r="D403" s="12">
        <f>IF(A403&lt;$B$1,VLOOKUP(A403,[1]DI!$A$4:$B$15000,2,FALSE),0)</f>
        <v>0.13650000000000001</v>
      </c>
      <c r="E403" s="13">
        <f t="shared" si="137"/>
        <v>1.00050788</v>
      </c>
      <c r="F403" s="13">
        <f>(TRUNC(PRODUCT($E$13:$E402),16))</f>
        <v>1.1038738552223899</v>
      </c>
      <c r="G403" s="13">
        <f t="shared" si="138"/>
        <v>1</v>
      </c>
      <c r="H403" s="13">
        <f t="shared" si="139"/>
        <v>1.10387386</v>
      </c>
      <c r="I403" s="12">
        <f t="shared" si="153"/>
        <v>4.4999999999999998E-2</v>
      </c>
      <c r="J403" s="12"/>
      <c r="K403" s="30">
        <f t="shared" si="140"/>
        <v>44407</v>
      </c>
      <c r="L403" s="2">
        <f t="shared" si="141"/>
        <v>269</v>
      </c>
      <c r="M403" s="15">
        <f t="shared" si="142"/>
        <v>269</v>
      </c>
      <c r="N403" s="11">
        <f t="shared" si="143"/>
        <v>1.048107627</v>
      </c>
      <c r="O403" s="11"/>
      <c r="P403" s="11">
        <f t="shared" si="144"/>
        <v>1.1569786120000001</v>
      </c>
      <c r="Q403" s="11"/>
      <c r="R403" s="15">
        <f t="shared" si="145"/>
        <v>0</v>
      </c>
      <c r="S403" s="13">
        <f t="shared" si="146"/>
        <v>156.978612</v>
      </c>
      <c r="T403" s="13"/>
      <c r="U403" s="19">
        <f t="shared" si="147"/>
        <v>0</v>
      </c>
      <c r="V403" s="13">
        <f t="shared" si="152"/>
        <v>0</v>
      </c>
      <c r="W403" s="4" t="str">
        <f t="shared" si="148"/>
        <v>A+J=</v>
      </c>
      <c r="X403" s="30">
        <f t="shared" si="149"/>
        <v>45866</v>
      </c>
      <c r="Y403" s="3"/>
      <c r="Z403" s="72">
        <f>[2]Plan1!$A472</f>
        <v>50764</v>
      </c>
      <c r="AA403" s="72" t="str">
        <f>[2]Plan1!$C472</f>
        <v>Natal</v>
      </c>
      <c r="AB403" s="65"/>
      <c r="AC403" s="1"/>
      <c r="AD403" s="3"/>
      <c r="AE403" s="3"/>
      <c r="AF403" s="3"/>
      <c r="AG403" s="3"/>
      <c r="AH403" s="3"/>
      <c r="AI403" s="10"/>
      <c r="AJ403" s="3"/>
      <c r="AK403" s="3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</row>
    <row r="404" spans="1:80" x14ac:dyDescent="0.15">
      <c r="A404" s="36">
        <f t="shared" si="151"/>
        <v>44798</v>
      </c>
      <c r="B404" s="14">
        <f t="shared" ca="1" si="150"/>
        <v>1157.7684220000001</v>
      </c>
      <c r="C404" s="13">
        <f t="shared" si="136"/>
        <v>1000</v>
      </c>
      <c r="D404" s="12">
        <f>IF(A404&lt;$B$1,VLOOKUP(A404,[1]DI!$A$4:$B$15000,2,FALSE),0)</f>
        <v>0.13650000000000001</v>
      </c>
      <c r="E404" s="13">
        <f t="shared" si="137"/>
        <v>1.00050788</v>
      </c>
      <c r="F404" s="13">
        <f>(TRUNC(PRODUCT($E$13:$E403),16))</f>
        <v>1.10443449067598</v>
      </c>
      <c r="G404" s="13">
        <f t="shared" si="138"/>
        <v>1</v>
      </c>
      <c r="H404" s="13">
        <f t="shared" si="139"/>
        <v>1.10443449</v>
      </c>
      <c r="I404" s="12">
        <f t="shared" si="153"/>
        <v>4.4999999999999998E-2</v>
      </c>
      <c r="J404" s="12"/>
      <c r="K404" s="30">
        <f t="shared" si="140"/>
        <v>44407</v>
      </c>
      <c r="L404" s="2">
        <f t="shared" si="141"/>
        <v>270</v>
      </c>
      <c r="M404" s="15">
        <f t="shared" si="142"/>
        <v>270</v>
      </c>
      <c r="N404" s="11">
        <f t="shared" si="143"/>
        <v>1.0482907159999999</v>
      </c>
      <c r="O404" s="11"/>
      <c r="P404" s="11">
        <f t="shared" si="144"/>
        <v>1.157768422</v>
      </c>
      <c r="Q404" s="11"/>
      <c r="R404" s="15">
        <f t="shared" si="145"/>
        <v>0</v>
      </c>
      <c r="S404" s="13">
        <f t="shared" si="146"/>
        <v>157.76842199999999</v>
      </c>
      <c r="T404" s="13"/>
      <c r="U404" s="19">
        <f t="shared" si="147"/>
        <v>0</v>
      </c>
      <c r="V404" s="13">
        <f t="shared" si="152"/>
        <v>0</v>
      </c>
      <c r="W404" s="4" t="str">
        <f t="shared" si="148"/>
        <v>A+J=</v>
      </c>
      <c r="X404" s="30">
        <f t="shared" si="149"/>
        <v>45866</v>
      </c>
      <c r="Y404" s="3"/>
      <c r="Z404" s="72">
        <f>[2]Plan1!$A473</f>
        <v>50771</v>
      </c>
      <c r="AA404" s="72" t="str">
        <f>[2]Plan1!$C473</f>
        <v>Confraternização Universal</v>
      </c>
      <c r="AB404" s="65"/>
      <c r="AC404" s="1"/>
      <c r="AD404" s="3"/>
      <c r="AE404" s="3"/>
      <c r="AF404" s="3"/>
      <c r="AG404" s="3"/>
      <c r="AH404" s="3"/>
      <c r="AI404" s="10"/>
      <c r="AJ404" s="3"/>
      <c r="AK404" s="3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</row>
    <row r="405" spans="1:80" x14ac:dyDescent="0.15">
      <c r="A405" s="36">
        <f t="shared" si="151"/>
        <v>44799</v>
      </c>
      <c r="B405" s="14">
        <f t="shared" ca="1" si="150"/>
        <v>1158.5587780000001</v>
      </c>
      <c r="C405" s="13">
        <f t="shared" si="136"/>
        <v>1000</v>
      </c>
      <c r="D405" s="12">
        <f>IF(A405&lt;$B$1,VLOOKUP(A405,[1]DI!$A$4:$B$15000,2,FALSE),0)</f>
        <v>0.13650000000000001</v>
      </c>
      <c r="E405" s="13">
        <f t="shared" si="137"/>
        <v>1.00050788</v>
      </c>
      <c r="F405" s="13">
        <f>(TRUNC(PRODUCT($E$13:$E404),16))</f>
        <v>1.1049954108651101</v>
      </c>
      <c r="G405" s="13">
        <f t="shared" si="138"/>
        <v>1</v>
      </c>
      <c r="H405" s="13">
        <f t="shared" si="139"/>
        <v>1.1049954099999999</v>
      </c>
      <c r="I405" s="12">
        <f t="shared" si="153"/>
        <v>4.4999999999999998E-2</v>
      </c>
      <c r="J405" s="12"/>
      <c r="K405" s="30">
        <f t="shared" si="140"/>
        <v>44407</v>
      </c>
      <c r="L405" s="2">
        <f t="shared" si="141"/>
        <v>271</v>
      </c>
      <c r="M405" s="15">
        <f t="shared" si="142"/>
        <v>271</v>
      </c>
      <c r="N405" s="11">
        <f t="shared" si="143"/>
        <v>1.048473838</v>
      </c>
      <c r="O405" s="11"/>
      <c r="P405" s="11">
        <f t="shared" si="144"/>
        <v>1.158558778</v>
      </c>
      <c r="Q405" s="11"/>
      <c r="R405" s="15">
        <f t="shared" si="145"/>
        <v>0</v>
      </c>
      <c r="S405" s="13">
        <f t="shared" si="146"/>
        <v>158.55877799999999</v>
      </c>
      <c r="T405" s="13"/>
      <c r="U405" s="19">
        <f t="shared" si="147"/>
        <v>0</v>
      </c>
      <c r="V405" s="13">
        <f t="shared" si="152"/>
        <v>0</v>
      </c>
      <c r="W405" s="4" t="str">
        <f t="shared" si="148"/>
        <v>A+J=</v>
      </c>
      <c r="X405" s="30">
        <f t="shared" si="149"/>
        <v>45866</v>
      </c>
      <c r="Y405" s="3"/>
      <c r="Z405" s="72">
        <f>[2]Plan1!$A474</f>
        <v>50822</v>
      </c>
      <c r="AA405" s="72" t="str">
        <f>[2]Plan1!$C474</f>
        <v>Carnaval</v>
      </c>
      <c r="AB405" s="65"/>
      <c r="AC405" s="1"/>
      <c r="AD405" s="3"/>
      <c r="AE405" s="3"/>
      <c r="AF405" s="3"/>
      <c r="AG405" s="3"/>
      <c r="AH405" s="3"/>
      <c r="AI405" s="10"/>
      <c r="AJ405" s="3"/>
      <c r="AK405" s="3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</row>
    <row r="406" spans="1:80" x14ac:dyDescent="0.15">
      <c r="A406" s="36">
        <f t="shared" si="151"/>
        <v>44800</v>
      </c>
      <c r="B406" s="14">
        <f t="shared" ca="1" si="150"/>
        <v>1159.3496789999999</v>
      </c>
      <c r="C406" s="13">
        <f t="shared" si="136"/>
        <v>1000</v>
      </c>
      <c r="D406" s="12">
        <f>IF(A406&lt;$B$1,VLOOKUP(A406,[1]DI!$A$4:$B$15000,2,FALSE),0)</f>
        <v>0</v>
      </c>
      <c r="E406" s="13">
        <f t="shared" si="137"/>
        <v>1</v>
      </c>
      <c r="F406" s="13">
        <f>(TRUNC(PRODUCT($E$13:$E405),16))</f>
        <v>1.1055566159343799</v>
      </c>
      <c r="G406" s="13">
        <f t="shared" si="138"/>
        <v>1</v>
      </c>
      <c r="H406" s="13">
        <f t="shared" si="139"/>
        <v>1.10555662</v>
      </c>
      <c r="I406" s="12">
        <f t="shared" si="153"/>
        <v>4.4999999999999998E-2</v>
      </c>
      <c r="J406" s="12"/>
      <c r="K406" s="30">
        <f t="shared" si="140"/>
        <v>44407</v>
      </c>
      <c r="L406" s="2">
        <f t="shared" si="141"/>
        <v>271</v>
      </c>
      <c r="M406" s="15">
        <f t="shared" si="142"/>
        <v>272</v>
      </c>
      <c r="N406" s="11">
        <f t="shared" si="143"/>
        <v>1.0486569910000001</v>
      </c>
      <c r="O406" s="11"/>
      <c r="P406" s="11">
        <f t="shared" si="144"/>
        <v>1.159349679</v>
      </c>
      <c r="Q406" s="11"/>
      <c r="R406" s="15">
        <f t="shared" si="145"/>
        <v>0</v>
      </c>
      <c r="S406" s="13">
        <f t="shared" si="146"/>
        <v>159.34967900000001</v>
      </c>
      <c r="T406" s="13"/>
      <c r="U406" s="19">
        <f t="shared" si="147"/>
        <v>0</v>
      </c>
      <c r="V406" s="13">
        <f t="shared" si="152"/>
        <v>0</v>
      </c>
      <c r="W406" s="4" t="str">
        <f t="shared" si="148"/>
        <v>A+J=</v>
      </c>
      <c r="X406" s="30">
        <f t="shared" si="149"/>
        <v>45866</v>
      </c>
      <c r="Y406" s="3"/>
      <c r="Z406" s="72">
        <f>[2]Plan1!$A475</f>
        <v>50823</v>
      </c>
      <c r="AA406" s="72" t="str">
        <f>[2]Plan1!$C475</f>
        <v>Carnaval</v>
      </c>
      <c r="AB406" s="65"/>
      <c r="AC406" s="1"/>
      <c r="AD406" s="3"/>
      <c r="AE406" s="3"/>
      <c r="AF406" s="3"/>
      <c r="AG406" s="3"/>
      <c r="AH406" s="3"/>
      <c r="AI406" s="10"/>
      <c r="AJ406" s="3"/>
      <c r="AK406" s="3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</row>
    <row r="407" spans="1:80" x14ac:dyDescent="0.15">
      <c r="A407" s="36">
        <f t="shared" si="151"/>
        <v>44801</v>
      </c>
      <c r="B407" s="14">
        <f t="shared" ca="1" si="150"/>
        <v>1159.3496789999999</v>
      </c>
      <c r="C407" s="13">
        <f t="shared" si="136"/>
        <v>1000</v>
      </c>
      <c r="D407" s="12">
        <f>IF(A407&lt;$B$1,VLOOKUP(A407,[1]DI!$A$4:$B$15000,2,FALSE),0)</f>
        <v>0</v>
      </c>
      <c r="E407" s="13">
        <f t="shared" si="137"/>
        <v>1</v>
      </c>
      <c r="F407" s="13">
        <f>(TRUNC(PRODUCT($E$13:$E406),16))</f>
        <v>1.1055566159343799</v>
      </c>
      <c r="G407" s="13">
        <f t="shared" si="138"/>
        <v>1</v>
      </c>
      <c r="H407" s="13">
        <f t="shared" si="139"/>
        <v>1.10555662</v>
      </c>
      <c r="I407" s="12">
        <f t="shared" si="153"/>
        <v>4.4999999999999998E-2</v>
      </c>
      <c r="J407" s="12"/>
      <c r="K407" s="30">
        <f t="shared" si="140"/>
        <v>44407</v>
      </c>
      <c r="L407" s="2">
        <f t="shared" si="141"/>
        <v>271</v>
      </c>
      <c r="M407" s="15">
        <f t="shared" si="142"/>
        <v>272</v>
      </c>
      <c r="N407" s="11">
        <f t="shared" si="143"/>
        <v>1.0486569910000001</v>
      </c>
      <c r="O407" s="11"/>
      <c r="P407" s="11">
        <f t="shared" si="144"/>
        <v>1.159349679</v>
      </c>
      <c r="Q407" s="11"/>
      <c r="R407" s="15">
        <f t="shared" si="145"/>
        <v>0</v>
      </c>
      <c r="S407" s="13">
        <f t="shared" si="146"/>
        <v>159.34967900000001</v>
      </c>
      <c r="T407" s="13"/>
      <c r="U407" s="19">
        <f t="shared" si="147"/>
        <v>0</v>
      </c>
      <c r="V407" s="13">
        <f t="shared" si="152"/>
        <v>0</v>
      </c>
      <c r="W407" s="4" t="str">
        <f t="shared" si="148"/>
        <v>A+J=</v>
      </c>
      <c r="X407" s="30">
        <f t="shared" si="149"/>
        <v>45866</v>
      </c>
      <c r="Y407" s="3"/>
      <c r="Z407" s="72">
        <f>[2]Plan1!$A476</f>
        <v>50868</v>
      </c>
      <c r="AA407" s="72" t="str">
        <f>[2]Plan1!$C476</f>
        <v>Paixão de Cristo</v>
      </c>
      <c r="AB407" s="65"/>
      <c r="AC407" s="1"/>
      <c r="AD407" s="3"/>
      <c r="AE407" s="3"/>
      <c r="AF407" s="3"/>
      <c r="AG407" s="3"/>
      <c r="AH407" s="3"/>
      <c r="AI407" s="10"/>
      <c r="AJ407" s="3"/>
      <c r="AK407" s="3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</row>
    <row r="408" spans="1:80" x14ac:dyDescent="0.15">
      <c r="A408" s="36">
        <f t="shared" si="151"/>
        <v>44802</v>
      </c>
      <c r="B408" s="14">
        <f t="shared" ca="1" si="150"/>
        <v>1159.3496789999999</v>
      </c>
      <c r="C408" s="13">
        <f t="shared" si="136"/>
        <v>1000</v>
      </c>
      <c r="D408" s="12">
        <f>IF(A408&lt;$B$1,VLOOKUP(A408,[1]DI!$A$4:$B$15000,2,FALSE),0)</f>
        <v>0.13650000000000001</v>
      </c>
      <c r="E408" s="13">
        <f t="shared" si="137"/>
        <v>1.00050788</v>
      </c>
      <c r="F408" s="13">
        <f>(TRUNC(PRODUCT($E$13:$E407),16))</f>
        <v>1.1055566159343799</v>
      </c>
      <c r="G408" s="13">
        <f t="shared" si="138"/>
        <v>1</v>
      </c>
      <c r="H408" s="13">
        <f t="shared" si="139"/>
        <v>1.10555662</v>
      </c>
      <c r="I408" s="12">
        <f t="shared" si="153"/>
        <v>4.4999999999999998E-2</v>
      </c>
      <c r="J408" s="12"/>
      <c r="K408" s="30">
        <f t="shared" si="140"/>
        <v>44407</v>
      </c>
      <c r="L408" s="2">
        <f t="shared" si="141"/>
        <v>272</v>
      </c>
      <c r="M408" s="15">
        <f t="shared" si="142"/>
        <v>272</v>
      </c>
      <c r="N408" s="11">
        <f t="shared" si="143"/>
        <v>1.0486569910000001</v>
      </c>
      <c r="O408" s="11"/>
      <c r="P408" s="11">
        <f t="shared" si="144"/>
        <v>1.159349679</v>
      </c>
      <c r="Q408" s="11"/>
      <c r="R408" s="15">
        <f t="shared" si="145"/>
        <v>0</v>
      </c>
      <c r="S408" s="13">
        <f t="shared" si="146"/>
        <v>159.34967900000001</v>
      </c>
      <c r="T408" s="13"/>
      <c r="U408" s="19">
        <f t="shared" si="147"/>
        <v>0</v>
      </c>
      <c r="V408" s="13">
        <f t="shared" si="152"/>
        <v>0</v>
      </c>
      <c r="W408" s="4" t="str">
        <f t="shared" si="148"/>
        <v>A+J=</v>
      </c>
      <c r="X408" s="30">
        <f t="shared" si="149"/>
        <v>45866</v>
      </c>
      <c r="Y408" s="3"/>
      <c r="Z408" s="72">
        <f>[2]Plan1!$A477</f>
        <v>50881</v>
      </c>
      <c r="AA408" s="72" t="str">
        <f>[2]Plan1!$C477</f>
        <v>Tiradentes</v>
      </c>
      <c r="AB408" s="65"/>
      <c r="AC408" s="1"/>
      <c r="AD408" s="3"/>
      <c r="AE408" s="3"/>
      <c r="AF408" s="3"/>
      <c r="AG408" s="3"/>
      <c r="AH408" s="3"/>
      <c r="AI408" s="10"/>
      <c r="AJ408" s="3"/>
      <c r="AK408" s="3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</row>
    <row r="409" spans="1:80" x14ac:dyDescent="0.15">
      <c r="A409" s="36">
        <f t="shared" si="151"/>
        <v>44803</v>
      </c>
      <c r="B409" s="14">
        <f t="shared" ca="1" si="150"/>
        <v>1160.1411129999999</v>
      </c>
      <c r="C409" s="13">
        <f t="shared" si="136"/>
        <v>1000</v>
      </c>
      <c r="D409" s="12">
        <f>IF(A409&lt;$B$1,VLOOKUP(A409,[1]DI!$A$4:$B$15000,2,FALSE),0)</f>
        <v>0.13650000000000001</v>
      </c>
      <c r="E409" s="13">
        <f t="shared" si="137"/>
        <v>1.00050788</v>
      </c>
      <c r="F409" s="13">
        <f>(TRUNC(PRODUCT($E$13:$E408),16))</f>
        <v>1.1061181060284799</v>
      </c>
      <c r="G409" s="13">
        <f t="shared" si="138"/>
        <v>1</v>
      </c>
      <c r="H409" s="13">
        <f t="shared" si="139"/>
        <v>1.1061181099999999</v>
      </c>
      <c r="I409" s="12">
        <f t="shared" si="153"/>
        <v>4.4999999999999998E-2</v>
      </c>
      <c r="J409" s="12"/>
      <c r="K409" s="30">
        <f t="shared" si="140"/>
        <v>44407</v>
      </c>
      <c r="L409" s="2">
        <f t="shared" si="141"/>
        <v>273</v>
      </c>
      <c r="M409" s="15">
        <f t="shared" si="142"/>
        <v>273</v>
      </c>
      <c r="N409" s="11">
        <f t="shared" si="143"/>
        <v>1.0488401759999999</v>
      </c>
      <c r="O409" s="11"/>
      <c r="P409" s="11">
        <f t="shared" si="144"/>
        <v>1.1601411129999999</v>
      </c>
      <c r="Q409" s="11"/>
      <c r="R409" s="15">
        <f t="shared" si="145"/>
        <v>0</v>
      </c>
      <c r="S409" s="13">
        <f t="shared" si="146"/>
        <v>160.14111299999999</v>
      </c>
      <c r="T409" s="13"/>
      <c r="U409" s="19">
        <f t="shared" si="147"/>
        <v>0</v>
      </c>
      <c r="V409" s="13">
        <f t="shared" si="152"/>
        <v>0</v>
      </c>
      <c r="W409" s="4" t="str">
        <f t="shared" si="148"/>
        <v>A+J=</v>
      </c>
      <c r="X409" s="30">
        <f t="shared" si="149"/>
        <v>45866</v>
      </c>
      <c r="Y409" s="3"/>
      <c r="Z409" s="72">
        <f>[2]Plan1!$A478</f>
        <v>50891</v>
      </c>
      <c r="AA409" s="72" t="str">
        <f>[2]Plan1!$C478</f>
        <v>Dia do Trabalho</v>
      </c>
      <c r="AB409" s="65"/>
      <c r="AC409" s="1"/>
      <c r="AD409" s="3"/>
      <c r="AE409" s="3"/>
      <c r="AF409" s="3"/>
      <c r="AG409" s="3"/>
      <c r="AH409" s="3"/>
      <c r="AI409" s="10"/>
      <c r="AJ409" s="3"/>
      <c r="AK409" s="3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</row>
    <row r="410" spans="1:80" x14ac:dyDescent="0.15">
      <c r="A410" s="36">
        <f t="shared" si="151"/>
        <v>44804</v>
      </c>
      <c r="B410" s="14">
        <f t="shared" ca="1" si="150"/>
        <v>1160.9330829999999</v>
      </c>
      <c r="C410" s="13">
        <f t="shared" si="136"/>
        <v>1000</v>
      </c>
      <c r="D410" s="12">
        <f>IF(A410&lt;$B$1,VLOOKUP(A410,[1]DI!$A$4:$B$15000,2,FALSE),0)</f>
        <v>0.13650000000000001</v>
      </c>
      <c r="E410" s="13">
        <f t="shared" si="137"/>
        <v>1.00050788</v>
      </c>
      <c r="F410" s="13">
        <f>(TRUNC(PRODUCT($E$13:$E409),16))</f>
        <v>1.1066798812921701</v>
      </c>
      <c r="G410" s="13">
        <f t="shared" si="138"/>
        <v>1</v>
      </c>
      <c r="H410" s="13">
        <f t="shared" si="139"/>
        <v>1.1066798799999999</v>
      </c>
      <c r="I410" s="12">
        <f t="shared" si="153"/>
        <v>4.4999999999999998E-2</v>
      </c>
      <c r="J410" s="12"/>
      <c r="K410" s="30">
        <f t="shared" si="140"/>
        <v>44407</v>
      </c>
      <c r="L410" s="2">
        <f t="shared" si="141"/>
        <v>274</v>
      </c>
      <c r="M410" s="15">
        <f t="shared" si="142"/>
        <v>274</v>
      </c>
      <c r="N410" s="11">
        <f t="shared" si="143"/>
        <v>1.0490233929999999</v>
      </c>
      <c r="O410" s="11"/>
      <c r="P410" s="11">
        <f t="shared" si="144"/>
        <v>1.160933083</v>
      </c>
      <c r="Q410" s="11"/>
      <c r="R410" s="15">
        <f t="shared" si="145"/>
        <v>0</v>
      </c>
      <c r="S410" s="13">
        <f t="shared" si="146"/>
        <v>160.93308300000001</v>
      </c>
      <c r="T410" s="13"/>
      <c r="U410" s="19">
        <f t="shared" si="147"/>
        <v>0</v>
      </c>
      <c r="V410" s="13">
        <f t="shared" si="152"/>
        <v>0</v>
      </c>
      <c r="W410" s="4" t="str">
        <f t="shared" si="148"/>
        <v>A+J=</v>
      </c>
      <c r="X410" s="30">
        <f t="shared" si="149"/>
        <v>45866</v>
      </c>
      <c r="Y410" s="3"/>
      <c r="Z410" s="72">
        <f>[2]Plan1!$A479</f>
        <v>50930</v>
      </c>
      <c r="AA410" s="72" t="str">
        <f>[2]Plan1!$C479</f>
        <v>Corpus Christi</v>
      </c>
      <c r="AB410" s="65"/>
      <c r="AC410" s="1"/>
      <c r="AD410" s="3"/>
      <c r="AE410" s="3"/>
      <c r="AF410" s="3"/>
      <c r="AG410" s="3"/>
      <c r="AH410" s="3"/>
      <c r="AI410" s="10"/>
      <c r="AJ410" s="3"/>
      <c r="AK410" s="3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</row>
    <row r="411" spans="1:80" x14ac:dyDescent="0.15">
      <c r="A411" s="36">
        <f t="shared" si="151"/>
        <v>44805</v>
      </c>
      <c r="B411" s="14">
        <f t="shared" ca="1" si="150"/>
        <v>1161.725598</v>
      </c>
      <c r="C411" s="13">
        <f t="shared" si="136"/>
        <v>1000</v>
      </c>
      <c r="D411" s="12">
        <f>IF(A411&lt;$B$1,VLOOKUP(A411,[1]DI!$A$4:$B$15000,2,FALSE),0)</f>
        <v>0.13650000000000001</v>
      </c>
      <c r="E411" s="13">
        <f t="shared" si="137"/>
        <v>1.00050788</v>
      </c>
      <c r="F411" s="13">
        <f>(TRUNC(PRODUCT($E$13:$E410),16))</f>
        <v>1.1072419418702799</v>
      </c>
      <c r="G411" s="13">
        <f t="shared" si="138"/>
        <v>1</v>
      </c>
      <c r="H411" s="13">
        <f t="shared" si="139"/>
        <v>1.10724194</v>
      </c>
      <c r="I411" s="12">
        <f t="shared" si="153"/>
        <v>4.4999999999999998E-2</v>
      </c>
      <c r="J411" s="12"/>
      <c r="K411" s="30">
        <f t="shared" si="140"/>
        <v>44407</v>
      </c>
      <c r="L411" s="2">
        <f t="shared" si="141"/>
        <v>275</v>
      </c>
      <c r="M411" s="15">
        <f t="shared" si="142"/>
        <v>275</v>
      </c>
      <c r="N411" s="11">
        <f t="shared" si="143"/>
        <v>1.0492066419999999</v>
      </c>
      <c r="O411" s="11"/>
      <c r="P411" s="11">
        <f t="shared" si="144"/>
        <v>1.1617255980000001</v>
      </c>
      <c r="Q411" s="11"/>
      <c r="R411" s="15">
        <f t="shared" si="145"/>
        <v>0</v>
      </c>
      <c r="S411" s="13">
        <f t="shared" si="146"/>
        <v>161.72559799999999</v>
      </c>
      <c r="T411" s="13"/>
      <c r="U411" s="19">
        <f t="shared" si="147"/>
        <v>0</v>
      </c>
      <c r="V411" s="13">
        <f t="shared" si="152"/>
        <v>0</v>
      </c>
      <c r="W411" s="4" t="str">
        <f t="shared" si="148"/>
        <v>A+J=</v>
      </c>
      <c r="X411" s="30">
        <f t="shared" si="149"/>
        <v>45866</v>
      </c>
      <c r="Y411" s="3"/>
      <c r="Z411" s="72">
        <f>[2]Plan1!$A480</f>
        <v>51020</v>
      </c>
      <c r="AA411" s="72" t="str">
        <f>[2]Plan1!$C480</f>
        <v>Independência do Brasil</v>
      </c>
      <c r="AB411" s="65"/>
      <c r="AC411" s="1"/>
      <c r="AD411" s="3"/>
      <c r="AE411" s="3"/>
      <c r="AF411" s="3"/>
      <c r="AG411" s="3"/>
      <c r="AH411" s="3"/>
      <c r="AI411" s="10"/>
      <c r="AJ411" s="3"/>
      <c r="AK411" s="3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</row>
    <row r="412" spans="1:80" x14ac:dyDescent="0.15">
      <c r="A412" s="36">
        <f t="shared" si="151"/>
        <v>44806</v>
      </c>
      <c r="B412" s="14">
        <f t="shared" ca="1" si="150"/>
        <v>1162.5186590000001</v>
      </c>
      <c r="C412" s="13">
        <f t="shared" si="136"/>
        <v>1000</v>
      </c>
      <c r="D412" s="12">
        <f>IF(A412&lt;$B$1,VLOOKUP(A412,[1]DI!$A$4:$B$15000,2,FALSE),0)</f>
        <v>0.13650000000000001</v>
      </c>
      <c r="E412" s="13">
        <f t="shared" si="137"/>
        <v>1.00050788</v>
      </c>
      <c r="F412" s="13">
        <f>(TRUNC(PRODUCT($E$13:$E411),16))</f>
        <v>1.1078042879077199</v>
      </c>
      <c r="G412" s="13">
        <f t="shared" si="138"/>
        <v>1</v>
      </c>
      <c r="H412" s="13">
        <f t="shared" si="139"/>
        <v>1.10780429</v>
      </c>
      <c r="I412" s="12">
        <f t="shared" si="153"/>
        <v>4.4999999999999998E-2</v>
      </c>
      <c r="J412" s="12"/>
      <c r="K412" s="30">
        <f t="shared" si="140"/>
        <v>44407</v>
      </c>
      <c r="L412" s="2">
        <f t="shared" si="141"/>
        <v>276</v>
      </c>
      <c r="M412" s="15">
        <f t="shared" si="142"/>
        <v>276</v>
      </c>
      <c r="N412" s="11">
        <f t="shared" si="143"/>
        <v>1.0493899229999999</v>
      </c>
      <c r="O412" s="11"/>
      <c r="P412" s="11">
        <f t="shared" si="144"/>
        <v>1.1625186590000001</v>
      </c>
      <c r="Q412" s="11"/>
      <c r="R412" s="15">
        <f t="shared" si="145"/>
        <v>0</v>
      </c>
      <c r="S412" s="13">
        <f t="shared" si="146"/>
        <v>162.51865900000001</v>
      </c>
      <c r="T412" s="13"/>
      <c r="U412" s="19">
        <f t="shared" si="147"/>
        <v>0</v>
      </c>
      <c r="V412" s="13">
        <f t="shared" si="152"/>
        <v>0</v>
      </c>
      <c r="W412" s="4" t="str">
        <f t="shared" si="148"/>
        <v>A+J=</v>
      </c>
      <c r="X412" s="30">
        <f t="shared" si="149"/>
        <v>45866</v>
      </c>
      <c r="Y412" s="3"/>
      <c r="Z412" s="72">
        <f>[2]Plan1!$A481</f>
        <v>51055</v>
      </c>
      <c r="AA412" s="72" t="str">
        <f>[2]Plan1!$C481</f>
        <v>Nossa Sr.a Aparecida - Padroeira do Brasil</v>
      </c>
      <c r="AB412" s="65"/>
      <c r="AC412" s="1"/>
      <c r="AD412" s="3"/>
      <c r="AE412" s="3"/>
      <c r="AF412" s="3"/>
      <c r="AG412" s="3"/>
      <c r="AH412" s="3"/>
      <c r="AI412" s="10"/>
      <c r="AJ412" s="3"/>
      <c r="AK412" s="3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</row>
    <row r="413" spans="1:80" x14ac:dyDescent="0.15">
      <c r="A413" s="36">
        <f t="shared" si="151"/>
        <v>44807</v>
      </c>
      <c r="B413" s="14">
        <f t="shared" ca="1" si="150"/>
        <v>1163.3122550000001</v>
      </c>
      <c r="C413" s="13">
        <f t="shared" si="136"/>
        <v>1000</v>
      </c>
      <c r="D413" s="12">
        <f>IF(A413&lt;$B$1,VLOOKUP(A413,[1]DI!$A$4:$B$15000,2,FALSE),0)</f>
        <v>0</v>
      </c>
      <c r="E413" s="13">
        <f t="shared" si="137"/>
        <v>1</v>
      </c>
      <c r="F413" s="13">
        <f>(TRUNC(PRODUCT($E$13:$E412),16))</f>
        <v>1.1083669195494601</v>
      </c>
      <c r="G413" s="13">
        <f t="shared" si="138"/>
        <v>1</v>
      </c>
      <c r="H413" s="13">
        <f t="shared" si="139"/>
        <v>1.1083669199999999</v>
      </c>
      <c r="I413" s="12">
        <f t="shared" si="153"/>
        <v>4.4999999999999998E-2</v>
      </c>
      <c r="J413" s="12"/>
      <c r="K413" s="30">
        <f t="shared" si="140"/>
        <v>44407</v>
      </c>
      <c r="L413" s="2">
        <f t="shared" si="141"/>
        <v>276</v>
      </c>
      <c r="M413" s="15">
        <f t="shared" si="142"/>
        <v>277</v>
      </c>
      <c r="N413" s="11">
        <f t="shared" si="143"/>
        <v>1.0495732360000001</v>
      </c>
      <c r="O413" s="11"/>
      <c r="P413" s="11">
        <f t="shared" si="144"/>
        <v>1.1633122549999999</v>
      </c>
      <c r="Q413" s="11"/>
      <c r="R413" s="15">
        <f t="shared" si="145"/>
        <v>0</v>
      </c>
      <c r="S413" s="13">
        <f t="shared" si="146"/>
        <v>163.31225499999999</v>
      </c>
      <c r="T413" s="13"/>
      <c r="U413" s="19">
        <f t="shared" si="147"/>
        <v>0</v>
      </c>
      <c r="V413" s="13">
        <f t="shared" si="152"/>
        <v>0</v>
      </c>
      <c r="W413" s="4" t="str">
        <f t="shared" si="148"/>
        <v>A+J=</v>
      </c>
      <c r="X413" s="30">
        <f t="shared" si="149"/>
        <v>45866</v>
      </c>
      <c r="Y413" s="3"/>
      <c r="Z413" s="72">
        <f>[2]Plan1!$A482</f>
        <v>51076</v>
      </c>
      <c r="AA413" s="72" t="str">
        <f>[2]Plan1!$C482</f>
        <v>Finados</v>
      </c>
      <c r="AB413" s="65"/>
      <c r="AC413" s="1"/>
      <c r="AD413" s="3"/>
      <c r="AE413" s="3"/>
      <c r="AF413" s="3"/>
      <c r="AG413" s="3"/>
      <c r="AH413" s="3"/>
      <c r="AI413" s="10"/>
      <c r="AJ413" s="3"/>
      <c r="AK413" s="3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</row>
    <row r="414" spans="1:80" x14ac:dyDescent="0.15">
      <c r="A414" s="36">
        <f t="shared" si="151"/>
        <v>44808</v>
      </c>
      <c r="B414" s="14">
        <f t="shared" ca="1" si="150"/>
        <v>1163.3122550000001</v>
      </c>
      <c r="C414" s="13">
        <f t="shared" si="136"/>
        <v>1000</v>
      </c>
      <c r="D414" s="12">
        <f>IF(A414&lt;$B$1,VLOOKUP(A414,[1]DI!$A$4:$B$15000,2,FALSE),0)</f>
        <v>0</v>
      </c>
      <c r="E414" s="13">
        <f t="shared" si="137"/>
        <v>1</v>
      </c>
      <c r="F414" s="13">
        <f>(TRUNC(PRODUCT($E$13:$E413),16))</f>
        <v>1.1083669195494601</v>
      </c>
      <c r="G414" s="13">
        <f t="shared" si="138"/>
        <v>1</v>
      </c>
      <c r="H414" s="13">
        <f t="shared" si="139"/>
        <v>1.1083669199999999</v>
      </c>
      <c r="I414" s="12">
        <f t="shared" si="153"/>
        <v>4.4999999999999998E-2</v>
      </c>
      <c r="J414" s="12"/>
      <c r="K414" s="30">
        <f t="shared" si="140"/>
        <v>44407</v>
      </c>
      <c r="L414" s="2">
        <f t="shared" si="141"/>
        <v>276</v>
      </c>
      <c r="M414" s="15">
        <f t="shared" si="142"/>
        <v>277</v>
      </c>
      <c r="N414" s="11">
        <f t="shared" si="143"/>
        <v>1.0495732360000001</v>
      </c>
      <c r="O414" s="11"/>
      <c r="P414" s="11">
        <f t="shared" si="144"/>
        <v>1.1633122549999999</v>
      </c>
      <c r="Q414" s="11"/>
      <c r="R414" s="15">
        <f t="shared" si="145"/>
        <v>0</v>
      </c>
      <c r="S414" s="13">
        <f t="shared" si="146"/>
        <v>163.31225499999999</v>
      </c>
      <c r="T414" s="13"/>
      <c r="U414" s="19">
        <f t="shared" si="147"/>
        <v>0</v>
      </c>
      <c r="V414" s="13">
        <f t="shared" si="152"/>
        <v>0</v>
      </c>
      <c r="W414" s="4" t="str">
        <f t="shared" si="148"/>
        <v>A+J=</v>
      </c>
      <c r="X414" s="30">
        <f t="shared" si="149"/>
        <v>45866</v>
      </c>
      <c r="Y414" s="3"/>
      <c r="Z414" s="72">
        <f>[2]Plan1!$A483</f>
        <v>51089</v>
      </c>
      <c r="AA414" s="72" t="str">
        <f>[2]Plan1!$C483</f>
        <v>Proclamação da República</v>
      </c>
      <c r="AB414" s="65"/>
      <c r="AC414" s="1"/>
      <c r="AD414" s="3"/>
      <c r="AE414" s="3"/>
      <c r="AF414" s="3"/>
      <c r="AG414" s="3"/>
      <c r="AH414" s="3"/>
      <c r="AI414" s="10"/>
      <c r="AJ414" s="3"/>
      <c r="AK414" s="3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</row>
    <row r="415" spans="1:80" x14ac:dyDescent="0.15">
      <c r="A415" s="36">
        <f t="shared" si="151"/>
        <v>44809</v>
      </c>
      <c r="B415" s="14">
        <f t="shared" ca="1" si="150"/>
        <v>1163.3122550000001</v>
      </c>
      <c r="C415" s="13">
        <f t="shared" si="136"/>
        <v>1000</v>
      </c>
      <c r="D415" s="12">
        <f>IF(A415&lt;$B$1,VLOOKUP(A415,[1]DI!$A$4:$B$15000,2,FALSE),0)</f>
        <v>0.13650000000000001</v>
      </c>
      <c r="E415" s="13">
        <f t="shared" si="137"/>
        <v>1.00050788</v>
      </c>
      <c r="F415" s="13">
        <f>(TRUNC(PRODUCT($E$13:$E414),16))</f>
        <v>1.1083669195494601</v>
      </c>
      <c r="G415" s="13">
        <f t="shared" si="138"/>
        <v>1</v>
      </c>
      <c r="H415" s="13">
        <f t="shared" si="139"/>
        <v>1.1083669199999999</v>
      </c>
      <c r="I415" s="12">
        <f t="shared" si="153"/>
        <v>4.4999999999999998E-2</v>
      </c>
      <c r="J415" s="12"/>
      <c r="K415" s="30">
        <f t="shared" si="140"/>
        <v>44407</v>
      </c>
      <c r="L415" s="2">
        <f t="shared" si="141"/>
        <v>277</v>
      </c>
      <c r="M415" s="15">
        <f t="shared" si="142"/>
        <v>277</v>
      </c>
      <c r="N415" s="11">
        <f t="shared" si="143"/>
        <v>1.0495732360000001</v>
      </c>
      <c r="O415" s="11"/>
      <c r="P415" s="11">
        <f t="shared" si="144"/>
        <v>1.1633122549999999</v>
      </c>
      <c r="Q415" s="11"/>
      <c r="R415" s="15">
        <f t="shared" si="145"/>
        <v>0</v>
      </c>
      <c r="S415" s="13">
        <f t="shared" si="146"/>
        <v>163.31225499999999</v>
      </c>
      <c r="T415" s="13"/>
      <c r="U415" s="19">
        <f t="shared" si="147"/>
        <v>0</v>
      </c>
      <c r="V415" s="13">
        <f t="shared" si="152"/>
        <v>0</v>
      </c>
      <c r="W415" s="4" t="str">
        <f t="shared" si="148"/>
        <v>A+J=</v>
      </c>
      <c r="X415" s="30">
        <f t="shared" si="149"/>
        <v>45866</v>
      </c>
      <c r="Y415" s="3"/>
      <c r="Z415" s="72">
        <f>[2]Plan1!$A484</f>
        <v>51094</v>
      </c>
      <c r="AA415" s="72" t="str">
        <f>[2]Plan1!$C484</f>
        <v>Dia Nacional de Zumbi e da Consciência Negra</v>
      </c>
      <c r="AB415" s="65"/>
      <c r="AC415" s="1"/>
      <c r="AD415" s="3"/>
      <c r="AE415" s="3"/>
      <c r="AF415" s="3"/>
      <c r="AG415" s="3"/>
      <c r="AH415" s="3"/>
      <c r="AI415" s="10"/>
      <c r="AJ415" s="3"/>
      <c r="AK415" s="3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</row>
    <row r="416" spans="1:80" x14ac:dyDescent="0.15">
      <c r="A416" s="36">
        <f t="shared" si="151"/>
        <v>44810</v>
      </c>
      <c r="B416" s="14">
        <f t="shared" ca="1" si="150"/>
        <v>1164.106397</v>
      </c>
      <c r="C416" s="13">
        <f t="shared" si="136"/>
        <v>1000</v>
      </c>
      <c r="D416" s="12">
        <f>IF(A416&lt;$B$1,VLOOKUP(A416,[1]DI!$A$4:$B$15000,2,FALSE),0)</f>
        <v>0.13650000000000001</v>
      </c>
      <c r="E416" s="13">
        <f t="shared" si="137"/>
        <v>1.00050788</v>
      </c>
      <c r="F416" s="13">
        <f>(TRUNC(PRODUCT($E$13:$E415),16))</f>
        <v>1.10892983694056</v>
      </c>
      <c r="G416" s="13">
        <f t="shared" si="138"/>
        <v>1</v>
      </c>
      <c r="H416" s="13">
        <f t="shared" si="139"/>
        <v>1.1089298400000001</v>
      </c>
      <c r="I416" s="12">
        <f t="shared" si="153"/>
        <v>4.4999999999999998E-2</v>
      </c>
      <c r="J416" s="12"/>
      <c r="K416" s="30">
        <f t="shared" si="140"/>
        <v>44407</v>
      </c>
      <c r="L416" s="2">
        <f t="shared" si="141"/>
        <v>278</v>
      </c>
      <c r="M416" s="15">
        <f t="shared" si="142"/>
        <v>278</v>
      </c>
      <c r="N416" s="11">
        <f t="shared" si="143"/>
        <v>1.049756581</v>
      </c>
      <c r="O416" s="11"/>
      <c r="P416" s="11">
        <f t="shared" si="144"/>
        <v>1.1641063970000001</v>
      </c>
      <c r="Q416" s="11"/>
      <c r="R416" s="15">
        <f t="shared" si="145"/>
        <v>0</v>
      </c>
      <c r="S416" s="13">
        <f t="shared" si="146"/>
        <v>164.10639699999999</v>
      </c>
      <c r="T416" s="13"/>
      <c r="U416" s="19">
        <f t="shared" si="147"/>
        <v>0</v>
      </c>
      <c r="V416" s="13">
        <f t="shared" si="152"/>
        <v>0</v>
      </c>
      <c r="W416" s="4" t="str">
        <f t="shared" si="148"/>
        <v>A+J=</v>
      </c>
      <c r="X416" s="30">
        <f t="shared" si="149"/>
        <v>45866</v>
      </c>
      <c r="Y416" s="3"/>
      <c r="Z416" s="72">
        <f>[2]Plan1!$A485</f>
        <v>51129</v>
      </c>
      <c r="AA416" s="72" t="str">
        <f>[2]Plan1!$C485</f>
        <v>Natal</v>
      </c>
      <c r="AB416" s="65"/>
      <c r="AC416" s="1"/>
      <c r="AD416" s="3"/>
      <c r="AE416" s="3"/>
      <c r="AF416" s="3"/>
      <c r="AG416" s="3"/>
      <c r="AH416" s="3"/>
      <c r="AI416" s="10"/>
      <c r="AJ416" s="3"/>
      <c r="AK416" s="3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</row>
    <row r="417" spans="1:80" x14ac:dyDescent="0.15">
      <c r="A417" s="36">
        <f t="shared" si="151"/>
        <v>44811</v>
      </c>
      <c r="B417" s="14">
        <f t="shared" ca="1" si="150"/>
        <v>1164.901077</v>
      </c>
      <c r="C417" s="13">
        <f t="shared" si="136"/>
        <v>1000</v>
      </c>
      <c r="D417" s="12">
        <f>IF(A417&lt;$B$1,VLOOKUP(A417,[1]DI!$A$4:$B$15000,2,FALSE),0)</f>
        <v>0</v>
      </c>
      <c r="E417" s="13">
        <f t="shared" si="137"/>
        <v>1</v>
      </c>
      <c r="F417" s="13">
        <f>(TRUNC(PRODUCT($E$13:$E416),16))</f>
        <v>1.10949304022615</v>
      </c>
      <c r="G417" s="13">
        <f t="shared" si="138"/>
        <v>1</v>
      </c>
      <c r="H417" s="13">
        <f t="shared" si="139"/>
        <v>1.10949304</v>
      </c>
      <c r="I417" s="12">
        <f t="shared" si="153"/>
        <v>4.4999999999999998E-2</v>
      </c>
      <c r="J417" s="12"/>
      <c r="K417" s="30">
        <f t="shared" si="140"/>
        <v>44407</v>
      </c>
      <c r="L417" s="2">
        <f t="shared" si="141"/>
        <v>278</v>
      </c>
      <c r="M417" s="15">
        <f t="shared" si="142"/>
        <v>279</v>
      </c>
      <c r="N417" s="11">
        <f t="shared" si="143"/>
        <v>1.049939959</v>
      </c>
      <c r="O417" s="11"/>
      <c r="P417" s="11">
        <f t="shared" si="144"/>
        <v>1.1649010769999999</v>
      </c>
      <c r="Q417" s="11"/>
      <c r="R417" s="15">
        <f t="shared" si="145"/>
        <v>0</v>
      </c>
      <c r="S417" s="13">
        <f t="shared" si="146"/>
        <v>164.90107699999999</v>
      </c>
      <c r="T417" s="13"/>
      <c r="U417" s="19">
        <f t="shared" si="147"/>
        <v>0</v>
      </c>
      <c r="V417" s="13">
        <f t="shared" si="152"/>
        <v>0</v>
      </c>
      <c r="W417" s="4" t="str">
        <f t="shared" si="148"/>
        <v>A+J=</v>
      </c>
      <c r="X417" s="30">
        <f t="shared" si="149"/>
        <v>45866</v>
      </c>
      <c r="Y417" s="3"/>
      <c r="Z417" s="72">
        <f>[2]Plan1!$A486</f>
        <v>51136</v>
      </c>
      <c r="AA417" s="72" t="str">
        <f>[2]Plan1!$C486</f>
        <v>Confraternização Universal</v>
      </c>
      <c r="AB417" s="65"/>
      <c r="AC417" s="1"/>
      <c r="AD417" s="3"/>
      <c r="AE417" s="3"/>
      <c r="AF417" s="3"/>
      <c r="AG417" s="3"/>
      <c r="AH417" s="3"/>
      <c r="AI417" s="10"/>
      <c r="AJ417" s="3"/>
      <c r="AK417" s="3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</row>
    <row r="418" spans="1:80" x14ac:dyDescent="0.15">
      <c r="A418" s="36">
        <f t="shared" si="151"/>
        <v>44812</v>
      </c>
      <c r="B418" s="14">
        <f t="shared" ca="1" si="150"/>
        <v>1164.901077</v>
      </c>
      <c r="C418" s="13">
        <f t="shared" si="136"/>
        <v>1000</v>
      </c>
      <c r="D418" s="12">
        <f>IF(A418&lt;$B$1,VLOOKUP(A418,[1]DI!$A$4:$B$15000,2,FALSE),0)</f>
        <v>0.13650000000000001</v>
      </c>
      <c r="E418" s="13">
        <f t="shared" si="137"/>
        <v>1.00050788</v>
      </c>
      <c r="F418" s="13">
        <f>(TRUNC(PRODUCT($E$13:$E417),16))</f>
        <v>1.10949304022615</v>
      </c>
      <c r="G418" s="13">
        <f t="shared" si="138"/>
        <v>1</v>
      </c>
      <c r="H418" s="13">
        <f t="shared" si="139"/>
        <v>1.10949304</v>
      </c>
      <c r="I418" s="12">
        <f t="shared" si="153"/>
        <v>4.4999999999999998E-2</v>
      </c>
      <c r="J418" s="12"/>
      <c r="K418" s="30">
        <f t="shared" si="140"/>
        <v>44407</v>
      </c>
      <c r="L418" s="2">
        <f t="shared" si="141"/>
        <v>279</v>
      </c>
      <c r="M418" s="15">
        <f t="shared" si="142"/>
        <v>279</v>
      </c>
      <c r="N418" s="11">
        <f t="shared" si="143"/>
        <v>1.049939959</v>
      </c>
      <c r="O418" s="11"/>
      <c r="P418" s="11">
        <f t="shared" si="144"/>
        <v>1.1649010769999999</v>
      </c>
      <c r="Q418" s="11"/>
      <c r="R418" s="15">
        <f t="shared" si="145"/>
        <v>0</v>
      </c>
      <c r="S418" s="13">
        <f t="shared" si="146"/>
        <v>164.90107699999999</v>
      </c>
      <c r="T418" s="13"/>
      <c r="U418" s="19">
        <f t="shared" si="147"/>
        <v>0</v>
      </c>
      <c r="V418" s="13">
        <f t="shared" si="152"/>
        <v>0</v>
      </c>
      <c r="W418" s="4" t="str">
        <f t="shared" si="148"/>
        <v>A+J=</v>
      </c>
      <c r="X418" s="30">
        <f t="shared" si="149"/>
        <v>45866</v>
      </c>
      <c r="Y418" s="3"/>
      <c r="Z418" s="72">
        <f>[2]Plan1!$A487</f>
        <v>51179</v>
      </c>
      <c r="AA418" s="72" t="str">
        <f>[2]Plan1!$C487</f>
        <v>Carnaval</v>
      </c>
      <c r="AB418" s="65"/>
      <c r="AC418" s="1"/>
      <c r="AD418" s="3"/>
      <c r="AE418" s="3"/>
      <c r="AF418" s="3"/>
      <c r="AG418" s="3"/>
      <c r="AH418" s="3"/>
      <c r="AI418" s="10"/>
      <c r="AJ418" s="3"/>
      <c r="AK418" s="3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</row>
    <row r="419" spans="1:80" x14ac:dyDescent="0.15">
      <c r="A419" s="36">
        <f t="shared" si="151"/>
        <v>44813</v>
      </c>
      <c r="B419" s="14">
        <f t="shared" ca="1" si="150"/>
        <v>1165.6963020000001</v>
      </c>
      <c r="C419" s="13">
        <f t="shared" si="136"/>
        <v>1000</v>
      </c>
      <c r="D419" s="12">
        <f>IF(A419&lt;$B$1,VLOOKUP(A419,[1]DI!$A$4:$B$15000,2,FALSE),0)</f>
        <v>0.13650000000000001</v>
      </c>
      <c r="E419" s="13">
        <f t="shared" si="137"/>
        <v>1.00050788</v>
      </c>
      <c r="F419" s="13">
        <f>(TRUNC(PRODUCT($E$13:$E418),16))</f>
        <v>1.11005652955142</v>
      </c>
      <c r="G419" s="13">
        <f t="shared" si="138"/>
        <v>1</v>
      </c>
      <c r="H419" s="13">
        <f t="shared" si="139"/>
        <v>1.11005653</v>
      </c>
      <c r="I419" s="12">
        <f t="shared" si="153"/>
        <v>4.4999999999999998E-2</v>
      </c>
      <c r="J419" s="12"/>
      <c r="K419" s="30">
        <f t="shared" si="140"/>
        <v>44407</v>
      </c>
      <c r="L419" s="2">
        <f t="shared" si="141"/>
        <v>280</v>
      </c>
      <c r="M419" s="15">
        <f t="shared" si="142"/>
        <v>280</v>
      </c>
      <c r="N419" s="11">
        <f t="shared" si="143"/>
        <v>1.0501233679999999</v>
      </c>
      <c r="O419" s="11"/>
      <c r="P419" s="11">
        <f t="shared" si="144"/>
        <v>1.165696302</v>
      </c>
      <c r="Q419" s="11"/>
      <c r="R419" s="15">
        <f t="shared" si="145"/>
        <v>0</v>
      </c>
      <c r="S419" s="13">
        <f t="shared" si="146"/>
        <v>165.696302</v>
      </c>
      <c r="T419" s="13"/>
      <c r="U419" s="19">
        <f t="shared" si="147"/>
        <v>0</v>
      </c>
      <c r="V419" s="13">
        <f t="shared" si="152"/>
        <v>0</v>
      </c>
      <c r="W419" s="4" t="str">
        <f t="shared" si="148"/>
        <v>A+J=</v>
      </c>
      <c r="X419" s="30">
        <f t="shared" si="149"/>
        <v>45866</v>
      </c>
      <c r="Y419" s="3"/>
      <c r="Z419" s="72">
        <f>[2]Plan1!$A488</f>
        <v>51180</v>
      </c>
      <c r="AA419" s="72" t="str">
        <f>[2]Plan1!$C488</f>
        <v>Carnaval</v>
      </c>
      <c r="AB419" s="65"/>
      <c r="AC419" s="1"/>
      <c r="AD419" s="3"/>
      <c r="AE419" s="3"/>
      <c r="AF419" s="3"/>
      <c r="AG419" s="3"/>
      <c r="AH419" s="3"/>
      <c r="AI419" s="10"/>
      <c r="AJ419" s="3"/>
      <c r="AK419" s="3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</row>
    <row r="420" spans="1:80" x14ac:dyDescent="0.15">
      <c r="A420" s="36">
        <f t="shared" si="151"/>
        <v>44814</v>
      </c>
      <c r="B420" s="14">
        <f t="shared" ca="1" si="150"/>
        <v>1166.492074</v>
      </c>
      <c r="C420" s="13">
        <f t="shared" si="136"/>
        <v>1000</v>
      </c>
      <c r="D420" s="12">
        <f>IF(A420&lt;$B$1,VLOOKUP(A420,[1]DI!$A$4:$B$15000,2,FALSE),0)</f>
        <v>0</v>
      </c>
      <c r="E420" s="13">
        <f t="shared" si="137"/>
        <v>1</v>
      </c>
      <c r="F420" s="13">
        <f>(TRUNC(PRODUCT($E$13:$E419),16))</f>
        <v>1.1106203050616501</v>
      </c>
      <c r="G420" s="13">
        <f t="shared" si="138"/>
        <v>1</v>
      </c>
      <c r="H420" s="13">
        <f t="shared" si="139"/>
        <v>1.1106203100000001</v>
      </c>
      <c r="I420" s="12">
        <f t="shared" si="153"/>
        <v>4.4999999999999998E-2</v>
      </c>
      <c r="J420" s="12"/>
      <c r="K420" s="30">
        <f t="shared" si="140"/>
        <v>44407</v>
      </c>
      <c r="L420" s="2">
        <f t="shared" si="141"/>
        <v>280</v>
      </c>
      <c r="M420" s="15">
        <f t="shared" si="142"/>
        <v>281</v>
      </c>
      <c r="N420" s="11">
        <f t="shared" si="143"/>
        <v>1.0503068090000001</v>
      </c>
      <c r="O420" s="11"/>
      <c r="P420" s="11">
        <f t="shared" si="144"/>
        <v>1.166492074</v>
      </c>
      <c r="Q420" s="11"/>
      <c r="R420" s="15">
        <f t="shared" si="145"/>
        <v>0</v>
      </c>
      <c r="S420" s="13">
        <f t="shared" si="146"/>
        <v>166.492074</v>
      </c>
      <c r="T420" s="13"/>
      <c r="U420" s="19">
        <f t="shared" si="147"/>
        <v>0</v>
      </c>
      <c r="V420" s="13">
        <f t="shared" si="152"/>
        <v>0</v>
      </c>
      <c r="W420" s="4" t="str">
        <f t="shared" si="148"/>
        <v>A+J=</v>
      </c>
      <c r="X420" s="30">
        <f t="shared" si="149"/>
        <v>45866</v>
      </c>
      <c r="Y420" s="3"/>
      <c r="Z420" s="72">
        <f>[2]Plan1!$A489</f>
        <v>51225</v>
      </c>
      <c r="AA420" s="72" t="str">
        <f>[2]Plan1!$C489</f>
        <v>Paixão de Cristo</v>
      </c>
      <c r="AB420" s="65"/>
      <c r="AC420" s="1"/>
      <c r="AD420" s="3"/>
      <c r="AE420" s="3"/>
      <c r="AF420" s="3"/>
      <c r="AG420" s="3"/>
      <c r="AH420" s="3"/>
      <c r="AI420" s="10"/>
      <c r="AJ420" s="3"/>
      <c r="AK420" s="3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</row>
    <row r="421" spans="1:80" x14ac:dyDescent="0.15">
      <c r="A421" s="36">
        <f t="shared" si="151"/>
        <v>44815</v>
      </c>
      <c r="B421" s="14">
        <f t="shared" ca="1" si="150"/>
        <v>1166.492074</v>
      </c>
      <c r="C421" s="13">
        <f t="shared" si="136"/>
        <v>1000</v>
      </c>
      <c r="D421" s="12">
        <f>IF(A421&lt;$B$1,VLOOKUP(A421,[1]DI!$A$4:$B$15000,2,FALSE),0)</f>
        <v>0</v>
      </c>
      <c r="E421" s="13">
        <f t="shared" si="137"/>
        <v>1</v>
      </c>
      <c r="F421" s="13">
        <f>(TRUNC(PRODUCT($E$13:$E420),16))</f>
        <v>1.1106203050616501</v>
      </c>
      <c r="G421" s="13">
        <f t="shared" si="138"/>
        <v>1</v>
      </c>
      <c r="H421" s="13">
        <f t="shared" si="139"/>
        <v>1.1106203100000001</v>
      </c>
      <c r="I421" s="12">
        <f t="shared" si="153"/>
        <v>4.4999999999999998E-2</v>
      </c>
      <c r="J421" s="12"/>
      <c r="K421" s="30">
        <f t="shared" si="140"/>
        <v>44407</v>
      </c>
      <c r="L421" s="2">
        <f t="shared" si="141"/>
        <v>280</v>
      </c>
      <c r="M421" s="15">
        <f t="shared" si="142"/>
        <v>281</v>
      </c>
      <c r="N421" s="11">
        <f t="shared" si="143"/>
        <v>1.0503068090000001</v>
      </c>
      <c r="O421" s="11"/>
      <c r="P421" s="11">
        <f t="shared" si="144"/>
        <v>1.166492074</v>
      </c>
      <c r="Q421" s="11"/>
      <c r="R421" s="15">
        <f t="shared" si="145"/>
        <v>0</v>
      </c>
      <c r="S421" s="13">
        <f t="shared" si="146"/>
        <v>166.492074</v>
      </c>
      <c r="T421" s="13"/>
      <c r="U421" s="19">
        <f t="shared" si="147"/>
        <v>0</v>
      </c>
      <c r="V421" s="13">
        <f t="shared" si="152"/>
        <v>0</v>
      </c>
      <c r="W421" s="4" t="str">
        <f t="shared" si="148"/>
        <v>A+J=</v>
      </c>
      <c r="X421" s="30">
        <f t="shared" si="149"/>
        <v>45866</v>
      </c>
      <c r="Y421" s="3"/>
      <c r="Z421" s="72">
        <f>[2]Plan1!$A490</f>
        <v>51247</v>
      </c>
      <c r="AA421" s="72" t="str">
        <f>[2]Plan1!$C490</f>
        <v>Tiradentes</v>
      </c>
      <c r="AB421" s="65"/>
      <c r="AC421" s="1"/>
      <c r="AD421" s="3"/>
      <c r="AE421" s="3"/>
      <c r="AF421" s="3"/>
      <c r="AG421" s="3"/>
      <c r="AH421" s="3"/>
      <c r="AI421" s="10"/>
      <c r="AJ421" s="3"/>
      <c r="AK421" s="3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</row>
    <row r="422" spans="1:80" x14ac:dyDescent="0.15">
      <c r="A422" s="36">
        <f t="shared" si="151"/>
        <v>44816</v>
      </c>
      <c r="B422" s="14">
        <f t="shared" ca="1" si="150"/>
        <v>1166.492074</v>
      </c>
      <c r="C422" s="13">
        <f t="shared" si="136"/>
        <v>1000</v>
      </c>
      <c r="D422" s="12">
        <f>IF(A422&lt;$B$1,VLOOKUP(A422,[1]DI!$A$4:$B$15000,2,FALSE),0)</f>
        <v>0.13650000000000001</v>
      </c>
      <c r="E422" s="13">
        <f t="shared" si="137"/>
        <v>1.00050788</v>
      </c>
      <c r="F422" s="13">
        <f>(TRUNC(PRODUCT($E$13:$E421),16))</f>
        <v>1.1106203050616501</v>
      </c>
      <c r="G422" s="13">
        <f t="shared" si="138"/>
        <v>1</v>
      </c>
      <c r="H422" s="13">
        <f t="shared" si="139"/>
        <v>1.1106203100000001</v>
      </c>
      <c r="I422" s="12">
        <f t="shared" si="153"/>
        <v>4.4999999999999998E-2</v>
      </c>
      <c r="J422" s="12"/>
      <c r="K422" s="30">
        <f t="shared" si="140"/>
        <v>44407</v>
      </c>
      <c r="L422" s="2">
        <f t="shared" si="141"/>
        <v>281</v>
      </c>
      <c r="M422" s="15">
        <f t="shared" si="142"/>
        <v>281</v>
      </c>
      <c r="N422" s="11">
        <f t="shared" si="143"/>
        <v>1.0503068090000001</v>
      </c>
      <c r="O422" s="11"/>
      <c r="P422" s="11">
        <f t="shared" si="144"/>
        <v>1.166492074</v>
      </c>
      <c r="Q422" s="11"/>
      <c r="R422" s="15">
        <f t="shared" si="145"/>
        <v>0</v>
      </c>
      <c r="S422" s="13">
        <f t="shared" si="146"/>
        <v>166.492074</v>
      </c>
      <c r="T422" s="13"/>
      <c r="U422" s="19">
        <f t="shared" si="147"/>
        <v>0</v>
      </c>
      <c r="V422" s="13">
        <f t="shared" si="152"/>
        <v>0</v>
      </c>
      <c r="W422" s="4" t="str">
        <f t="shared" si="148"/>
        <v>A+J=</v>
      </c>
      <c r="X422" s="30">
        <f t="shared" si="149"/>
        <v>45866</v>
      </c>
      <c r="Y422" s="3"/>
      <c r="Z422" s="72">
        <f>[2]Plan1!$A491</f>
        <v>51257</v>
      </c>
      <c r="AA422" s="72" t="str">
        <f>[2]Plan1!$C491</f>
        <v>Dia do Trabalho</v>
      </c>
      <c r="AB422" s="65"/>
      <c r="AC422" s="1"/>
      <c r="AD422" s="3"/>
      <c r="AE422" s="3"/>
      <c r="AF422" s="3"/>
      <c r="AG422" s="3"/>
      <c r="AH422" s="3"/>
      <c r="AI422" s="10"/>
      <c r="AJ422" s="3"/>
      <c r="AK422" s="3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</row>
    <row r="423" spans="1:80" x14ac:dyDescent="0.15">
      <c r="A423" s="36">
        <f t="shared" si="151"/>
        <v>44817</v>
      </c>
      <c r="B423" s="14">
        <f t="shared" ca="1" si="150"/>
        <v>1167.288382</v>
      </c>
      <c r="C423" s="13">
        <f t="shared" si="136"/>
        <v>1000</v>
      </c>
      <c r="D423" s="12">
        <f>IF(A423&lt;$B$1,VLOOKUP(A423,[1]DI!$A$4:$B$15000,2,FALSE),0)</f>
        <v>0.13650000000000001</v>
      </c>
      <c r="E423" s="13">
        <f t="shared" si="137"/>
        <v>1.00050788</v>
      </c>
      <c r="F423" s="13">
        <f>(TRUNC(PRODUCT($E$13:$E422),16))</f>
        <v>1.1111843669021799</v>
      </c>
      <c r="G423" s="13">
        <f t="shared" si="138"/>
        <v>1</v>
      </c>
      <c r="H423" s="13">
        <f t="shared" si="139"/>
        <v>1.1111843699999999</v>
      </c>
      <c r="I423" s="12">
        <f t="shared" si="153"/>
        <v>4.4999999999999998E-2</v>
      </c>
      <c r="J423" s="12"/>
      <c r="K423" s="30">
        <f t="shared" si="140"/>
        <v>44407</v>
      </c>
      <c r="L423" s="2">
        <f t="shared" si="141"/>
        <v>282</v>
      </c>
      <c r="M423" s="15">
        <f t="shared" si="142"/>
        <v>282</v>
      </c>
      <c r="N423" s="11">
        <f t="shared" si="143"/>
        <v>1.0504902819999999</v>
      </c>
      <c r="O423" s="11"/>
      <c r="P423" s="11">
        <f t="shared" si="144"/>
        <v>1.167288382</v>
      </c>
      <c r="Q423" s="11"/>
      <c r="R423" s="15">
        <f t="shared" si="145"/>
        <v>0</v>
      </c>
      <c r="S423" s="13">
        <f t="shared" si="146"/>
        <v>167.28838200000001</v>
      </c>
      <c r="T423" s="13"/>
      <c r="U423" s="19">
        <f t="shared" si="147"/>
        <v>0</v>
      </c>
      <c r="V423" s="13">
        <f t="shared" si="152"/>
        <v>0</v>
      </c>
      <c r="W423" s="4" t="str">
        <f t="shared" si="148"/>
        <v>A+J=</v>
      </c>
      <c r="X423" s="30">
        <f t="shared" si="149"/>
        <v>45866</v>
      </c>
      <c r="Y423" s="3"/>
      <c r="Z423" s="72">
        <f>[2]Plan1!$A492</f>
        <v>51287</v>
      </c>
      <c r="AA423" s="72" t="str">
        <f>[2]Plan1!$C492</f>
        <v>Corpus Christi</v>
      </c>
      <c r="AB423" s="65"/>
      <c r="AC423" s="1"/>
      <c r="AD423" s="3"/>
      <c r="AE423" s="3"/>
      <c r="AF423" s="3"/>
      <c r="AG423" s="3"/>
      <c r="AH423" s="3"/>
      <c r="AI423" s="10"/>
      <c r="AJ423" s="3"/>
      <c r="AK423" s="3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</row>
    <row r="424" spans="1:80" x14ac:dyDescent="0.15">
      <c r="A424" s="36">
        <f t="shared" si="151"/>
        <v>44818</v>
      </c>
      <c r="B424" s="14">
        <f t="shared" ca="1" si="150"/>
        <v>1168.085239</v>
      </c>
      <c r="C424" s="13">
        <f t="shared" si="136"/>
        <v>1000</v>
      </c>
      <c r="D424" s="12">
        <f>IF(A424&lt;$B$1,VLOOKUP(A424,[1]DI!$A$4:$B$15000,2,FALSE),0)</f>
        <v>0.13650000000000001</v>
      </c>
      <c r="E424" s="13">
        <f t="shared" si="137"/>
        <v>1.00050788</v>
      </c>
      <c r="F424" s="13">
        <f>(TRUNC(PRODUCT($E$13:$E423),16))</f>
        <v>1.11174871521844</v>
      </c>
      <c r="G424" s="13">
        <f t="shared" si="138"/>
        <v>1</v>
      </c>
      <c r="H424" s="13">
        <f t="shared" si="139"/>
        <v>1.11174872</v>
      </c>
      <c r="I424" s="12">
        <f t="shared" si="153"/>
        <v>4.4999999999999998E-2</v>
      </c>
      <c r="J424" s="12"/>
      <c r="K424" s="30">
        <f t="shared" si="140"/>
        <v>44407</v>
      </c>
      <c r="L424" s="2">
        <f t="shared" si="141"/>
        <v>283</v>
      </c>
      <c r="M424" s="15">
        <f t="shared" si="142"/>
        <v>283</v>
      </c>
      <c r="N424" s="11">
        <f t="shared" si="143"/>
        <v>1.0506737880000001</v>
      </c>
      <c r="O424" s="11"/>
      <c r="P424" s="11">
        <f t="shared" si="144"/>
        <v>1.1680852390000001</v>
      </c>
      <c r="Q424" s="11"/>
      <c r="R424" s="15">
        <f t="shared" si="145"/>
        <v>0</v>
      </c>
      <c r="S424" s="13">
        <f t="shared" si="146"/>
        <v>168.085239</v>
      </c>
      <c r="T424" s="13"/>
      <c r="U424" s="19">
        <f t="shared" si="147"/>
        <v>0</v>
      </c>
      <c r="V424" s="13">
        <f t="shared" si="152"/>
        <v>0</v>
      </c>
      <c r="W424" s="4" t="str">
        <f t="shared" si="148"/>
        <v>A+J=</v>
      </c>
      <c r="X424" s="30">
        <f t="shared" si="149"/>
        <v>45866</v>
      </c>
      <c r="Y424" s="3"/>
      <c r="Z424" s="72">
        <f>[2]Plan1!$A493</f>
        <v>51386</v>
      </c>
      <c r="AA424" s="72" t="str">
        <f>[2]Plan1!$C493</f>
        <v>Independência do Brasil</v>
      </c>
      <c r="AB424" s="65"/>
      <c r="AC424" s="1"/>
      <c r="AD424" s="3"/>
      <c r="AE424" s="3"/>
      <c r="AF424" s="3"/>
      <c r="AG424" s="3"/>
      <c r="AH424" s="3"/>
      <c r="AI424" s="10"/>
      <c r="AJ424" s="3"/>
      <c r="AK424" s="3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</row>
    <row r="425" spans="1:80" x14ac:dyDescent="0.15">
      <c r="A425" s="36">
        <f t="shared" si="151"/>
        <v>44819</v>
      </c>
      <c r="B425" s="14">
        <f t="shared" ca="1" si="150"/>
        <v>1168.8826320000001</v>
      </c>
      <c r="C425" s="13">
        <f t="shared" si="136"/>
        <v>1000</v>
      </c>
      <c r="D425" s="12">
        <f>IF(A425&lt;$B$1,VLOOKUP(A425,[1]DI!$A$4:$B$15000,2,FALSE),0)</f>
        <v>0.13650000000000001</v>
      </c>
      <c r="E425" s="13">
        <f t="shared" si="137"/>
        <v>1.00050788</v>
      </c>
      <c r="F425" s="13">
        <f>(TRUNC(PRODUCT($E$13:$E424),16))</f>
        <v>1.1123133501559299</v>
      </c>
      <c r="G425" s="13">
        <f t="shared" si="138"/>
        <v>1</v>
      </c>
      <c r="H425" s="13">
        <f t="shared" si="139"/>
        <v>1.11231335</v>
      </c>
      <c r="I425" s="12">
        <f t="shared" si="153"/>
        <v>4.4999999999999998E-2</v>
      </c>
      <c r="J425" s="12"/>
      <c r="K425" s="30">
        <f t="shared" si="140"/>
        <v>44407</v>
      </c>
      <c r="L425" s="2">
        <f t="shared" si="141"/>
        <v>284</v>
      </c>
      <c r="M425" s="15">
        <f t="shared" si="142"/>
        <v>284</v>
      </c>
      <c r="N425" s="11">
        <f t="shared" si="143"/>
        <v>1.050857325</v>
      </c>
      <c r="O425" s="11"/>
      <c r="P425" s="11">
        <f t="shared" si="144"/>
        <v>1.1688826320000001</v>
      </c>
      <c r="Q425" s="11"/>
      <c r="R425" s="15">
        <f t="shared" si="145"/>
        <v>0</v>
      </c>
      <c r="S425" s="13">
        <f t="shared" si="146"/>
        <v>168.882632</v>
      </c>
      <c r="T425" s="13"/>
      <c r="U425" s="19">
        <f t="shared" si="147"/>
        <v>0</v>
      </c>
      <c r="V425" s="13">
        <f t="shared" si="152"/>
        <v>0</v>
      </c>
      <c r="W425" s="4" t="str">
        <f t="shared" si="148"/>
        <v>A+J=</v>
      </c>
      <c r="X425" s="30">
        <f t="shared" si="149"/>
        <v>45866</v>
      </c>
      <c r="Y425" s="3"/>
      <c r="Z425" s="72">
        <f>[2]Plan1!$A494</f>
        <v>51421</v>
      </c>
      <c r="AA425" s="72" t="str">
        <f>[2]Plan1!$C494</f>
        <v>Nossa Sr.a Aparecida - Padroeira do Brasil</v>
      </c>
      <c r="AB425" s="65"/>
      <c r="AC425" s="1"/>
      <c r="AD425" s="3"/>
      <c r="AE425" s="3"/>
      <c r="AF425" s="3"/>
      <c r="AG425" s="3"/>
      <c r="AH425" s="3"/>
      <c r="AI425" s="10"/>
      <c r="AJ425" s="3"/>
      <c r="AK425" s="3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</row>
    <row r="426" spans="1:80" x14ac:dyDescent="0.15">
      <c r="A426" s="36">
        <f t="shared" si="151"/>
        <v>44820</v>
      </c>
      <c r="B426" s="14">
        <f t="shared" ca="1" si="150"/>
        <v>1169.6805730000001</v>
      </c>
      <c r="C426" s="13">
        <f t="shared" si="136"/>
        <v>1000</v>
      </c>
      <c r="D426" s="12">
        <f>IF(A426&lt;$B$1,VLOOKUP(A426,[1]DI!$A$4:$B$15000,2,FALSE),0)</f>
        <v>0.13650000000000001</v>
      </c>
      <c r="E426" s="13">
        <f t="shared" si="137"/>
        <v>1.00050788</v>
      </c>
      <c r="F426" s="13">
        <f>(TRUNC(PRODUCT($E$13:$E425),16))</f>
        <v>1.1128782718601999</v>
      </c>
      <c r="G426" s="13">
        <f t="shared" si="138"/>
        <v>1</v>
      </c>
      <c r="H426" s="13">
        <f t="shared" si="139"/>
        <v>1.1128782699999999</v>
      </c>
      <c r="I426" s="12">
        <f t="shared" si="153"/>
        <v>4.4999999999999998E-2</v>
      </c>
      <c r="J426" s="12"/>
      <c r="K426" s="30">
        <f t="shared" si="140"/>
        <v>44407</v>
      </c>
      <c r="L426" s="2">
        <f t="shared" si="141"/>
        <v>285</v>
      </c>
      <c r="M426" s="15">
        <f t="shared" si="142"/>
        <v>285</v>
      </c>
      <c r="N426" s="11">
        <f t="shared" si="143"/>
        <v>1.0510408950000001</v>
      </c>
      <c r="O426" s="11"/>
      <c r="P426" s="11">
        <f t="shared" si="144"/>
        <v>1.1696805729999999</v>
      </c>
      <c r="Q426" s="11"/>
      <c r="R426" s="15">
        <f t="shared" si="145"/>
        <v>0</v>
      </c>
      <c r="S426" s="13">
        <f t="shared" si="146"/>
        <v>169.68057300000001</v>
      </c>
      <c r="T426" s="13"/>
      <c r="U426" s="19">
        <f t="shared" si="147"/>
        <v>0</v>
      </c>
      <c r="V426" s="13">
        <f t="shared" si="152"/>
        <v>0</v>
      </c>
      <c r="W426" s="4" t="str">
        <f t="shared" si="148"/>
        <v>A+J=</v>
      </c>
      <c r="X426" s="30">
        <f t="shared" si="149"/>
        <v>45866</v>
      </c>
      <c r="Y426" s="3"/>
      <c r="Z426" s="72">
        <f>[2]Plan1!$A495</f>
        <v>51442</v>
      </c>
      <c r="AA426" s="72" t="str">
        <f>[2]Plan1!$C495</f>
        <v>Finados</v>
      </c>
      <c r="AB426" s="65"/>
      <c r="AC426" s="1"/>
      <c r="AD426" s="3"/>
      <c r="AE426" s="3"/>
      <c r="AF426" s="3"/>
      <c r="AG426" s="3"/>
      <c r="AH426" s="3"/>
      <c r="AI426" s="10"/>
      <c r="AJ426" s="3"/>
      <c r="AK426" s="3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</row>
    <row r="427" spans="1:80" x14ac:dyDescent="0.15">
      <c r="A427" s="36">
        <f t="shared" si="151"/>
        <v>44821</v>
      </c>
      <c r="B427" s="14">
        <f t="shared" ca="1" si="150"/>
        <v>1170.479061</v>
      </c>
      <c r="C427" s="13">
        <f t="shared" si="136"/>
        <v>1000</v>
      </c>
      <c r="D427" s="12">
        <f>IF(A427&lt;$B$1,VLOOKUP(A427,[1]DI!$A$4:$B$15000,2,FALSE),0)</f>
        <v>0</v>
      </c>
      <c r="E427" s="13">
        <f t="shared" si="137"/>
        <v>1</v>
      </c>
      <c r="F427" s="13">
        <f>(TRUNC(PRODUCT($E$13:$E426),16))</f>
        <v>1.11344348047692</v>
      </c>
      <c r="G427" s="13">
        <f t="shared" si="138"/>
        <v>1</v>
      </c>
      <c r="H427" s="13">
        <f t="shared" si="139"/>
        <v>1.1134434799999999</v>
      </c>
      <c r="I427" s="12">
        <f t="shared" si="153"/>
        <v>4.4999999999999998E-2</v>
      </c>
      <c r="J427" s="12"/>
      <c r="K427" s="30">
        <f t="shared" si="140"/>
        <v>44407</v>
      </c>
      <c r="L427" s="2">
        <f t="shared" si="141"/>
        <v>285</v>
      </c>
      <c r="M427" s="15">
        <f t="shared" si="142"/>
        <v>286</v>
      </c>
      <c r="N427" s="11">
        <f t="shared" si="143"/>
        <v>1.0512244959999999</v>
      </c>
      <c r="O427" s="11"/>
      <c r="P427" s="11">
        <f t="shared" si="144"/>
        <v>1.170479061</v>
      </c>
      <c r="Q427" s="11"/>
      <c r="R427" s="15">
        <f t="shared" si="145"/>
        <v>0</v>
      </c>
      <c r="S427" s="13">
        <f t="shared" si="146"/>
        <v>170.479061</v>
      </c>
      <c r="T427" s="13"/>
      <c r="U427" s="19">
        <f t="shared" si="147"/>
        <v>0</v>
      </c>
      <c r="V427" s="13">
        <f t="shared" si="152"/>
        <v>0</v>
      </c>
      <c r="W427" s="4" t="str">
        <f t="shared" si="148"/>
        <v>A+J=</v>
      </c>
      <c r="X427" s="30">
        <f t="shared" si="149"/>
        <v>45866</v>
      </c>
      <c r="Y427" s="3"/>
      <c r="Z427" s="72">
        <f>[2]Plan1!$A496</f>
        <v>51455</v>
      </c>
      <c r="AA427" s="72" t="str">
        <f>[2]Plan1!$C496</f>
        <v>Proclamação da República</v>
      </c>
      <c r="AB427" s="65"/>
      <c r="AC427" s="1"/>
      <c r="AD427" s="3"/>
      <c r="AE427" s="3"/>
      <c r="AF427" s="3"/>
      <c r="AG427" s="3"/>
      <c r="AH427" s="3"/>
      <c r="AI427" s="10"/>
      <c r="AJ427" s="3"/>
      <c r="AK427" s="3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</row>
    <row r="428" spans="1:80" x14ac:dyDescent="0.15">
      <c r="A428" s="36">
        <f t="shared" si="151"/>
        <v>44822</v>
      </c>
      <c r="B428" s="14">
        <f t="shared" ca="1" si="150"/>
        <v>1170.479061</v>
      </c>
      <c r="C428" s="13">
        <f t="shared" si="136"/>
        <v>1000</v>
      </c>
      <c r="D428" s="12">
        <f>IF(A428&lt;$B$1,VLOOKUP(A428,[1]DI!$A$4:$B$15000,2,FALSE),0)</f>
        <v>0</v>
      </c>
      <c r="E428" s="13">
        <f t="shared" si="137"/>
        <v>1</v>
      </c>
      <c r="F428" s="13">
        <f>(TRUNC(PRODUCT($E$13:$E427),16))</f>
        <v>1.11344348047692</v>
      </c>
      <c r="G428" s="13">
        <f t="shared" si="138"/>
        <v>1</v>
      </c>
      <c r="H428" s="13">
        <f t="shared" si="139"/>
        <v>1.1134434799999999</v>
      </c>
      <c r="I428" s="12">
        <f t="shared" si="153"/>
        <v>4.4999999999999998E-2</v>
      </c>
      <c r="J428" s="12"/>
      <c r="K428" s="30">
        <f t="shared" si="140"/>
        <v>44407</v>
      </c>
      <c r="L428" s="2">
        <f t="shared" si="141"/>
        <v>285</v>
      </c>
      <c r="M428" s="15">
        <f t="shared" si="142"/>
        <v>286</v>
      </c>
      <c r="N428" s="11">
        <f t="shared" si="143"/>
        <v>1.0512244959999999</v>
      </c>
      <c r="O428" s="11"/>
      <c r="P428" s="11">
        <f t="shared" si="144"/>
        <v>1.170479061</v>
      </c>
      <c r="Q428" s="11"/>
      <c r="R428" s="15">
        <f t="shared" si="145"/>
        <v>0</v>
      </c>
      <c r="S428" s="13">
        <f t="shared" si="146"/>
        <v>170.479061</v>
      </c>
      <c r="T428" s="13"/>
      <c r="U428" s="19">
        <f t="shared" si="147"/>
        <v>0</v>
      </c>
      <c r="V428" s="13">
        <f t="shared" si="152"/>
        <v>0</v>
      </c>
      <c r="W428" s="4" t="str">
        <f t="shared" si="148"/>
        <v>A+J=</v>
      </c>
      <c r="X428" s="30">
        <f t="shared" si="149"/>
        <v>45866</v>
      </c>
      <c r="Y428" s="3"/>
      <c r="Z428" s="72">
        <f>[2]Plan1!$A497</f>
        <v>51460</v>
      </c>
      <c r="AA428" s="72" t="str">
        <f>[2]Plan1!$C497</f>
        <v>Dia Nacional de Zumbi e da Consciência Negra</v>
      </c>
      <c r="AB428" s="65"/>
      <c r="AC428" s="1"/>
      <c r="AD428" s="3"/>
      <c r="AE428" s="3"/>
      <c r="AF428" s="3"/>
      <c r="AG428" s="3"/>
      <c r="AH428" s="3"/>
      <c r="AI428" s="10"/>
      <c r="AJ428" s="3"/>
      <c r="AK428" s="3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</row>
    <row r="429" spans="1:80" x14ac:dyDescent="0.15">
      <c r="A429" s="36">
        <f t="shared" si="151"/>
        <v>44823</v>
      </c>
      <c r="B429" s="14">
        <f t="shared" ca="1" si="150"/>
        <v>1170.479061</v>
      </c>
      <c r="C429" s="13">
        <f t="shared" si="136"/>
        <v>1000</v>
      </c>
      <c r="D429" s="12">
        <f>IF(A429&lt;$B$1,VLOOKUP(A429,[1]DI!$A$4:$B$15000,2,FALSE),0)</f>
        <v>0.13650000000000001</v>
      </c>
      <c r="E429" s="13">
        <f t="shared" si="137"/>
        <v>1.00050788</v>
      </c>
      <c r="F429" s="13">
        <f>(TRUNC(PRODUCT($E$13:$E428),16))</f>
        <v>1.11344348047692</v>
      </c>
      <c r="G429" s="13">
        <f t="shared" si="138"/>
        <v>1</v>
      </c>
      <c r="H429" s="13">
        <f t="shared" si="139"/>
        <v>1.1134434799999999</v>
      </c>
      <c r="I429" s="12">
        <f t="shared" si="153"/>
        <v>4.4999999999999998E-2</v>
      </c>
      <c r="J429" s="12"/>
      <c r="K429" s="30">
        <f t="shared" si="140"/>
        <v>44407</v>
      </c>
      <c r="L429" s="2">
        <f t="shared" si="141"/>
        <v>286</v>
      </c>
      <c r="M429" s="15">
        <f t="shared" si="142"/>
        <v>286</v>
      </c>
      <c r="N429" s="11">
        <f t="shared" si="143"/>
        <v>1.0512244959999999</v>
      </c>
      <c r="O429" s="11"/>
      <c r="P429" s="11">
        <f t="shared" si="144"/>
        <v>1.170479061</v>
      </c>
      <c r="Q429" s="11"/>
      <c r="R429" s="15">
        <f t="shared" si="145"/>
        <v>0</v>
      </c>
      <c r="S429" s="13">
        <f t="shared" si="146"/>
        <v>170.479061</v>
      </c>
      <c r="T429" s="13"/>
      <c r="U429" s="19">
        <f t="shared" si="147"/>
        <v>0</v>
      </c>
      <c r="V429" s="13">
        <f t="shared" si="152"/>
        <v>0</v>
      </c>
      <c r="W429" s="4" t="str">
        <f t="shared" si="148"/>
        <v>A+J=</v>
      </c>
      <c r="X429" s="30">
        <f t="shared" si="149"/>
        <v>45866</v>
      </c>
      <c r="Y429" s="3"/>
      <c r="Z429" s="72">
        <f>[2]Plan1!$A498</f>
        <v>51495</v>
      </c>
      <c r="AA429" s="72" t="str">
        <f>[2]Plan1!$C498</f>
        <v>Natal</v>
      </c>
      <c r="AB429" s="65"/>
      <c r="AC429" s="1"/>
      <c r="AD429" s="3"/>
      <c r="AE429" s="3"/>
      <c r="AF429" s="3"/>
      <c r="AG429" s="3"/>
      <c r="AH429" s="3"/>
      <c r="AI429" s="10"/>
      <c r="AJ429" s="3"/>
      <c r="AK429" s="3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</row>
    <row r="430" spans="1:80" x14ac:dyDescent="0.15">
      <c r="A430" s="36">
        <f t="shared" si="151"/>
        <v>44824</v>
      </c>
      <c r="B430" s="14">
        <f t="shared" ca="1" si="150"/>
        <v>1171.278098</v>
      </c>
      <c r="C430" s="13">
        <f t="shared" si="136"/>
        <v>1000</v>
      </c>
      <c r="D430" s="12">
        <f>IF(A430&lt;$B$1,VLOOKUP(A430,[1]DI!$A$4:$B$15000,2,FALSE),0)</f>
        <v>0.13650000000000001</v>
      </c>
      <c r="E430" s="13">
        <f t="shared" si="137"/>
        <v>1.00050788</v>
      </c>
      <c r="F430" s="13">
        <f>(TRUNC(PRODUCT($E$13:$E429),16))</f>
        <v>1.11400897615178</v>
      </c>
      <c r="G430" s="13">
        <f t="shared" si="138"/>
        <v>1</v>
      </c>
      <c r="H430" s="13">
        <f t="shared" si="139"/>
        <v>1.1140089799999999</v>
      </c>
      <c r="I430" s="12">
        <f t="shared" si="153"/>
        <v>4.4999999999999998E-2</v>
      </c>
      <c r="J430" s="12"/>
      <c r="K430" s="30">
        <f t="shared" si="140"/>
        <v>44407</v>
      </c>
      <c r="L430" s="2">
        <f t="shared" si="141"/>
        <v>287</v>
      </c>
      <c r="M430" s="15">
        <f t="shared" si="142"/>
        <v>287</v>
      </c>
      <c r="N430" s="11">
        <f t="shared" si="143"/>
        <v>1.05140813</v>
      </c>
      <c r="O430" s="11"/>
      <c r="P430" s="11">
        <f t="shared" si="144"/>
        <v>1.1712780979999999</v>
      </c>
      <c r="Q430" s="11"/>
      <c r="R430" s="15">
        <f t="shared" si="145"/>
        <v>0</v>
      </c>
      <c r="S430" s="13">
        <f t="shared" si="146"/>
        <v>171.278098</v>
      </c>
      <c r="T430" s="13"/>
      <c r="U430" s="19">
        <f t="shared" si="147"/>
        <v>0</v>
      </c>
      <c r="V430" s="13">
        <f t="shared" si="152"/>
        <v>0</v>
      </c>
      <c r="W430" s="4" t="str">
        <f t="shared" si="148"/>
        <v>A+J=</v>
      </c>
      <c r="X430" s="30">
        <f t="shared" si="149"/>
        <v>45866</v>
      </c>
      <c r="Y430" s="3"/>
      <c r="Z430" s="72">
        <f>[2]Plan1!$A499</f>
        <v>51502</v>
      </c>
      <c r="AA430" s="72" t="str">
        <f>[2]Plan1!$C499</f>
        <v>Confraternização Universal</v>
      </c>
      <c r="AB430" s="65"/>
      <c r="AC430" s="1"/>
      <c r="AD430" s="3"/>
      <c r="AE430" s="3"/>
      <c r="AF430" s="3"/>
      <c r="AG430" s="3"/>
      <c r="AH430" s="3"/>
      <c r="AI430" s="10"/>
      <c r="AJ430" s="3"/>
      <c r="AK430" s="3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</row>
    <row r="431" spans="1:80" x14ac:dyDescent="0.15">
      <c r="A431" s="36">
        <f t="shared" si="151"/>
        <v>44825</v>
      </c>
      <c r="B431" s="14">
        <f t="shared" ca="1" si="150"/>
        <v>1172.077673</v>
      </c>
      <c r="C431" s="13">
        <f t="shared" si="136"/>
        <v>1000</v>
      </c>
      <c r="D431" s="12">
        <f>IF(A431&lt;$B$1,VLOOKUP(A431,[1]DI!$A$4:$B$15000,2,FALSE),0)</f>
        <v>0.13650000000000001</v>
      </c>
      <c r="E431" s="13">
        <f t="shared" si="137"/>
        <v>1.00050788</v>
      </c>
      <c r="F431" s="13">
        <f>(TRUNC(PRODUCT($E$13:$E430),16))</f>
        <v>1.1145747590305899</v>
      </c>
      <c r="G431" s="13">
        <f t="shared" si="138"/>
        <v>1</v>
      </c>
      <c r="H431" s="13">
        <f t="shared" si="139"/>
        <v>1.11457476</v>
      </c>
      <c r="I431" s="12">
        <f t="shared" si="153"/>
        <v>4.4999999999999998E-2</v>
      </c>
      <c r="J431" s="12"/>
      <c r="K431" s="30">
        <f t="shared" si="140"/>
        <v>44407</v>
      </c>
      <c r="L431" s="2">
        <f t="shared" si="141"/>
        <v>288</v>
      </c>
      <c r="M431" s="15">
        <f t="shared" si="142"/>
        <v>288</v>
      </c>
      <c r="N431" s="11">
        <f t="shared" si="143"/>
        <v>1.051591795</v>
      </c>
      <c r="O431" s="11"/>
      <c r="P431" s="11">
        <f t="shared" si="144"/>
        <v>1.172077673</v>
      </c>
      <c r="Q431" s="11"/>
      <c r="R431" s="15">
        <f t="shared" si="145"/>
        <v>0</v>
      </c>
      <c r="S431" s="13">
        <f t="shared" si="146"/>
        <v>172.077673</v>
      </c>
      <c r="T431" s="13"/>
      <c r="U431" s="19">
        <f t="shared" si="147"/>
        <v>0</v>
      </c>
      <c r="V431" s="13">
        <f t="shared" si="152"/>
        <v>0</v>
      </c>
      <c r="W431" s="4" t="str">
        <f t="shared" si="148"/>
        <v>A+J=</v>
      </c>
      <c r="X431" s="30">
        <f t="shared" si="149"/>
        <v>45866</v>
      </c>
      <c r="Y431" s="3"/>
      <c r="Z431" s="72">
        <f>[2]Plan1!$A500</f>
        <v>51564</v>
      </c>
      <c r="AA431" s="72" t="str">
        <f>[2]Plan1!$C500</f>
        <v>Carnaval</v>
      </c>
      <c r="AB431" s="65"/>
      <c r="AC431" s="1"/>
      <c r="AD431" s="3"/>
      <c r="AE431" s="3"/>
      <c r="AF431" s="3"/>
      <c r="AG431" s="3"/>
      <c r="AH431" s="3"/>
      <c r="AI431" s="10"/>
      <c r="AJ431" s="3"/>
      <c r="AK431" s="3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</row>
    <row r="432" spans="1:80" x14ac:dyDescent="0.15">
      <c r="A432" s="36">
        <f t="shared" si="151"/>
        <v>44826</v>
      </c>
      <c r="B432" s="14">
        <f t="shared" ca="1" si="150"/>
        <v>1172.877796</v>
      </c>
      <c r="C432" s="13">
        <f t="shared" si="136"/>
        <v>1000</v>
      </c>
      <c r="D432" s="12">
        <f>IF(A432&lt;$B$1,VLOOKUP(A432,[1]DI!$A$4:$B$15000,2,FALSE),0)</f>
        <v>0.13650000000000001</v>
      </c>
      <c r="E432" s="13">
        <f t="shared" si="137"/>
        <v>1.00050788</v>
      </c>
      <c r="F432" s="13">
        <f>(TRUNC(PRODUCT($E$13:$E431),16))</f>
        <v>1.11514082925921</v>
      </c>
      <c r="G432" s="13">
        <f t="shared" si="138"/>
        <v>1</v>
      </c>
      <c r="H432" s="13">
        <f t="shared" si="139"/>
        <v>1.1151408300000001</v>
      </c>
      <c r="I432" s="12">
        <f t="shared" si="153"/>
        <v>4.4999999999999998E-2</v>
      </c>
      <c r="J432" s="12"/>
      <c r="K432" s="30">
        <f t="shared" si="140"/>
        <v>44407</v>
      </c>
      <c r="L432" s="2">
        <f t="shared" si="141"/>
        <v>289</v>
      </c>
      <c r="M432" s="15">
        <f t="shared" si="142"/>
        <v>289</v>
      </c>
      <c r="N432" s="11">
        <f t="shared" si="143"/>
        <v>1.0517754930000001</v>
      </c>
      <c r="O432" s="11"/>
      <c r="P432" s="11">
        <f t="shared" si="144"/>
        <v>1.1728777960000001</v>
      </c>
      <c r="Q432" s="11"/>
      <c r="R432" s="15">
        <f t="shared" si="145"/>
        <v>0</v>
      </c>
      <c r="S432" s="13">
        <f t="shared" si="146"/>
        <v>172.87779599999999</v>
      </c>
      <c r="T432" s="13"/>
      <c r="U432" s="19">
        <f t="shared" si="147"/>
        <v>0</v>
      </c>
      <c r="V432" s="13">
        <f t="shared" si="152"/>
        <v>0</v>
      </c>
      <c r="W432" s="4" t="str">
        <f t="shared" si="148"/>
        <v>A+J=</v>
      </c>
      <c r="X432" s="30">
        <f t="shared" si="149"/>
        <v>45866</v>
      </c>
      <c r="Y432" s="3"/>
      <c r="Z432" s="72">
        <f>[2]Plan1!$A501</f>
        <v>51565</v>
      </c>
      <c r="AA432" s="72" t="str">
        <f>[2]Plan1!$C501</f>
        <v>Carnaval</v>
      </c>
      <c r="AB432" s="65"/>
      <c r="AC432" s="1"/>
      <c r="AD432" s="3"/>
      <c r="AE432" s="3"/>
      <c r="AF432" s="3"/>
      <c r="AG432" s="3"/>
      <c r="AH432" s="3"/>
      <c r="AI432" s="10"/>
      <c r="AJ432" s="3"/>
      <c r="AK432" s="3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</row>
    <row r="433" spans="1:80" x14ac:dyDescent="0.15">
      <c r="A433" s="36">
        <f t="shared" si="151"/>
        <v>44827</v>
      </c>
      <c r="B433" s="14">
        <f t="shared" ca="1" si="150"/>
        <v>1173.678469</v>
      </c>
      <c r="C433" s="13">
        <f t="shared" si="136"/>
        <v>1000</v>
      </c>
      <c r="D433" s="12">
        <f>IF(A433&lt;$B$1,VLOOKUP(A433,[1]DI!$A$4:$B$15000,2,FALSE),0)</f>
        <v>0.13650000000000001</v>
      </c>
      <c r="E433" s="13">
        <f t="shared" si="137"/>
        <v>1.00050788</v>
      </c>
      <c r="F433" s="13">
        <f>(TRUNC(PRODUCT($E$13:$E432),16))</f>
        <v>1.11570718698357</v>
      </c>
      <c r="G433" s="13">
        <f t="shared" si="138"/>
        <v>1</v>
      </c>
      <c r="H433" s="13">
        <f t="shared" si="139"/>
        <v>1.11570719</v>
      </c>
      <c r="I433" s="12">
        <f t="shared" si="153"/>
        <v>4.4999999999999998E-2</v>
      </c>
      <c r="J433" s="12"/>
      <c r="K433" s="30">
        <f t="shared" si="140"/>
        <v>44407</v>
      </c>
      <c r="L433" s="2">
        <f t="shared" si="141"/>
        <v>290</v>
      </c>
      <c r="M433" s="15">
        <f t="shared" si="142"/>
        <v>290</v>
      </c>
      <c r="N433" s="11">
        <f t="shared" si="143"/>
        <v>1.0519592230000001</v>
      </c>
      <c r="O433" s="11"/>
      <c r="P433" s="11">
        <f t="shared" si="144"/>
        <v>1.1736784689999999</v>
      </c>
      <c r="Q433" s="11"/>
      <c r="R433" s="15">
        <f t="shared" si="145"/>
        <v>0</v>
      </c>
      <c r="S433" s="13">
        <f t="shared" si="146"/>
        <v>173.67846900000001</v>
      </c>
      <c r="T433" s="13"/>
      <c r="U433" s="19">
        <f t="shared" si="147"/>
        <v>0</v>
      </c>
      <c r="V433" s="13">
        <f t="shared" si="152"/>
        <v>0</v>
      </c>
      <c r="W433" s="4" t="str">
        <f t="shared" si="148"/>
        <v>A+J=</v>
      </c>
      <c r="X433" s="30">
        <f t="shared" si="149"/>
        <v>45866</v>
      </c>
      <c r="Y433" s="3"/>
      <c r="Z433" s="72">
        <f>[2]Plan1!$A502</f>
        <v>51610</v>
      </c>
      <c r="AA433" s="72" t="str">
        <f>[2]Plan1!$C502</f>
        <v>Paixão de Cristo</v>
      </c>
      <c r="AB433" s="65"/>
      <c r="AC433" s="1"/>
      <c r="AD433" s="3"/>
      <c r="AE433" s="3"/>
      <c r="AF433" s="3"/>
      <c r="AG433" s="3"/>
      <c r="AH433" s="3"/>
      <c r="AI433" s="10"/>
      <c r="AJ433" s="3"/>
      <c r="AK433" s="3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</row>
    <row r="434" spans="1:80" x14ac:dyDescent="0.15">
      <c r="A434" s="36">
        <f t="shared" si="151"/>
        <v>44828</v>
      </c>
      <c r="B434" s="14">
        <f t="shared" ca="1" si="150"/>
        <v>1174.4796799999999</v>
      </c>
      <c r="C434" s="13">
        <f t="shared" si="136"/>
        <v>1000</v>
      </c>
      <c r="D434" s="12">
        <f>IF(A434&lt;$B$1,VLOOKUP(A434,[1]DI!$A$4:$B$15000,2,FALSE),0)</f>
        <v>0</v>
      </c>
      <c r="E434" s="13">
        <f t="shared" si="137"/>
        <v>1</v>
      </c>
      <c r="F434" s="13">
        <f>(TRUNC(PRODUCT($E$13:$E433),16))</f>
        <v>1.1162738323496999</v>
      </c>
      <c r="G434" s="13">
        <f t="shared" si="138"/>
        <v>1</v>
      </c>
      <c r="H434" s="13">
        <f t="shared" si="139"/>
        <v>1.1162738299999999</v>
      </c>
      <c r="I434" s="12">
        <f t="shared" si="153"/>
        <v>4.4999999999999998E-2</v>
      </c>
      <c r="J434" s="12"/>
      <c r="K434" s="30">
        <f t="shared" si="140"/>
        <v>44407</v>
      </c>
      <c r="L434" s="2">
        <f t="shared" si="141"/>
        <v>290</v>
      </c>
      <c r="M434" s="15">
        <f t="shared" si="142"/>
        <v>291</v>
      </c>
      <c r="N434" s="11">
        <f t="shared" si="143"/>
        <v>1.0521429849999999</v>
      </c>
      <c r="O434" s="11"/>
      <c r="P434" s="11">
        <f t="shared" si="144"/>
        <v>1.1744796799999999</v>
      </c>
      <c r="Q434" s="11"/>
      <c r="R434" s="15">
        <f t="shared" si="145"/>
        <v>0</v>
      </c>
      <c r="S434" s="13">
        <f t="shared" si="146"/>
        <v>174.47968</v>
      </c>
      <c r="T434" s="13"/>
      <c r="U434" s="19">
        <f t="shared" si="147"/>
        <v>0</v>
      </c>
      <c r="V434" s="13">
        <f t="shared" si="152"/>
        <v>0</v>
      </c>
      <c r="W434" s="4" t="str">
        <f t="shared" si="148"/>
        <v>A+J=</v>
      </c>
      <c r="X434" s="30">
        <f t="shared" si="149"/>
        <v>45866</v>
      </c>
      <c r="Y434" s="3"/>
      <c r="Z434" s="72">
        <f>[2]Plan1!$A503</f>
        <v>51612</v>
      </c>
      <c r="AA434" s="72" t="str">
        <f>[2]Plan1!$C503</f>
        <v>Tiradentes</v>
      </c>
      <c r="AB434" s="65"/>
      <c r="AC434" s="1"/>
      <c r="AD434" s="3"/>
      <c r="AE434" s="3"/>
      <c r="AF434" s="3"/>
      <c r="AG434" s="3"/>
      <c r="AH434" s="3"/>
      <c r="AI434" s="10"/>
      <c r="AJ434" s="3"/>
      <c r="AK434" s="3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</row>
    <row r="435" spans="1:80" x14ac:dyDescent="0.15">
      <c r="A435" s="36">
        <f t="shared" si="151"/>
        <v>44829</v>
      </c>
      <c r="B435" s="14">
        <f t="shared" ca="1" si="150"/>
        <v>1174.4796799999999</v>
      </c>
      <c r="C435" s="13">
        <f t="shared" si="136"/>
        <v>1000</v>
      </c>
      <c r="D435" s="12">
        <f>IF(A435&lt;$B$1,VLOOKUP(A435,[1]DI!$A$4:$B$15000,2,FALSE),0)</f>
        <v>0</v>
      </c>
      <c r="E435" s="13">
        <f t="shared" si="137"/>
        <v>1</v>
      </c>
      <c r="F435" s="13">
        <f>(TRUNC(PRODUCT($E$13:$E434),16))</f>
        <v>1.1162738323496999</v>
      </c>
      <c r="G435" s="13">
        <f t="shared" si="138"/>
        <v>1</v>
      </c>
      <c r="H435" s="13">
        <f t="shared" si="139"/>
        <v>1.1162738299999999</v>
      </c>
      <c r="I435" s="12">
        <f t="shared" si="153"/>
        <v>4.4999999999999998E-2</v>
      </c>
      <c r="J435" s="12"/>
      <c r="K435" s="30">
        <f t="shared" si="140"/>
        <v>44407</v>
      </c>
      <c r="L435" s="2">
        <f t="shared" si="141"/>
        <v>290</v>
      </c>
      <c r="M435" s="15">
        <f t="shared" si="142"/>
        <v>291</v>
      </c>
      <c r="N435" s="11">
        <f t="shared" si="143"/>
        <v>1.0521429849999999</v>
      </c>
      <c r="O435" s="11"/>
      <c r="P435" s="11">
        <f t="shared" si="144"/>
        <v>1.1744796799999999</v>
      </c>
      <c r="Q435" s="11"/>
      <c r="R435" s="15">
        <f t="shared" si="145"/>
        <v>0</v>
      </c>
      <c r="S435" s="13">
        <f t="shared" si="146"/>
        <v>174.47968</v>
      </c>
      <c r="T435" s="13"/>
      <c r="U435" s="19">
        <f t="shared" si="147"/>
        <v>0</v>
      </c>
      <c r="V435" s="13">
        <f t="shared" si="152"/>
        <v>0</v>
      </c>
      <c r="W435" s="4" t="str">
        <f t="shared" si="148"/>
        <v>A+J=</v>
      </c>
      <c r="X435" s="30">
        <f t="shared" si="149"/>
        <v>45866</v>
      </c>
      <c r="Y435" s="3"/>
      <c r="Z435" s="72">
        <f>[2]Plan1!$A504</f>
        <v>51622</v>
      </c>
      <c r="AA435" s="72" t="str">
        <f>[2]Plan1!$C504</f>
        <v>Dia do Trabalho</v>
      </c>
      <c r="AB435" s="65"/>
      <c r="AC435" s="1"/>
      <c r="AD435" s="3"/>
      <c r="AE435" s="3"/>
      <c r="AF435" s="3"/>
      <c r="AG435" s="3"/>
      <c r="AH435" s="3"/>
      <c r="AI435" s="10"/>
      <c r="AJ435" s="3"/>
      <c r="AK435" s="3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</row>
    <row r="436" spans="1:80" x14ac:dyDescent="0.15">
      <c r="A436" s="36">
        <f t="shared" si="151"/>
        <v>44830</v>
      </c>
      <c r="B436" s="14">
        <f t="shared" ca="1" si="150"/>
        <v>1174.4796799999999</v>
      </c>
      <c r="C436" s="13">
        <f t="shared" si="136"/>
        <v>1000</v>
      </c>
      <c r="D436" s="12">
        <f>IF(A436&lt;$B$1,VLOOKUP(A436,[1]DI!$A$4:$B$15000,2,FALSE),0)</f>
        <v>0.13650000000000001</v>
      </c>
      <c r="E436" s="13">
        <f t="shared" si="137"/>
        <v>1.00050788</v>
      </c>
      <c r="F436" s="13">
        <f>(TRUNC(PRODUCT($E$13:$E435),16))</f>
        <v>1.1162738323496999</v>
      </c>
      <c r="G436" s="13">
        <f t="shared" si="138"/>
        <v>1</v>
      </c>
      <c r="H436" s="13">
        <f t="shared" si="139"/>
        <v>1.1162738299999999</v>
      </c>
      <c r="I436" s="12">
        <f t="shared" si="153"/>
        <v>4.4999999999999998E-2</v>
      </c>
      <c r="J436" s="12"/>
      <c r="K436" s="30">
        <f t="shared" si="140"/>
        <v>44407</v>
      </c>
      <c r="L436" s="2">
        <f t="shared" si="141"/>
        <v>291</v>
      </c>
      <c r="M436" s="15">
        <f t="shared" si="142"/>
        <v>291</v>
      </c>
      <c r="N436" s="11">
        <f t="shared" si="143"/>
        <v>1.0521429849999999</v>
      </c>
      <c r="O436" s="11"/>
      <c r="P436" s="11">
        <f t="shared" si="144"/>
        <v>1.1744796799999999</v>
      </c>
      <c r="Q436" s="11"/>
      <c r="R436" s="15">
        <f t="shared" si="145"/>
        <v>0</v>
      </c>
      <c r="S436" s="13">
        <f t="shared" si="146"/>
        <v>174.47968</v>
      </c>
      <c r="T436" s="13"/>
      <c r="U436" s="19">
        <f t="shared" si="147"/>
        <v>0</v>
      </c>
      <c r="V436" s="13">
        <f t="shared" si="152"/>
        <v>0</v>
      </c>
      <c r="W436" s="4" t="str">
        <f t="shared" si="148"/>
        <v>A+J=</v>
      </c>
      <c r="X436" s="30">
        <f t="shared" si="149"/>
        <v>45866</v>
      </c>
      <c r="Y436" s="3"/>
      <c r="Z436" s="72">
        <f>[2]Plan1!$A505</f>
        <v>51672</v>
      </c>
      <c r="AA436" s="72" t="str">
        <f>[2]Plan1!$C505</f>
        <v>Corpus Christi</v>
      </c>
      <c r="AB436" s="65"/>
      <c r="AC436" s="1"/>
      <c r="AD436" s="3"/>
      <c r="AE436" s="3"/>
      <c r="AF436" s="3"/>
      <c r="AG436" s="3"/>
      <c r="AH436" s="3"/>
      <c r="AI436" s="10"/>
      <c r="AJ436" s="3"/>
      <c r="AK436" s="3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</row>
    <row r="437" spans="1:80" x14ac:dyDescent="0.15">
      <c r="A437" s="36">
        <f t="shared" si="151"/>
        <v>44831</v>
      </c>
      <c r="B437" s="14">
        <f t="shared" ca="1" si="150"/>
        <v>1175.2814499999999</v>
      </c>
      <c r="C437" s="13">
        <f t="shared" si="136"/>
        <v>1000</v>
      </c>
      <c r="D437" s="12">
        <f>IF(A437&lt;$B$1,VLOOKUP(A437,[1]DI!$A$4:$B$15000,2,FALSE),0)</f>
        <v>0.13650000000000001</v>
      </c>
      <c r="E437" s="13">
        <f t="shared" si="137"/>
        <v>1.00050788</v>
      </c>
      <c r="F437" s="13">
        <f>(TRUNC(PRODUCT($E$13:$E436),16))</f>
        <v>1.1168407655036701</v>
      </c>
      <c r="G437" s="13">
        <f t="shared" si="138"/>
        <v>1</v>
      </c>
      <c r="H437" s="13">
        <f t="shared" si="139"/>
        <v>1.11684077</v>
      </c>
      <c r="I437" s="12">
        <f t="shared" si="153"/>
        <v>4.4999999999999998E-2</v>
      </c>
      <c r="J437" s="12"/>
      <c r="K437" s="30">
        <f t="shared" si="140"/>
        <v>44407</v>
      </c>
      <c r="L437" s="2">
        <f t="shared" si="141"/>
        <v>292</v>
      </c>
      <c r="M437" s="15">
        <f t="shared" si="142"/>
        <v>292</v>
      </c>
      <c r="N437" s="11">
        <f t="shared" si="143"/>
        <v>1.0523267789999999</v>
      </c>
      <c r="O437" s="11"/>
      <c r="P437" s="11">
        <f t="shared" si="144"/>
        <v>1.1752814499999999</v>
      </c>
      <c r="Q437" s="11"/>
      <c r="R437" s="15">
        <f t="shared" si="145"/>
        <v>0</v>
      </c>
      <c r="S437" s="13">
        <f t="shared" si="146"/>
        <v>175.28145000000001</v>
      </c>
      <c r="T437" s="13"/>
      <c r="U437" s="19">
        <f t="shared" si="147"/>
        <v>0</v>
      </c>
      <c r="V437" s="13">
        <f t="shared" si="152"/>
        <v>0</v>
      </c>
      <c r="W437" s="4" t="str">
        <f t="shared" si="148"/>
        <v>A+J=</v>
      </c>
      <c r="X437" s="30">
        <f t="shared" si="149"/>
        <v>45866</v>
      </c>
      <c r="Y437" s="3"/>
      <c r="Z437" s="72">
        <f>[2]Plan1!$A506</f>
        <v>51751</v>
      </c>
      <c r="AA437" s="72" t="str">
        <f>[2]Plan1!$C506</f>
        <v>Independência do Brasil</v>
      </c>
      <c r="AB437" s="65"/>
      <c r="AC437" s="1"/>
      <c r="AD437" s="3"/>
      <c r="AE437" s="3"/>
      <c r="AF437" s="3"/>
      <c r="AG437" s="3"/>
      <c r="AH437" s="3"/>
      <c r="AI437" s="10"/>
      <c r="AJ437" s="3"/>
      <c r="AK437" s="3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</row>
    <row r="438" spans="1:80" x14ac:dyDescent="0.15">
      <c r="A438" s="36">
        <f t="shared" si="151"/>
        <v>44832</v>
      </c>
      <c r="B438" s="14">
        <f t="shared" ca="1" si="150"/>
        <v>1176.08376</v>
      </c>
      <c r="C438" s="13">
        <f t="shared" si="136"/>
        <v>1000</v>
      </c>
      <c r="D438" s="12">
        <f>IF(A438&lt;$B$1,VLOOKUP(A438,[1]DI!$A$4:$B$15000,2,FALSE),0)</f>
        <v>0.13650000000000001</v>
      </c>
      <c r="E438" s="13">
        <f t="shared" si="137"/>
        <v>1.00050788</v>
      </c>
      <c r="F438" s="13">
        <f>(TRUNC(PRODUCT($E$13:$E437),16))</f>
        <v>1.11740798659165</v>
      </c>
      <c r="G438" s="13">
        <f t="shared" si="138"/>
        <v>1</v>
      </c>
      <c r="H438" s="13">
        <f t="shared" si="139"/>
        <v>1.11740799</v>
      </c>
      <c r="I438" s="12">
        <f t="shared" si="153"/>
        <v>4.4999999999999998E-2</v>
      </c>
      <c r="J438" s="12"/>
      <c r="K438" s="30">
        <f t="shared" si="140"/>
        <v>44407</v>
      </c>
      <c r="L438" s="2">
        <f t="shared" si="141"/>
        <v>293</v>
      </c>
      <c r="M438" s="15">
        <f t="shared" si="142"/>
        <v>293</v>
      </c>
      <c r="N438" s="11">
        <f t="shared" si="143"/>
        <v>1.0525106049999999</v>
      </c>
      <c r="O438" s="11"/>
      <c r="P438" s="11">
        <f t="shared" si="144"/>
        <v>1.17608376</v>
      </c>
      <c r="Q438" s="11"/>
      <c r="R438" s="15">
        <f t="shared" si="145"/>
        <v>0</v>
      </c>
      <c r="S438" s="13">
        <f t="shared" si="146"/>
        <v>176.08376000000001</v>
      </c>
      <c r="T438" s="13"/>
      <c r="U438" s="19">
        <f t="shared" si="147"/>
        <v>0</v>
      </c>
      <c r="V438" s="13">
        <f t="shared" si="152"/>
        <v>0</v>
      </c>
      <c r="W438" s="4" t="str">
        <f t="shared" si="148"/>
        <v>A+J=</v>
      </c>
      <c r="X438" s="30">
        <f t="shared" si="149"/>
        <v>45866</v>
      </c>
      <c r="Y438" s="3"/>
      <c r="Z438" s="72">
        <f>[2]Plan1!$A507</f>
        <v>51786</v>
      </c>
      <c r="AA438" s="72" t="str">
        <f>[2]Plan1!$C507</f>
        <v>Nossa Sr.a Aparecida - Padroeira do Brasil</v>
      </c>
      <c r="AB438" s="65"/>
      <c r="AC438" s="1"/>
      <c r="AD438" s="3"/>
      <c r="AE438" s="3"/>
      <c r="AF438" s="3"/>
      <c r="AG438" s="3"/>
      <c r="AH438" s="3"/>
      <c r="AI438" s="10"/>
      <c r="AJ438" s="3"/>
      <c r="AK438" s="3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</row>
    <row r="439" spans="1:80" x14ac:dyDescent="0.15">
      <c r="A439" s="36">
        <f t="shared" si="151"/>
        <v>44833</v>
      </c>
      <c r="B439" s="14">
        <f t="shared" ca="1" si="150"/>
        <v>1176.88662</v>
      </c>
      <c r="C439" s="13">
        <f t="shared" si="136"/>
        <v>1000</v>
      </c>
      <c r="D439" s="12">
        <f>IF(A439&lt;$B$1,VLOOKUP(A439,[1]DI!$A$4:$B$15000,2,FALSE),0)</f>
        <v>0.13650000000000001</v>
      </c>
      <c r="E439" s="13">
        <f t="shared" si="137"/>
        <v>1.00050788</v>
      </c>
      <c r="F439" s="13">
        <f>(TRUNC(PRODUCT($E$13:$E438),16))</f>
        <v>1.11797549575988</v>
      </c>
      <c r="G439" s="13">
        <f t="shared" si="138"/>
        <v>1</v>
      </c>
      <c r="H439" s="13">
        <f t="shared" si="139"/>
        <v>1.1179755</v>
      </c>
      <c r="I439" s="12">
        <f t="shared" si="153"/>
        <v>4.4999999999999998E-2</v>
      </c>
      <c r="J439" s="12"/>
      <c r="K439" s="30">
        <f t="shared" si="140"/>
        <v>44407</v>
      </c>
      <c r="L439" s="2">
        <f t="shared" si="141"/>
        <v>294</v>
      </c>
      <c r="M439" s="15">
        <f t="shared" si="142"/>
        <v>294</v>
      </c>
      <c r="N439" s="11">
        <f t="shared" si="143"/>
        <v>1.052694464</v>
      </c>
      <c r="O439" s="11"/>
      <c r="P439" s="11">
        <f t="shared" si="144"/>
        <v>1.1768866200000001</v>
      </c>
      <c r="Q439" s="11"/>
      <c r="R439" s="15">
        <f t="shared" si="145"/>
        <v>0</v>
      </c>
      <c r="S439" s="13">
        <f t="shared" si="146"/>
        <v>176.88661999999999</v>
      </c>
      <c r="T439" s="13"/>
      <c r="U439" s="19">
        <f t="shared" si="147"/>
        <v>0</v>
      </c>
      <c r="V439" s="13">
        <f t="shared" si="152"/>
        <v>0</v>
      </c>
      <c r="W439" s="4" t="str">
        <f t="shared" si="148"/>
        <v>A+J=</v>
      </c>
      <c r="X439" s="30">
        <f t="shared" si="149"/>
        <v>45866</v>
      </c>
      <c r="Y439" s="3"/>
      <c r="Z439" s="72">
        <f>[2]Plan1!$A508</f>
        <v>51807</v>
      </c>
      <c r="AA439" s="72" t="str">
        <f>[2]Plan1!$C508</f>
        <v>Finados</v>
      </c>
      <c r="AB439" s="65"/>
      <c r="AC439" s="1"/>
      <c r="AD439" s="3"/>
      <c r="AE439" s="3"/>
      <c r="AF439" s="3"/>
      <c r="AG439" s="3"/>
      <c r="AH439" s="3"/>
      <c r="AI439" s="10"/>
      <c r="AJ439" s="3"/>
      <c r="AK439" s="3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</row>
    <row r="440" spans="1:80" x14ac:dyDescent="0.15">
      <c r="A440" s="36">
        <f t="shared" si="151"/>
        <v>44834</v>
      </c>
      <c r="B440" s="14">
        <f t="shared" ca="1" si="150"/>
        <v>1177.690018</v>
      </c>
      <c r="C440" s="13">
        <f t="shared" si="136"/>
        <v>1000</v>
      </c>
      <c r="D440" s="12">
        <f>IF(A440&lt;$B$1,VLOOKUP(A440,[1]DI!$A$4:$B$15000,2,FALSE),0)</f>
        <v>0.13650000000000001</v>
      </c>
      <c r="E440" s="13">
        <f t="shared" si="137"/>
        <v>1.00050788</v>
      </c>
      <c r="F440" s="13">
        <f>(TRUNC(PRODUCT($E$13:$E439),16))</f>
        <v>1.1185432931546699</v>
      </c>
      <c r="G440" s="13">
        <f t="shared" si="138"/>
        <v>1</v>
      </c>
      <c r="H440" s="13">
        <f t="shared" si="139"/>
        <v>1.1185432900000001</v>
      </c>
      <c r="I440" s="12">
        <f t="shared" si="153"/>
        <v>4.4999999999999998E-2</v>
      </c>
      <c r="J440" s="12"/>
      <c r="K440" s="30">
        <f t="shared" si="140"/>
        <v>44407</v>
      </c>
      <c r="L440" s="2">
        <f t="shared" si="141"/>
        <v>295</v>
      </c>
      <c r="M440" s="15">
        <f t="shared" si="142"/>
        <v>295</v>
      </c>
      <c r="N440" s="11">
        <f t="shared" si="143"/>
        <v>1.052878354</v>
      </c>
      <c r="O440" s="11"/>
      <c r="P440" s="11">
        <f t="shared" si="144"/>
        <v>1.1776900180000001</v>
      </c>
      <c r="Q440" s="11"/>
      <c r="R440" s="15">
        <f t="shared" si="145"/>
        <v>0</v>
      </c>
      <c r="S440" s="13">
        <f t="shared" si="146"/>
        <v>177.69001800000001</v>
      </c>
      <c r="T440" s="13"/>
      <c r="U440" s="19">
        <f t="shared" si="147"/>
        <v>0</v>
      </c>
      <c r="V440" s="13">
        <f t="shared" si="152"/>
        <v>0</v>
      </c>
      <c r="W440" s="4" t="str">
        <f t="shared" si="148"/>
        <v>A+J=</v>
      </c>
      <c r="X440" s="30">
        <f t="shared" si="149"/>
        <v>45866</v>
      </c>
      <c r="Y440" s="3"/>
      <c r="Z440" s="72">
        <f>[2]Plan1!$A509</f>
        <v>51820</v>
      </c>
      <c r="AA440" s="72" t="str">
        <f>[2]Plan1!$C509</f>
        <v>Proclamação da República</v>
      </c>
      <c r="AB440" s="65"/>
      <c r="AC440" s="1"/>
      <c r="AD440" s="3"/>
      <c r="AE440" s="3"/>
      <c r="AF440" s="3"/>
      <c r="AG440" s="3"/>
      <c r="AH440" s="3"/>
      <c r="AI440" s="10"/>
      <c r="AJ440" s="3"/>
      <c r="AK440" s="3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</row>
    <row r="441" spans="1:80" x14ac:dyDescent="0.15">
      <c r="A441" s="36">
        <f t="shared" si="151"/>
        <v>44835</v>
      </c>
      <c r="B441" s="14">
        <f t="shared" ca="1" si="150"/>
        <v>1178.4939770000001</v>
      </c>
      <c r="C441" s="13">
        <f t="shared" si="136"/>
        <v>1000</v>
      </c>
      <c r="D441" s="12">
        <f>IF(A441&lt;$B$1,VLOOKUP(A441,[1]DI!$A$4:$B$15000,2,FALSE),0)</f>
        <v>0</v>
      </c>
      <c r="E441" s="13">
        <f t="shared" si="137"/>
        <v>1</v>
      </c>
      <c r="F441" s="13">
        <f>(TRUNC(PRODUCT($E$13:$E440),16))</f>
        <v>1.1191113789224001</v>
      </c>
      <c r="G441" s="13">
        <f t="shared" si="138"/>
        <v>1</v>
      </c>
      <c r="H441" s="13">
        <f t="shared" si="139"/>
        <v>1.1191113800000001</v>
      </c>
      <c r="I441" s="12">
        <f t="shared" si="153"/>
        <v>4.4999999999999998E-2</v>
      </c>
      <c r="J441" s="12"/>
      <c r="K441" s="30">
        <f t="shared" si="140"/>
        <v>44407</v>
      </c>
      <c r="L441" s="2">
        <f t="shared" si="141"/>
        <v>295</v>
      </c>
      <c r="M441" s="15">
        <f t="shared" si="142"/>
        <v>296</v>
      </c>
      <c r="N441" s="11">
        <f t="shared" si="143"/>
        <v>1.0530622759999999</v>
      </c>
      <c r="O441" s="11"/>
      <c r="P441" s="11">
        <f t="shared" si="144"/>
        <v>1.178493977</v>
      </c>
      <c r="Q441" s="11"/>
      <c r="R441" s="15">
        <f t="shared" si="145"/>
        <v>0</v>
      </c>
      <c r="S441" s="13">
        <f t="shared" si="146"/>
        <v>178.493977</v>
      </c>
      <c r="T441" s="13"/>
      <c r="U441" s="19">
        <f t="shared" si="147"/>
        <v>0</v>
      </c>
      <c r="V441" s="13">
        <f t="shared" si="152"/>
        <v>0</v>
      </c>
      <c r="W441" s="4" t="str">
        <f t="shared" si="148"/>
        <v>A+J=</v>
      </c>
      <c r="X441" s="30">
        <f t="shared" si="149"/>
        <v>45866</v>
      </c>
      <c r="Y441" s="3"/>
      <c r="Z441" s="72">
        <f>[2]Plan1!$A510</f>
        <v>51825</v>
      </c>
      <c r="AA441" s="72" t="str">
        <f>[2]Plan1!$C510</f>
        <v>Dia Nacional de Zumbi e da Consciência Negra</v>
      </c>
      <c r="AB441" s="65"/>
      <c r="AC441" s="1"/>
      <c r="AD441" s="3"/>
      <c r="AE441" s="3"/>
      <c r="AF441" s="3"/>
      <c r="AG441" s="3"/>
      <c r="AH441" s="3"/>
      <c r="AI441" s="10"/>
      <c r="AJ441" s="3"/>
      <c r="AK441" s="3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</row>
    <row r="442" spans="1:80" x14ac:dyDescent="0.15">
      <c r="A442" s="36">
        <f t="shared" si="151"/>
        <v>44836</v>
      </c>
      <c r="B442" s="14">
        <f t="shared" ca="1" si="150"/>
        <v>1178.4939770000001</v>
      </c>
      <c r="C442" s="13">
        <f t="shared" ref="C442:C505" si="154">(C441-V441)</f>
        <v>1000</v>
      </c>
      <c r="D442" s="12">
        <f>IF(A442&lt;$B$1,VLOOKUP(A442,[1]DI!$A$4:$B$15000,2,FALSE),0)</f>
        <v>0</v>
      </c>
      <c r="E442" s="13">
        <f t="shared" ref="E442:E505" si="155">ROUND(((1+D442)^(1/252)),8)</f>
        <v>1</v>
      </c>
      <c r="F442" s="13">
        <f>(TRUNC(PRODUCT($E$13:$E441),16))</f>
        <v>1.1191113789224001</v>
      </c>
      <c r="G442" s="13">
        <f t="shared" ref="G442:G505" si="156">IF(R441&gt;0,F441,G441)</f>
        <v>1</v>
      </c>
      <c r="H442" s="13">
        <f t="shared" ref="H442:H505" si="157">ROUND(F442/G442,8)</f>
        <v>1.1191113800000001</v>
      </c>
      <c r="I442" s="12">
        <f t="shared" si="153"/>
        <v>4.4999999999999998E-2</v>
      </c>
      <c r="J442" s="12"/>
      <c r="K442" s="30">
        <f t="shared" ref="K442:K505" si="158">IF(R441&gt;0,VLOOKUP(R441,Z$13:AJ$151,2),K441)</f>
        <v>44407</v>
      </c>
      <c r="L442" s="2">
        <f t="shared" ref="L442:L505" si="159">IF(A442&gt;K442,IF(NETWORKDAYS(K442,A442,$Z$161:$Z$545)-1=0,1,NETWORKDAYS(K442,A442,$Z$161:$Z$545)-1),0)</f>
        <v>295</v>
      </c>
      <c r="M442" s="15">
        <f t="shared" ref="M442:M505" si="160">IF(AND(L442=1,L441=1),1,IF(L442&gt;0,IF(L442=L441,L442+1,L442),0))</f>
        <v>296</v>
      </c>
      <c r="N442" s="11">
        <f t="shared" ref="N442:N505" si="161">ROUND((I442+1)^(M442/252),9)</f>
        <v>1.0530622759999999</v>
      </c>
      <c r="O442" s="11"/>
      <c r="P442" s="11">
        <f t="shared" ref="P442:P505" si="162">ROUND(H442*N442,9)</f>
        <v>1.178493977</v>
      </c>
      <c r="Q442" s="11"/>
      <c r="R442" s="15">
        <f t="shared" ref="R442:R505" si="163">IF(VLOOKUP(A442,AA$13:AH$151,8)=VLOOKUP(A441,AA$13:AH$151,8),0,VLOOKUP(A442,AA$13:AH$151,8))</f>
        <v>0</v>
      </c>
      <c r="S442" s="13">
        <f t="shared" ref="S442:S505" si="164">TRUNC(((P442-1)*C442),8)</f>
        <v>178.493977</v>
      </c>
      <c r="T442" s="13"/>
      <c r="U442" s="19">
        <f t="shared" ref="U442:U505" si="165">IF($R442&gt;0,VLOOKUP($R442,$Z$13:$AF$151,7),0)</f>
        <v>0</v>
      </c>
      <c r="V442" s="13">
        <f t="shared" si="152"/>
        <v>0</v>
      </c>
      <c r="W442" s="4" t="str">
        <f t="shared" ref="W442:W505" si="166">IF(R441&gt;0,VLOOKUP(R441,Z$13:AJ$151,10),W441)</f>
        <v>A+J=</v>
      </c>
      <c r="X442" s="30">
        <f t="shared" ref="X442:X505" si="167">IF(R441&gt;0,VLOOKUP(R441,Z$13:AJ$151,11),X441)</f>
        <v>45866</v>
      </c>
      <c r="Y442" s="3"/>
      <c r="Z442" s="72">
        <f>[2]Plan1!$A511</f>
        <v>51860</v>
      </c>
      <c r="AA442" s="72" t="str">
        <f>[2]Plan1!$C511</f>
        <v>Natal</v>
      </c>
      <c r="AB442" s="65"/>
      <c r="AC442" s="1"/>
      <c r="AD442" s="3"/>
      <c r="AE442" s="3"/>
      <c r="AF442" s="3"/>
      <c r="AG442" s="3"/>
      <c r="AH442" s="3"/>
      <c r="AI442" s="10"/>
      <c r="AJ442" s="3"/>
      <c r="AK442" s="3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</row>
    <row r="443" spans="1:80" x14ac:dyDescent="0.15">
      <c r="A443" s="36">
        <f t="shared" si="151"/>
        <v>44837</v>
      </c>
      <c r="B443" s="14">
        <f t="shared" ca="1" si="150"/>
        <v>1178.4939770000001</v>
      </c>
      <c r="C443" s="13">
        <f t="shared" si="154"/>
        <v>1000</v>
      </c>
      <c r="D443" s="12">
        <f>IF(A443&lt;$B$1,VLOOKUP(A443,[1]DI!$A$4:$B$15000,2,FALSE),0)</f>
        <v>0.13650000000000001</v>
      </c>
      <c r="E443" s="13">
        <f t="shared" si="155"/>
        <v>1.00050788</v>
      </c>
      <c r="F443" s="13">
        <f>(TRUNC(PRODUCT($E$13:$E442),16))</f>
        <v>1.1191113789224001</v>
      </c>
      <c r="G443" s="13">
        <f t="shared" si="156"/>
        <v>1</v>
      </c>
      <c r="H443" s="13">
        <f t="shared" si="157"/>
        <v>1.1191113800000001</v>
      </c>
      <c r="I443" s="12">
        <f t="shared" si="153"/>
        <v>4.4999999999999998E-2</v>
      </c>
      <c r="J443" s="12"/>
      <c r="K443" s="30">
        <f t="shared" si="158"/>
        <v>44407</v>
      </c>
      <c r="L443" s="2">
        <f t="shared" si="159"/>
        <v>296</v>
      </c>
      <c r="M443" s="15">
        <f t="shared" si="160"/>
        <v>296</v>
      </c>
      <c r="N443" s="11">
        <f t="shared" si="161"/>
        <v>1.0530622759999999</v>
      </c>
      <c r="O443" s="11"/>
      <c r="P443" s="11">
        <f t="shared" si="162"/>
        <v>1.178493977</v>
      </c>
      <c r="Q443" s="11"/>
      <c r="R443" s="15">
        <f t="shared" si="163"/>
        <v>0</v>
      </c>
      <c r="S443" s="13">
        <f t="shared" si="164"/>
        <v>178.493977</v>
      </c>
      <c r="T443" s="13"/>
      <c r="U443" s="19">
        <f t="shared" si="165"/>
        <v>0</v>
      </c>
      <c r="V443" s="13">
        <f t="shared" si="152"/>
        <v>0</v>
      </c>
      <c r="W443" s="4" t="str">
        <f t="shared" si="166"/>
        <v>A+J=</v>
      </c>
      <c r="X443" s="30">
        <f t="shared" si="167"/>
        <v>45866</v>
      </c>
      <c r="Y443" s="3"/>
      <c r="Z443" s="72">
        <f>[2]Plan1!$A512</f>
        <v>51867</v>
      </c>
      <c r="AA443" s="72" t="str">
        <f>[2]Plan1!$C512</f>
        <v>Confraternização Universal</v>
      </c>
      <c r="AB443" s="65"/>
      <c r="AC443" s="1"/>
      <c r="AD443" s="3"/>
      <c r="AE443" s="3"/>
      <c r="AF443" s="3"/>
      <c r="AG443" s="3"/>
      <c r="AH443" s="3"/>
      <c r="AI443" s="10"/>
      <c r="AJ443" s="3"/>
      <c r="AK443" s="3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</row>
    <row r="444" spans="1:80" x14ac:dyDescent="0.15">
      <c r="A444" s="36">
        <f t="shared" si="151"/>
        <v>44838</v>
      </c>
      <c r="B444" s="14">
        <f t="shared" ca="1" si="150"/>
        <v>1179.298477</v>
      </c>
      <c r="C444" s="13">
        <f t="shared" si="154"/>
        <v>1000</v>
      </c>
      <c r="D444" s="12">
        <f>IF(A444&lt;$B$1,VLOOKUP(A444,[1]DI!$A$4:$B$15000,2,FALSE),0)</f>
        <v>0.13650000000000001</v>
      </c>
      <c r="E444" s="13">
        <f t="shared" si="155"/>
        <v>1.00050788</v>
      </c>
      <c r="F444" s="13">
        <f>(TRUNC(PRODUCT($E$13:$E443),16))</f>
        <v>1.1196797532095299</v>
      </c>
      <c r="G444" s="13">
        <f t="shared" si="156"/>
        <v>1</v>
      </c>
      <c r="H444" s="13">
        <f t="shared" si="157"/>
        <v>1.11967975</v>
      </c>
      <c r="I444" s="12">
        <f t="shared" si="153"/>
        <v>4.4999999999999998E-2</v>
      </c>
      <c r="J444" s="12"/>
      <c r="K444" s="30">
        <f t="shared" si="158"/>
        <v>44407</v>
      </c>
      <c r="L444" s="2">
        <f t="shared" si="159"/>
        <v>297</v>
      </c>
      <c r="M444" s="15">
        <f t="shared" si="160"/>
        <v>297</v>
      </c>
      <c r="N444" s="11">
        <f t="shared" si="161"/>
        <v>1.0532462309999999</v>
      </c>
      <c r="O444" s="11"/>
      <c r="P444" s="11">
        <f t="shared" si="162"/>
        <v>1.1792984769999999</v>
      </c>
      <c r="Q444" s="11"/>
      <c r="R444" s="15">
        <f t="shared" si="163"/>
        <v>0</v>
      </c>
      <c r="S444" s="13">
        <f t="shared" si="164"/>
        <v>179.29847699999999</v>
      </c>
      <c r="T444" s="13"/>
      <c r="U444" s="19">
        <f t="shared" si="165"/>
        <v>0</v>
      </c>
      <c r="V444" s="13">
        <f t="shared" si="152"/>
        <v>0</v>
      </c>
      <c r="W444" s="4" t="str">
        <f t="shared" si="166"/>
        <v>A+J=</v>
      </c>
      <c r="X444" s="30">
        <f t="shared" si="167"/>
        <v>45866</v>
      </c>
      <c r="Y444" s="3"/>
      <c r="Z444" s="72">
        <f>[2]Plan1!$A513</f>
        <v>51914</v>
      </c>
      <c r="AA444" s="72" t="str">
        <f>[2]Plan1!$C513</f>
        <v>Carnaval</v>
      </c>
      <c r="AB444" s="65"/>
      <c r="AC444" s="1"/>
      <c r="AD444" s="3"/>
      <c r="AE444" s="3"/>
      <c r="AF444" s="3"/>
      <c r="AG444" s="3"/>
      <c r="AH444" s="3"/>
      <c r="AI444" s="10"/>
      <c r="AJ444" s="3"/>
      <c r="AK444" s="3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</row>
    <row r="445" spans="1:80" x14ac:dyDescent="0.15">
      <c r="A445" s="36">
        <f t="shared" si="151"/>
        <v>44839</v>
      </c>
      <c r="B445" s="14">
        <f t="shared" ca="1" si="150"/>
        <v>1180.103537</v>
      </c>
      <c r="C445" s="13">
        <f t="shared" si="154"/>
        <v>1000</v>
      </c>
      <c r="D445" s="12">
        <f>IF(A445&lt;$B$1,VLOOKUP(A445,[1]DI!$A$4:$B$15000,2,FALSE),0)</f>
        <v>0.13650000000000001</v>
      </c>
      <c r="E445" s="13">
        <f t="shared" si="155"/>
        <v>1.00050788</v>
      </c>
      <c r="F445" s="13">
        <f>(TRUNC(PRODUCT($E$13:$E444),16))</f>
        <v>1.1202484161625901</v>
      </c>
      <c r="G445" s="13">
        <f t="shared" si="156"/>
        <v>1</v>
      </c>
      <c r="H445" s="13">
        <f t="shared" si="157"/>
        <v>1.12024842</v>
      </c>
      <c r="I445" s="12">
        <f t="shared" si="153"/>
        <v>4.4999999999999998E-2</v>
      </c>
      <c r="J445" s="12"/>
      <c r="K445" s="30">
        <f t="shared" si="158"/>
        <v>44407</v>
      </c>
      <c r="L445" s="2">
        <f t="shared" si="159"/>
        <v>298</v>
      </c>
      <c r="M445" s="15">
        <f t="shared" si="160"/>
        <v>298</v>
      </c>
      <c r="N445" s="11">
        <f t="shared" si="161"/>
        <v>1.0534302179999999</v>
      </c>
      <c r="O445" s="11"/>
      <c r="P445" s="11">
        <f t="shared" si="162"/>
        <v>1.1801035369999999</v>
      </c>
      <c r="Q445" s="11"/>
      <c r="R445" s="15">
        <f t="shared" si="163"/>
        <v>0</v>
      </c>
      <c r="S445" s="13">
        <f t="shared" si="164"/>
        <v>180.10353699999999</v>
      </c>
      <c r="T445" s="13"/>
      <c r="U445" s="19">
        <f t="shared" si="165"/>
        <v>0</v>
      </c>
      <c r="V445" s="13">
        <f t="shared" si="152"/>
        <v>0</v>
      </c>
      <c r="W445" s="4" t="str">
        <f t="shared" si="166"/>
        <v>A+J=</v>
      </c>
      <c r="X445" s="30">
        <f t="shared" si="167"/>
        <v>45866</v>
      </c>
      <c r="Y445" s="3"/>
      <c r="Z445" s="72">
        <f>[2]Plan1!$A514</f>
        <v>51915</v>
      </c>
      <c r="AA445" s="72" t="str">
        <f>[2]Plan1!$C514</f>
        <v>Carnaval</v>
      </c>
      <c r="AB445" s="65"/>
      <c r="AC445" s="1"/>
      <c r="AD445" s="3"/>
      <c r="AE445" s="3"/>
      <c r="AF445" s="3"/>
      <c r="AG445" s="3"/>
      <c r="AH445" s="3"/>
      <c r="AI445" s="10"/>
      <c r="AJ445" s="3"/>
      <c r="AK445" s="3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</row>
    <row r="446" spans="1:80" x14ac:dyDescent="0.15">
      <c r="A446" s="36">
        <f t="shared" si="151"/>
        <v>44840</v>
      </c>
      <c r="B446" s="14">
        <f t="shared" ca="1" si="150"/>
        <v>1180.909138</v>
      </c>
      <c r="C446" s="13">
        <f t="shared" si="154"/>
        <v>1000</v>
      </c>
      <c r="D446" s="12">
        <f>IF(A446&lt;$B$1,VLOOKUP(A446,[1]DI!$A$4:$B$15000,2,FALSE),0)</f>
        <v>0.13650000000000001</v>
      </c>
      <c r="E446" s="13">
        <f t="shared" si="155"/>
        <v>1.00050788</v>
      </c>
      <c r="F446" s="13">
        <f>(TRUNC(PRODUCT($E$13:$E445),16))</f>
        <v>1.1208173679281901</v>
      </c>
      <c r="G446" s="13">
        <f t="shared" si="156"/>
        <v>1</v>
      </c>
      <c r="H446" s="13">
        <f t="shared" si="157"/>
        <v>1.1208173699999999</v>
      </c>
      <c r="I446" s="12">
        <f t="shared" si="153"/>
        <v>4.4999999999999998E-2</v>
      </c>
      <c r="J446" s="12"/>
      <c r="K446" s="30">
        <f t="shared" si="158"/>
        <v>44407</v>
      </c>
      <c r="L446" s="2">
        <f t="shared" si="159"/>
        <v>299</v>
      </c>
      <c r="M446" s="15">
        <f t="shared" si="160"/>
        <v>299</v>
      </c>
      <c r="N446" s="11">
        <f t="shared" si="161"/>
        <v>1.0536142369999999</v>
      </c>
      <c r="O446" s="11"/>
      <c r="P446" s="11">
        <f t="shared" si="162"/>
        <v>1.1809091380000001</v>
      </c>
      <c r="Q446" s="11"/>
      <c r="R446" s="15">
        <f t="shared" si="163"/>
        <v>0</v>
      </c>
      <c r="S446" s="13">
        <f t="shared" si="164"/>
        <v>180.90913800000001</v>
      </c>
      <c r="T446" s="13"/>
      <c r="U446" s="19">
        <f t="shared" si="165"/>
        <v>0</v>
      </c>
      <c r="V446" s="13">
        <f t="shared" si="152"/>
        <v>0</v>
      </c>
      <c r="W446" s="4" t="str">
        <f t="shared" si="166"/>
        <v>A+J=</v>
      </c>
      <c r="X446" s="30">
        <f t="shared" si="167"/>
        <v>45866</v>
      </c>
      <c r="Y446" s="3"/>
      <c r="Z446" s="72">
        <f>[2]Plan1!$A515</f>
        <v>51960</v>
      </c>
      <c r="AA446" s="72" t="str">
        <f>[2]Plan1!$C515</f>
        <v>Paixão de Cristo</v>
      </c>
      <c r="AB446" s="65"/>
      <c r="AC446" s="1"/>
      <c r="AD446" s="3"/>
      <c r="AE446" s="3"/>
      <c r="AF446" s="3"/>
      <c r="AG446" s="3"/>
      <c r="AH446" s="3"/>
      <c r="AI446" s="10"/>
      <c r="AJ446" s="3"/>
      <c r="AK446" s="3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</row>
    <row r="447" spans="1:80" x14ac:dyDescent="0.15">
      <c r="A447" s="36">
        <f t="shared" si="151"/>
        <v>44841</v>
      </c>
      <c r="B447" s="14">
        <f t="shared" ca="1" si="150"/>
        <v>1181.7152900000001</v>
      </c>
      <c r="C447" s="13">
        <f t="shared" si="154"/>
        <v>1000</v>
      </c>
      <c r="D447" s="12">
        <f>IF(A447&lt;$B$1,VLOOKUP(A447,[1]DI!$A$4:$B$15000,2,FALSE),0)</f>
        <v>0.13650000000000001</v>
      </c>
      <c r="E447" s="13">
        <f t="shared" si="155"/>
        <v>1.00050788</v>
      </c>
      <c r="F447" s="13">
        <f>(TRUNC(PRODUCT($E$13:$E446),16))</f>
        <v>1.12138660865301</v>
      </c>
      <c r="G447" s="13">
        <f t="shared" si="156"/>
        <v>1</v>
      </c>
      <c r="H447" s="13">
        <f t="shared" si="157"/>
        <v>1.1213866100000001</v>
      </c>
      <c r="I447" s="12">
        <f t="shared" si="153"/>
        <v>4.4999999999999998E-2</v>
      </c>
      <c r="J447" s="12"/>
      <c r="K447" s="30">
        <f t="shared" si="158"/>
        <v>44407</v>
      </c>
      <c r="L447" s="2">
        <f t="shared" si="159"/>
        <v>300</v>
      </c>
      <c r="M447" s="15">
        <f t="shared" si="160"/>
        <v>300</v>
      </c>
      <c r="N447" s="11">
        <f t="shared" si="161"/>
        <v>1.0537982880000001</v>
      </c>
      <c r="O447" s="11"/>
      <c r="P447" s="11">
        <f t="shared" si="162"/>
        <v>1.1817152900000001</v>
      </c>
      <c r="Q447" s="11"/>
      <c r="R447" s="15">
        <f t="shared" si="163"/>
        <v>0</v>
      </c>
      <c r="S447" s="13">
        <f t="shared" si="164"/>
        <v>181.71529000000001</v>
      </c>
      <c r="T447" s="13"/>
      <c r="U447" s="19">
        <f t="shared" si="165"/>
        <v>0</v>
      </c>
      <c r="V447" s="13">
        <f t="shared" si="152"/>
        <v>0</v>
      </c>
      <c r="W447" s="4" t="str">
        <f t="shared" si="166"/>
        <v>A+J=</v>
      </c>
      <c r="X447" s="30">
        <f t="shared" si="167"/>
        <v>45866</v>
      </c>
      <c r="Y447" s="3"/>
      <c r="Z447" s="72">
        <f>[2]Plan1!$A516</f>
        <v>51977</v>
      </c>
      <c r="AA447" s="72" t="str">
        <f>[2]Plan1!$C516</f>
        <v>Tiradentes</v>
      </c>
      <c r="AB447" s="65"/>
      <c r="AC447" s="1"/>
      <c r="AD447" s="3"/>
      <c r="AE447" s="3"/>
      <c r="AF447" s="3"/>
      <c r="AG447" s="3"/>
      <c r="AH447" s="3"/>
      <c r="AI447" s="10"/>
      <c r="AJ447" s="3"/>
      <c r="AK447" s="3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</row>
    <row r="448" spans="1:80" x14ac:dyDescent="0.15">
      <c r="A448" s="36">
        <f t="shared" si="151"/>
        <v>44842</v>
      </c>
      <c r="B448" s="14">
        <f t="shared" ca="1" si="150"/>
        <v>1182.5219930000001</v>
      </c>
      <c r="C448" s="13">
        <f t="shared" si="154"/>
        <v>1000</v>
      </c>
      <c r="D448" s="12">
        <f>IF(A448&lt;$B$1,VLOOKUP(A448,[1]DI!$A$4:$B$15000,2,FALSE),0)</f>
        <v>0</v>
      </c>
      <c r="E448" s="13">
        <f t="shared" si="155"/>
        <v>1</v>
      </c>
      <c r="F448" s="13">
        <f>(TRUNC(PRODUCT($E$13:$E447),16))</f>
        <v>1.1219561384838099</v>
      </c>
      <c r="G448" s="13">
        <f t="shared" si="156"/>
        <v>1</v>
      </c>
      <c r="H448" s="13">
        <f t="shared" si="157"/>
        <v>1.12195614</v>
      </c>
      <c r="I448" s="12">
        <f t="shared" si="153"/>
        <v>4.4999999999999998E-2</v>
      </c>
      <c r="J448" s="12"/>
      <c r="K448" s="30">
        <f t="shared" si="158"/>
        <v>44407</v>
      </c>
      <c r="L448" s="2">
        <f t="shared" si="159"/>
        <v>300</v>
      </c>
      <c r="M448" s="15">
        <f t="shared" si="160"/>
        <v>301</v>
      </c>
      <c r="N448" s="11">
        <f t="shared" si="161"/>
        <v>1.053982371</v>
      </c>
      <c r="O448" s="11"/>
      <c r="P448" s="11">
        <f t="shared" si="162"/>
        <v>1.1825219929999999</v>
      </c>
      <c r="Q448" s="11"/>
      <c r="R448" s="15">
        <f t="shared" si="163"/>
        <v>0</v>
      </c>
      <c r="S448" s="13">
        <f t="shared" si="164"/>
        <v>182.52199300000001</v>
      </c>
      <c r="T448" s="13"/>
      <c r="U448" s="19">
        <f t="shared" si="165"/>
        <v>0</v>
      </c>
      <c r="V448" s="13">
        <f t="shared" si="152"/>
        <v>0</v>
      </c>
      <c r="W448" s="4" t="str">
        <f t="shared" si="166"/>
        <v>A+J=</v>
      </c>
      <c r="X448" s="30">
        <f t="shared" si="167"/>
        <v>45866</v>
      </c>
      <c r="Y448" s="3"/>
      <c r="Z448" s="72">
        <f>[2]Plan1!$A517</f>
        <v>51987</v>
      </c>
      <c r="AA448" s="72" t="str">
        <f>[2]Plan1!$C517</f>
        <v>Dia do Trabalho</v>
      </c>
      <c r="AB448" s="65"/>
      <c r="AC448" s="1"/>
      <c r="AD448" s="3"/>
      <c r="AE448" s="3"/>
      <c r="AF448" s="3"/>
      <c r="AG448" s="3"/>
      <c r="AH448" s="3"/>
      <c r="AI448" s="10"/>
      <c r="AJ448" s="3"/>
      <c r="AK448" s="3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</row>
    <row r="449" spans="1:80" x14ac:dyDescent="0.15">
      <c r="A449" s="36">
        <f t="shared" si="151"/>
        <v>44843</v>
      </c>
      <c r="B449" s="14">
        <f t="shared" ca="1" si="150"/>
        <v>1182.5219930000001</v>
      </c>
      <c r="C449" s="13">
        <f t="shared" si="154"/>
        <v>1000</v>
      </c>
      <c r="D449" s="12">
        <f>IF(A449&lt;$B$1,VLOOKUP(A449,[1]DI!$A$4:$B$15000,2,FALSE),0)</f>
        <v>0</v>
      </c>
      <c r="E449" s="13">
        <f t="shared" si="155"/>
        <v>1</v>
      </c>
      <c r="F449" s="13">
        <f>(TRUNC(PRODUCT($E$13:$E448),16))</f>
        <v>1.1219561384838099</v>
      </c>
      <c r="G449" s="13">
        <f t="shared" si="156"/>
        <v>1</v>
      </c>
      <c r="H449" s="13">
        <f t="shared" si="157"/>
        <v>1.12195614</v>
      </c>
      <c r="I449" s="12">
        <f t="shared" si="153"/>
        <v>4.4999999999999998E-2</v>
      </c>
      <c r="J449" s="12"/>
      <c r="K449" s="30">
        <f t="shared" si="158"/>
        <v>44407</v>
      </c>
      <c r="L449" s="2">
        <f t="shared" si="159"/>
        <v>300</v>
      </c>
      <c r="M449" s="15">
        <f t="shared" si="160"/>
        <v>301</v>
      </c>
      <c r="N449" s="11">
        <f t="shared" si="161"/>
        <v>1.053982371</v>
      </c>
      <c r="O449" s="11"/>
      <c r="P449" s="11">
        <f t="shared" si="162"/>
        <v>1.1825219929999999</v>
      </c>
      <c r="Q449" s="11"/>
      <c r="R449" s="15">
        <f t="shared" si="163"/>
        <v>0</v>
      </c>
      <c r="S449" s="13">
        <f t="shared" si="164"/>
        <v>182.52199300000001</v>
      </c>
      <c r="T449" s="13"/>
      <c r="U449" s="19">
        <f t="shared" si="165"/>
        <v>0</v>
      </c>
      <c r="V449" s="13">
        <f t="shared" si="152"/>
        <v>0</v>
      </c>
      <c r="W449" s="4" t="str">
        <f t="shared" si="166"/>
        <v>A+J=</v>
      </c>
      <c r="X449" s="30">
        <f t="shared" si="167"/>
        <v>45866</v>
      </c>
      <c r="Y449" s="3"/>
      <c r="Z449" s="72">
        <f>[2]Plan1!$A518</f>
        <v>52022</v>
      </c>
      <c r="AA449" s="72" t="str">
        <f>[2]Plan1!$C518</f>
        <v>Corpus Christi</v>
      </c>
      <c r="AB449" s="65"/>
      <c r="AC449" s="1"/>
      <c r="AD449" s="3"/>
      <c r="AE449" s="3"/>
      <c r="AF449" s="3"/>
      <c r="AG449" s="3"/>
      <c r="AH449" s="3"/>
      <c r="AI449" s="10"/>
      <c r="AJ449" s="3"/>
      <c r="AK449" s="3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</row>
    <row r="450" spans="1:80" x14ac:dyDescent="0.15">
      <c r="A450" s="36">
        <f t="shared" si="151"/>
        <v>44844</v>
      </c>
      <c r="B450" s="14">
        <f t="shared" ca="1" si="150"/>
        <v>1182.5219930000001</v>
      </c>
      <c r="C450" s="13">
        <f t="shared" si="154"/>
        <v>1000</v>
      </c>
      <c r="D450" s="12">
        <f>IF(A450&lt;$B$1,VLOOKUP(A450,[1]DI!$A$4:$B$15000,2,FALSE),0)</f>
        <v>0.13650000000000001</v>
      </c>
      <c r="E450" s="13">
        <f t="shared" si="155"/>
        <v>1.00050788</v>
      </c>
      <c r="F450" s="13">
        <f>(TRUNC(PRODUCT($E$13:$E449),16))</f>
        <v>1.1219561384838099</v>
      </c>
      <c r="G450" s="13">
        <f t="shared" si="156"/>
        <v>1</v>
      </c>
      <c r="H450" s="13">
        <f t="shared" si="157"/>
        <v>1.12195614</v>
      </c>
      <c r="I450" s="12">
        <f t="shared" si="153"/>
        <v>4.4999999999999998E-2</v>
      </c>
      <c r="J450" s="12"/>
      <c r="K450" s="30">
        <f t="shared" si="158"/>
        <v>44407</v>
      </c>
      <c r="L450" s="2">
        <f t="shared" si="159"/>
        <v>301</v>
      </c>
      <c r="M450" s="15">
        <f t="shared" si="160"/>
        <v>301</v>
      </c>
      <c r="N450" s="11">
        <f t="shared" si="161"/>
        <v>1.053982371</v>
      </c>
      <c r="O450" s="11"/>
      <c r="P450" s="11">
        <f t="shared" si="162"/>
        <v>1.1825219929999999</v>
      </c>
      <c r="Q450" s="11"/>
      <c r="R450" s="15">
        <f t="shared" si="163"/>
        <v>0</v>
      </c>
      <c r="S450" s="13">
        <f t="shared" si="164"/>
        <v>182.52199300000001</v>
      </c>
      <c r="T450" s="13"/>
      <c r="U450" s="19">
        <f t="shared" si="165"/>
        <v>0</v>
      </c>
      <c r="V450" s="13">
        <f t="shared" si="152"/>
        <v>0</v>
      </c>
      <c r="W450" s="4" t="str">
        <f t="shared" si="166"/>
        <v>A+J=</v>
      </c>
      <c r="X450" s="30">
        <f t="shared" si="167"/>
        <v>45866</v>
      </c>
      <c r="Y450" s="3"/>
      <c r="Z450" s="72">
        <f>[2]Plan1!$A519</f>
        <v>52116</v>
      </c>
      <c r="AA450" s="72" t="str">
        <f>[2]Plan1!$C519</f>
        <v>Independência do Brasil</v>
      </c>
      <c r="AB450" s="65"/>
      <c r="AC450" s="1"/>
      <c r="AD450" s="3"/>
      <c r="AE450" s="3"/>
      <c r="AF450" s="3"/>
      <c r="AG450" s="3"/>
      <c r="AH450" s="3"/>
      <c r="AI450" s="10"/>
      <c r="AJ450" s="3"/>
      <c r="AK450" s="3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</row>
    <row r="451" spans="1:80" x14ac:dyDescent="0.15">
      <c r="A451" s="36">
        <f t="shared" si="151"/>
        <v>44845</v>
      </c>
      <c r="B451" s="14">
        <f t="shared" ca="1" si="150"/>
        <v>1183.3292470000001</v>
      </c>
      <c r="C451" s="13">
        <f t="shared" si="154"/>
        <v>1000</v>
      </c>
      <c r="D451" s="12">
        <f>IF(A451&lt;$B$1,VLOOKUP(A451,[1]DI!$A$4:$B$15000,2,FALSE),0)</f>
        <v>0.13650000000000001</v>
      </c>
      <c r="E451" s="13">
        <f t="shared" si="155"/>
        <v>1.00050788</v>
      </c>
      <c r="F451" s="13">
        <f>(TRUNC(PRODUCT($E$13:$E450),16))</f>
        <v>1.12252595756743</v>
      </c>
      <c r="G451" s="13">
        <f t="shared" si="156"/>
        <v>1</v>
      </c>
      <c r="H451" s="13">
        <f t="shared" si="157"/>
        <v>1.1225259599999999</v>
      </c>
      <c r="I451" s="12">
        <f t="shared" si="153"/>
        <v>4.4999999999999998E-2</v>
      </c>
      <c r="J451" s="12"/>
      <c r="K451" s="30">
        <f t="shared" si="158"/>
        <v>44407</v>
      </c>
      <c r="L451" s="2">
        <f t="shared" si="159"/>
        <v>302</v>
      </c>
      <c r="M451" s="15">
        <f t="shared" si="160"/>
        <v>302</v>
      </c>
      <c r="N451" s="11">
        <f t="shared" si="161"/>
        <v>1.054166486</v>
      </c>
      <c r="O451" s="11"/>
      <c r="P451" s="11">
        <f t="shared" si="162"/>
        <v>1.1833292470000001</v>
      </c>
      <c r="Q451" s="11"/>
      <c r="R451" s="15">
        <f t="shared" si="163"/>
        <v>0</v>
      </c>
      <c r="S451" s="13">
        <f t="shared" si="164"/>
        <v>183.32924700000001</v>
      </c>
      <c r="T451" s="13"/>
      <c r="U451" s="19">
        <f t="shared" si="165"/>
        <v>0</v>
      </c>
      <c r="V451" s="13">
        <f t="shared" si="152"/>
        <v>0</v>
      </c>
      <c r="W451" s="4" t="str">
        <f t="shared" si="166"/>
        <v>A+J=</v>
      </c>
      <c r="X451" s="30">
        <f t="shared" si="167"/>
        <v>45866</v>
      </c>
      <c r="Y451" s="3"/>
      <c r="Z451" s="72">
        <f>[2]Plan1!$A520</f>
        <v>52151</v>
      </c>
      <c r="AA451" s="72" t="str">
        <f>[2]Plan1!$C520</f>
        <v>Nossa Sr.a Aparecida - Padroeira do Brasil</v>
      </c>
      <c r="AB451" s="65"/>
      <c r="AC451" s="1"/>
      <c r="AD451" s="3"/>
      <c r="AE451" s="3"/>
      <c r="AF451" s="3"/>
      <c r="AG451" s="3"/>
      <c r="AH451" s="3"/>
      <c r="AI451" s="10"/>
      <c r="AJ451" s="3"/>
      <c r="AK451" s="3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</row>
    <row r="452" spans="1:80" x14ac:dyDescent="0.15">
      <c r="A452" s="36">
        <f t="shared" si="151"/>
        <v>44846</v>
      </c>
      <c r="B452" s="14">
        <f t="shared" ca="1" si="150"/>
        <v>1184.1370529999999</v>
      </c>
      <c r="C452" s="13">
        <f t="shared" si="154"/>
        <v>1000</v>
      </c>
      <c r="D452" s="12">
        <f>IF(A452&lt;$B$1,VLOOKUP(A452,[1]DI!$A$4:$B$15000,2,FALSE),0)</f>
        <v>0</v>
      </c>
      <c r="E452" s="13">
        <f t="shared" si="155"/>
        <v>1</v>
      </c>
      <c r="F452" s="13">
        <f>(TRUNC(PRODUCT($E$13:$E451),16))</f>
        <v>1.1230960660507501</v>
      </c>
      <c r="G452" s="13">
        <f t="shared" si="156"/>
        <v>1</v>
      </c>
      <c r="H452" s="13">
        <f t="shared" si="157"/>
        <v>1.1230960699999999</v>
      </c>
      <c r="I452" s="12">
        <f t="shared" si="153"/>
        <v>4.4999999999999998E-2</v>
      </c>
      <c r="J452" s="12"/>
      <c r="K452" s="30">
        <f t="shared" si="158"/>
        <v>44407</v>
      </c>
      <c r="L452" s="2">
        <f t="shared" si="159"/>
        <v>302</v>
      </c>
      <c r="M452" s="15">
        <f t="shared" si="160"/>
        <v>303</v>
      </c>
      <c r="N452" s="11">
        <f t="shared" si="161"/>
        <v>1.054350634</v>
      </c>
      <c r="O452" s="11"/>
      <c r="P452" s="11">
        <f t="shared" si="162"/>
        <v>1.1841370529999999</v>
      </c>
      <c r="Q452" s="11"/>
      <c r="R452" s="15">
        <f t="shared" si="163"/>
        <v>0</v>
      </c>
      <c r="S452" s="13">
        <f t="shared" si="164"/>
        <v>184.13705300000001</v>
      </c>
      <c r="T452" s="13"/>
      <c r="U452" s="19">
        <f t="shared" si="165"/>
        <v>0</v>
      </c>
      <c r="V452" s="13">
        <f t="shared" si="152"/>
        <v>0</v>
      </c>
      <c r="W452" s="4" t="str">
        <f t="shared" si="166"/>
        <v>A+J=</v>
      </c>
      <c r="X452" s="30">
        <f t="shared" si="167"/>
        <v>45866</v>
      </c>
      <c r="Y452" s="3"/>
      <c r="Z452" s="72">
        <f>[2]Plan1!$A521</f>
        <v>52172</v>
      </c>
      <c r="AA452" s="72" t="str">
        <f>[2]Plan1!$C521</f>
        <v>Finados</v>
      </c>
      <c r="AB452" s="65"/>
      <c r="AC452" s="1"/>
      <c r="AD452" s="3"/>
      <c r="AE452" s="3"/>
      <c r="AF452" s="3"/>
      <c r="AG452" s="3"/>
      <c r="AH452" s="3"/>
      <c r="AI452" s="10"/>
      <c r="AJ452" s="3"/>
      <c r="AK452" s="3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</row>
    <row r="453" spans="1:80" x14ac:dyDescent="0.15">
      <c r="A453" s="36">
        <f t="shared" si="151"/>
        <v>44847</v>
      </c>
      <c r="B453" s="14">
        <f t="shared" ca="1" si="150"/>
        <v>1184.1370529999999</v>
      </c>
      <c r="C453" s="13">
        <f t="shared" si="154"/>
        <v>1000</v>
      </c>
      <c r="D453" s="12">
        <f>IF(A453&lt;$B$1,VLOOKUP(A453,[1]DI!$A$4:$B$15000,2,FALSE),0)</f>
        <v>0.13650000000000001</v>
      </c>
      <c r="E453" s="13">
        <f t="shared" si="155"/>
        <v>1.00050788</v>
      </c>
      <c r="F453" s="13">
        <f>(TRUNC(PRODUCT($E$13:$E452),16))</f>
        <v>1.1230960660507501</v>
      </c>
      <c r="G453" s="13">
        <f t="shared" si="156"/>
        <v>1</v>
      </c>
      <c r="H453" s="13">
        <f t="shared" si="157"/>
        <v>1.1230960699999999</v>
      </c>
      <c r="I453" s="12">
        <f t="shared" si="153"/>
        <v>4.4999999999999998E-2</v>
      </c>
      <c r="J453" s="12"/>
      <c r="K453" s="30">
        <f t="shared" si="158"/>
        <v>44407</v>
      </c>
      <c r="L453" s="2">
        <f t="shared" si="159"/>
        <v>303</v>
      </c>
      <c r="M453" s="15">
        <f t="shared" si="160"/>
        <v>303</v>
      </c>
      <c r="N453" s="11">
        <f t="shared" si="161"/>
        <v>1.054350634</v>
      </c>
      <c r="O453" s="11"/>
      <c r="P453" s="11">
        <f t="shared" si="162"/>
        <v>1.1841370529999999</v>
      </c>
      <c r="Q453" s="11"/>
      <c r="R453" s="15">
        <f t="shared" si="163"/>
        <v>0</v>
      </c>
      <c r="S453" s="13">
        <f t="shared" si="164"/>
        <v>184.13705300000001</v>
      </c>
      <c r="T453" s="13"/>
      <c r="U453" s="19">
        <f t="shared" si="165"/>
        <v>0</v>
      </c>
      <c r="V453" s="13">
        <f t="shared" si="152"/>
        <v>0</v>
      </c>
      <c r="W453" s="4" t="str">
        <f t="shared" si="166"/>
        <v>A+J=</v>
      </c>
      <c r="X453" s="30">
        <f t="shared" si="167"/>
        <v>45866</v>
      </c>
      <c r="Y453" s="3"/>
      <c r="Z453" s="72">
        <f>[2]Plan1!$A522</f>
        <v>52185</v>
      </c>
      <c r="AA453" s="72" t="str">
        <f>[2]Plan1!$C522</f>
        <v>Proclamação da República</v>
      </c>
      <c r="AB453" s="65"/>
      <c r="AC453" s="1"/>
      <c r="AD453" s="3"/>
      <c r="AE453" s="3"/>
      <c r="AF453" s="3"/>
      <c r="AG453" s="3"/>
      <c r="AH453" s="3"/>
      <c r="AI453" s="10"/>
      <c r="AJ453" s="3"/>
      <c r="AK453" s="3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</row>
    <row r="454" spans="1:80" x14ac:dyDescent="0.15">
      <c r="A454" s="36">
        <f t="shared" si="151"/>
        <v>44848</v>
      </c>
      <c r="B454" s="14">
        <f t="shared" ca="1" si="150"/>
        <v>1184.9454009999999</v>
      </c>
      <c r="C454" s="13">
        <f t="shared" si="154"/>
        <v>1000</v>
      </c>
      <c r="D454" s="12">
        <f>IF(A454&lt;$B$1,VLOOKUP(A454,[1]DI!$A$4:$B$15000,2,FALSE),0)</f>
        <v>0.13650000000000001</v>
      </c>
      <c r="E454" s="13">
        <f t="shared" si="155"/>
        <v>1.00050788</v>
      </c>
      <c r="F454" s="13">
        <f>(TRUNC(PRODUCT($E$13:$E453),16))</f>
        <v>1.1236664640807801</v>
      </c>
      <c r="G454" s="13">
        <f t="shared" si="156"/>
        <v>1</v>
      </c>
      <c r="H454" s="13">
        <f t="shared" si="157"/>
        <v>1.1236664599999999</v>
      </c>
      <c r="I454" s="12">
        <f t="shared" si="153"/>
        <v>4.4999999999999998E-2</v>
      </c>
      <c r="J454" s="12"/>
      <c r="K454" s="30">
        <f t="shared" si="158"/>
        <v>44407</v>
      </c>
      <c r="L454" s="2">
        <f t="shared" si="159"/>
        <v>304</v>
      </c>
      <c r="M454" s="15">
        <f t="shared" si="160"/>
        <v>304</v>
      </c>
      <c r="N454" s="11">
        <f t="shared" si="161"/>
        <v>1.0545348139999999</v>
      </c>
      <c r="O454" s="11"/>
      <c r="P454" s="11">
        <f t="shared" si="162"/>
        <v>1.184945401</v>
      </c>
      <c r="Q454" s="11"/>
      <c r="R454" s="15">
        <f t="shared" si="163"/>
        <v>0</v>
      </c>
      <c r="S454" s="13">
        <f t="shared" si="164"/>
        <v>184.945401</v>
      </c>
      <c r="T454" s="13"/>
      <c r="U454" s="19">
        <f t="shared" si="165"/>
        <v>0</v>
      </c>
      <c r="V454" s="13">
        <f t="shared" si="152"/>
        <v>0</v>
      </c>
      <c r="W454" s="4" t="str">
        <f t="shared" si="166"/>
        <v>A+J=</v>
      </c>
      <c r="X454" s="30">
        <f t="shared" si="167"/>
        <v>45866</v>
      </c>
      <c r="Y454" s="3"/>
      <c r="Z454" s="72">
        <f>[2]Plan1!$A523</f>
        <v>52190</v>
      </c>
      <c r="AA454" s="72" t="str">
        <f>[2]Plan1!$C523</f>
        <v>Dia Nacional de Zumbi e da Consciência Negra</v>
      </c>
      <c r="AB454" s="65"/>
      <c r="AC454" s="1"/>
      <c r="AD454" s="3"/>
      <c r="AE454" s="3"/>
      <c r="AF454" s="3"/>
      <c r="AG454" s="3"/>
      <c r="AH454" s="3"/>
      <c r="AI454" s="10"/>
      <c r="AJ454" s="3"/>
      <c r="AK454" s="3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</row>
    <row r="455" spans="1:80" x14ac:dyDescent="0.15">
      <c r="A455" s="36">
        <f t="shared" si="151"/>
        <v>44849</v>
      </c>
      <c r="B455" s="14">
        <f t="shared" ca="1" si="150"/>
        <v>1185.754312</v>
      </c>
      <c r="C455" s="13">
        <f t="shared" si="154"/>
        <v>1000</v>
      </c>
      <c r="D455" s="12">
        <f>IF(A455&lt;$B$1,VLOOKUP(A455,[1]DI!$A$4:$B$15000,2,FALSE),0)</f>
        <v>0</v>
      </c>
      <c r="E455" s="13">
        <f t="shared" si="155"/>
        <v>1</v>
      </c>
      <c r="F455" s="13">
        <f>(TRUNC(PRODUCT($E$13:$E454),16))</f>
        <v>1.12423715180456</v>
      </c>
      <c r="G455" s="13">
        <f t="shared" si="156"/>
        <v>1</v>
      </c>
      <c r="H455" s="13">
        <f t="shared" si="157"/>
        <v>1.1242371499999999</v>
      </c>
      <c r="I455" s="12">
        <f t="shared" si="153"/>
        <v>4.4999999999999998E-2</v>
      </c>
      <c r="J455" s="12"/>
      <c r="K455" s="30">
        <f t="shared" si="158"/>
        <v>44407</v>
      </c>
      <c r="L455" s="2">
        <f t="shared" si="159"/>
        <v>304</v>
      </c>
      <c r="M455" s="15">
        <f t="shared" si="160"/>
        <v>305</v>
      </c>
      <c r="N455" s="11">
        <f t="shared" si="161"/>
        <v>1.0547190259999999</v>
      </c>
      <c r="O455" s="11"/>
      <c r="P455" s="11">
        <f t="shared" si="162"/>
        <v>1.185754312</v>
      </c>
      <c r="Q455" s="11"/>
      <c r="R455" s="15">
        <f t="shared" si="163"/>
        <v>0</v>
      </c>
      <c r="S455" s="13">
        <f t="shared" si="164"/>
        <v>185.754312</v>
      </c>
      <c r="T455" s="13"/>
      <c r="U455" s="19">
        <f t="shared" si="165"/>
        <v>0</v>
      </c>
      <c r="V455" s="13">
        <f t="shared" si="152"/>
        <v>0</v>
      </c>
      <c r="W455" s="4" t="str">
        <f t="shared" si="166"/>
        <v>A+J=</v>
      </c>
      <c r="X455" s="30">
        <f t="shared" si="167"/>
        <v>45866</v>
      </c>
      <c r="Y455" s="3"/>
      <c r="Z455" s="72">
        <f>[2]Plan1!$A524</f>
        <v>52225</v>
      </c>
      <c r="AA455" s="72" t="str">
        <f>[2]Plan1!$C524</f>
        <v>Natal</v>
      </c>
      <c r="AB455" s="65"/>
      <c r="AC455" s="1"/>
      <c r="AD455" s="3"/>
      <c r="AE455" s="3"/>
      <c r="AF455" s="3"/>
      <c r="AG455" s="3"/>
      <c r="AH455" s="3"/>
      <c r="AI455" s="10"/>
      <c r="AJ455" s="3"/>
      <c r="AK455" s="3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</row>
    <row r="456" spans="1:80" x14ac:dyDescent="0.15">
      <c r="A456" s="36">
        <f t="shared" si="151"/>
        <v>44850</v>
      </c>
      <c r="B456" s="14">
        <f t="shared" ca="1" si="150"/>
        <v>1185.754312</v>
      </c>
      <c r="C456" s="13">
        <f t="shared" si="154"/>
        <v>1000</v>
      </c>
      <c r="D456" s="12">
        <f>IF(A456&lt;$B$1,VLOOKUP(A456,[1]DI!$A$4:$B$15000,2,FALSE),0)</f>
        <v>0</v>
      </c>
      <c r="E456" s="13">
        <f t="shared" si="155"/>
        <v>1</v>
      </c>
      <c r="F456" s="13">
        <f>(TRUNC(PRODUCT($E$13:$E455),16))</f>
        <v>1.12423715180456</v>
      </c>
      <c r="G456" s="13">
        <f t="shared" si="156"/>
        <v>1</v>
      </c>
      <c r="H456" s="13">
        <f t="shared" si="157"/>
        <v>1.1242371499999999</v>
      </c>
      <c r="I456" s="12">
        <f t="shared" si="153"/>
        <v>4.4999999999999998E-2</v>
      </c>
      <c r="J456" s="12"/>
      <c r="K456" s="30">
        <f t="shared" si="158"/>
        <v>44407</v>
      </c>
      <c r="L456" s="2">
        <f t="shared" si="159"/>
        <v>304</v>
      </c>
      <c r="M456" s="15">
        <f t="shared" si="160"/>
        <v>305</v>
      </c>
      <c r="N456" s="11">
        <f t="shared" si="161"/>
        <v>1.0547190259999999</v>
      </c>
      <c r="O456" s="11"/>
      <c r="P456" s="11">
        <f t="shared" si="162"/>
        <v>1.185754312</v>
      </c>
      <c r="Q456" s="11"/>
      <c r="R456" s="15">
        <f t="shared" si="163"/>
        <v>0</v>
      </c>
      <c r="S456" s="13">
        <f t="shared" si="164"/>
        <v>185.754312</v>
      </c>
      <c r="T456" s="13"/>
      <c r="U456" s="19">
        <f t="shared" si="165"/>
        <v>0</v>
      </c>
      <c r="V456" s="13">
        <f t="shared" si="152"/>
        <v>0</v>
      </c>
      <c r="W456" s="4" t="str">
        <f t="shared" si="166"/>
        <v>A+J=</v>
      </c>
      <c r="X456" s="30">
        <f t="shared" si="167"/>
        <v>45866</v>
      </c>
      <c r="Y456" s="3"/>
      <c r="Z456" s="72">
        <f>[2]Plan1!$A525</f>
        <v>52232</v>
      </c>
      <c r="AA456" s="72" t="str">
        <f>[2]Plan1!$C525</f>
        <v>Confraternização Universal</v>
      </c>
      <c r="AB456" s="65"/>
      <c r="AC456" s="1"/>
      <c r="AD456" s="3"/>
      <c r="AE456" s="3"/>
      <c r="AF456" s="3"/>
      <c r="AG456" s="3"/>
      <c r="AH456" s="3"/>
      <c r="AI456" s="10"/>
      <c r="AJ456" s="3"/>
      <c r="AK456" s="3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</row>
    <row r="457" spans="1:80" x14ac:dyDescent="0.15">
      <c r="A457" s="36">
        <f t="shared" si="151"/>
        <v>44851</v>
      </c>
      <c r="B457" s="14">
        <f t="shared" ca="1" si="150"/>
        <v>1185.754312</v>
      </c>
      <c r="C457" s="13">
        <f t="shared" si="154"/>
        <v>1000</v>
      </c>
      <c r="D457" s="12">
        <f>IF(A457&lt;$B$1,VLOOKUP(A457,[1]DI!$A$4:$B$15000,2,FALSE),0)</f>
        <v>0.13650000000000001</v>
      </c>
      <c r="E457" s="13">
        <f t="shared" si="155"/>
        <v>1.00050788</v>
      </c>
      <c r="F457" s="13">
        <f>(TRUNC(PRODUCT($E$13:$E456),16))</f>
        <v>1.12423715180456</v>
      </c>
      <c r="G457" s="13">
        <f t="shared" si="156"/>
        <v>1</v>
      </c>
      <c r="H457" s="13">
        <f t="shared" si="157"/>
        <v>1.1242371499999999</v>
      </c>
      <c r="I457" s="12">
        <f t="shared" si="153"/>
        <v>4.4999999999999998E-2</v>
      </c>
      <c r="J457" s="12"/>
      <c r="K457" s="30">
        <f t="shared" si="158"/>
        <v>44407</v>
      </c>
      <c r="L457" s="2">
        <f t="shared" si="159"/>
        <v>305</v>
      </c>
      <c r="M457" s="15">
        <f t="shared" si="160"/>
        <v>305</v>
      </c>
      <c r="N457" s="11">
        <f t="shared" si="161"/>
        <v>1.0547190259999999</v>
      </c>
      <c r="O457" s="11"/>
      <c r="P457" s="11">
        <f t="shared" si="162"/>
        <v>1.185754312</v>
      </c>
      <c r="Q457" s="11"/>
      <c r="R457" s="15">
        <f t="shared" si="163"/>
        <v>0</v>
      </c>
      <c r="S457" s="13">
        <f t="shared" si="164"/>
        <v>185.754312</v>
      </c>
      <c r="T457" s="13"/>
      <c r="U457" s="19">
        <f t="shared" si="165"/>
        <v>0</v>
      </c>
      <c r="V457" s="13">
        <f t="shared" si="152"/>
        <v>0</v>
      </c>
      <c r="W457" s="4" t="str">
        <f t="shared" si="166"/>
        <v>A+J=</v>
      </c>
      <c r="X457" s="30">
        <f t="shared" si="167"/>
        <v>45866</v>
      </c>
      <c r="Y457" s="3"/>
      <c r="Z457" s="72">
        <f>[2]Plan1!$A526</f>
        <v>52271</v>
      </c>
      <c r="AA457" s="72" t="str">
        <f>[2]Plan1!$C526</f>
        <v>Carnaval</v>
      </c>
      <c r="AB457" s="65"/>
      <c r="AC457" s="1"/>
      <c r="AD457" s="3"/>
      <c r="AE457" s="3"/>
      <c r="AF457" s="3"/>
      <c r="AG457" s="3"/>
      <c r="AH457" s="3"/>
      <c r="AI457" s="10"/>
      <c r="AJ457" s="3"/>
      <c r="AK457" s="3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</row>
    <row r="458" spans="1:80" x14ac:dyDescent="0.15">
      <c r="A458" s="36">
        <f t="shared" si="151"/>
        <v>44852</v>
      </c>
      <c r="B458" s="14">
        <f t="shared" ca="1" si="150"/>
        <v>1186.563774</v>
      </c>
      <c r="C458" s="13">
        <f t="shared" si="154"/>
        <v>1000</v>
      </c>
      <c r="D458" s="12">
        <f>IF(A458&lt;$B$1,VLOOKUP(A458,[1]DI!$A$4:$B$15000,2,FALSE),0)</f>
        <v>0.13650000000000001</v>
      </c>
      <c r="E458" s="13">
        <f t="shared" si="155"/>
        <v>1.00050788</v>
      </c>
      <c r="F458" s="13">
        <f>(TRUNC(PRODUCT($E$13:$E457),16))</f>
        <v>1.12480812936922</v>
      </c>
      <c r="G458" s="13">
        <f t="shared" si="156"/>
        <v>1</v>
      </c>
      <c r="H458" s="13">
        <f t="shared" si="157"/>
        <v>1.1248081299999999</v>
      </c>
      <c r="I458" s="12">
        <f t="shared" si="153"/>
        <v>4.4999999999999998E-2</v>
      </c>
      <c r="J458" s="12"/>
      <c r="K458" s="30">
        <f t="shared" si="158"/>
        <v>44407</v>
      </c>
      <c r="L458" s="2">
        <f t="shared" si="159"/>
        <v>306</v>
      </c>
      <c r="M458" s="15">
        <f t="shared" si="160"/>
        <v>306</v>
      </c>
      <c r="N458" s="11">
        <f t="shared" si="161"/>
        <v>1.0549032700000001</v>
      </c>
      <c r="O458" s="11"/>
      <c r="P458" s="11">
        <f t="shared" si="162"/>
        <v>1.1865637739999999</v>
      </c>
      <c r="Q458" s="11"/>
      <c r="R458" s="15">
        <f t="shared" si="163"/>
        <v>0</v>
      </c>
      <c r="S458" s="13">
        <f t="shared" si="164"/>
        <v>186.563774</v>
      </c>
      <c r="T458" s="13"/>
      <c r="U458" s="19">
        <f t="shared" si="165"/>
        <v>0</v>
      </c>
      <c r="V458" s="13">
        <f t="shared" si="152"/>
        <v>0</v>
      </c>
      <c r="W458" s="4" t="str">
        <f t="shared" si="166"/>
        <v>A+J=</v>
      </c>
      <c r="X458" s="30">
        <f t="shared" si="167"/>
        <v>45866</v>
      </c>
      <c r="Y458" s="3"/>
      <c r="Z458" s="72">
        <f>[2]Plan1!$A527</f>
        <v>52272</v>
      </c>
      <c r="AA458" s="72" t="str">
        <f>[2]Plan1!$C527</f>
        <v>Carnaval</v>
      </c>
      <c r="AB458" s="65"/>
      <c r="AC458" s="1"/>
      <c r="AD458" s="3"/>
      <c r="AE458" s="3"/>
      <c r="AF458" s="3"/>
      <c r="AG458" s="3"/>
      <c r="AH458" s="3"/>
      <c r="AI458" s="10"/>
      <c r="AJ458" s="3"/>
      <c r="AK458" s="3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</row>
    <row r="459" spans="1:80" x14ac:dyDescent="0.15">
      <c r="A459" s="36">
        <f t="shared" si="151"/>
        <v>44853</v>
      </c>
      <c r="B459" s="14">
        <f t="shared" ca="1" si="150"/>
        <v>1187.373789</v>
      </c>
      <c r="C459" s="13">
        <f t="shared" si="154"/>
        <v>1000</v>
      </c>
      <c r="D459" s="12">
        <f>IF(A459&lt;$B$1,VLOOKUP(A459,[1]DI!$A$4:$B$15000,2,FALSE),0)</f>
        <v>0.13650000000000001</v>
      </c>
      <c r="E459" s="13">
        <f t="shared" si="155"/>
        <v>1.00050788</v>
      </c>
      <c r="F459" s="13">
        <f>(TRUNC(PRODUCT($E$13:$E458),16))</f>
        <v>1.1253793969219601</v>
      </c>
      <c r="G459" s="13">
        <f t="shared" si="156"/>
        <v>1</v>
      </c>
      <c r="H459" s="13">
        <f t="shared" si="157"/>
        <v>1.1253793999999999</v>
      </c>
      <c r="I459" s="12">
        <f t="shared" si="153"/>
        <v>4.4999999999999998E-2</v>
      </c>
      <c r="J459" s="12"/>
      <c r="K459" s="30">
        <f t="shared" si="158"/>
        <v>44407</v>
      </c>
      <c r="L459" s="2">
        <f t="shared" si="159"/>
        <v>307</v>
      </c>
      <c r="M459" s="15">
        <f t="shared" si="160"/>
        <v>307</v>
      </c>
      <c r="N459" s="11">
        <f t="shared" si="161"/>
        <v>1.055087546</v>
      </c>
      <c r="O459" s="11"/>
      <c r="P459" s="11">
        <f t="shared" si="162"/>
        <v>1.187373789</v>
      </c>
      <c r="Q459" s="11"/>
      <c r="R459" s="15">
        <f t="shared" si="163"/>
        <v>0</v>
      </c>
      <c r="S459" s="13">
        <f t="shared" si="164"/>
        <v>187.37378899999999</v>
      </c>
      <c r="T459" s="13"/>
      <c r="U459" s="19">
        <f t="shared" si="165"/>
        <v>0</v>
      </c>
      <c r="V459" s="13">
        <f t="shared" si="152"/>
        <v>0</v>
      </c>
      <c r="W459" s="4" t="str">
        <f t="shared" si="166"/>
        <v>A+J=</v>
      </c>
      <c r="X459" s="30">
        <f t="shared" si="167"/>
        <v>45866</v>
      </c>
      <c r="Y459" s="3"/>
      <c r="Z459" s="72">
        <f>[2]Plan1!$A528</f>
        <v>52317</v>
      </c>
      <c r="AA459" s="72" t="str">
        <f>[2]Plan1!$C528</f>
        <v>Paixão de Cristo</v>
      </c>
      <c r="AB459" s="65"/>
      <c r="AC459" s="1"/>
      <c r="AD459" s="3"/>
      <c r="AE459" s="3"/>
      <c r="AF459" s="3"/>
      <c r="AG459" s="3"/>
      <c r="AH459" s="3"/>
      <c r="AI459" s="10"/>
      <c r="AJ459" s="3"/>
      <c r="AK459" s="3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</row>
    <row r="460" spans="1:80" x14ac:dyDescent="0.15">
      <c r="A460" s="36">
        <f t="shared" si="151"/>
        <v>44854</v>
      </c>
      <c r="B460" s="14">
        <f t="shared" ca="1" si="150"/>
        <v>1188.1843469999999</v>
      </c>
      <c r="C460" s="13">
        <f t="shared" si="154"/>
        <v>1000</v>
      </c>
      <c r="D460" s="12">
        <f>IF(A460&lt;$B$1,VLOOKUP(A460,[1]DI!$A$4:$B$15000,2,FALSE),0)</f>
        <v>0.13650000000000001</v>
      </c>
      <c r="E460" s="13">
        <f t="shared" si="155"/>
        <v>1.00050788</v>
      </c>
      <c r="F460" s="13">
        <f>(TRUNC(PRODUCT($E$13:$E459),16))</f>
        <v>1.1259509546100701</v>
      </c>
      <c r="G460" s="13">
        <f t="shared" si="156"/>
        <v>1</v>
      </c>
      <c r="H460" s="13">
        <f t="shared" si="157"/>
        <v>1.12595095</v>
      </c>
      <c r="I460" s="12">
        <f t="shared" si="153"/>
        <v>4.4999999999999998E-2</v>
      </c>
      <c r="J460" s="12"/>
      <c r="K460" s="30">
        <f t="shared" si="158"/>
        <v>44407</v>
      </c>
      <c r="L460" s="2">
        <f t="shared" si="159"/>
        <v>308</v>
      </c>
      <c r="M460" s="15">
        <f t="shared" si="160"/>
        <v>308</v>
      </c>
      <c r="N460" s="11">
        <f t="shared" si="161"/>
        <v>1.0552718539999999</v>
      </c>
      <c r="O460" s="11"/>
      <c r="P460" s="11">
        <f t="shared" si="162"/>
        <v>1.188184347</v>
      </c>
      <c r="Q460" s="11"/>
      <c r="R460" s="15">
        <f t="shared" si="163"/>
        <v>0</v>
      </c>
      <c r="S460" s="13">
        <f t="shared" si="164"/>
        <v>188.184347</v>
      </c>
      <c r="T460" s="13"/>
      <c r="U460" s="19">
        <f t="shared" si="165"/>
        <v>0</v>
      </c>
      <c r="V460" s="13">
        <f t="shared" si="152"/>
        <v>0</v>
      </c>
      <c r="W460" s="4" t="str">
        <f t="shared" si="166"/>
        <v>A+J=</v>
      </c>
      <c r="X460" s="30">
        <f t="shared" si="167"/>
        <v>45866</v>
      </c>
      <c r="Y460" s="3"/>
      <c r="Z460" s="72">
        <f>[2]Plan1!$A529</f>
        <v>52342</v>
      </c>
      <c r="AA460" s="72" t="str">
        <f>[2]Plan1!$C529</f>
        <v>Tiradentes</v>
      </c>
      <c r="AB460" s="65"/>
      <c r="AC460" s="1"/>
      <c r="AD460" s="3"/>
      <c r="AE460" s="3"/>
      <c r="AF460" s="3"/>
      <c r="AG460" s="3"/>
      <c r="AH460" s="3"/>
      <c r="AI460" s="10"/>
      <c r="AJ460" s="3"/>
      <c r="AK460" s="3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</row>
    <row r="461" spans="1:80" x14ac:dyDescent="0.15">
      <c r="A461" s="36">
        <f t="shared" si="151"/>
        <v>44855</v>
      </c>
      <c r="B461" s="14">
        <f t="shared" ref="B461:B524" ca="1" si="168">IF(A461&lt;=TODAY(),C461+S461,IF(AND(A461&gt;TODAY(),A461&lt;=$B$1),IF(VLOOKUP(TODAY(),$A$11:$D$4976,4,FALSE)=0,"n.d",C461+S461),"n.d"))</f>
        <v>1188.9954680000001</v>
      </c>
      <c r="C461" s="13">
        <f t="shared" si="154"/>
        <v>1000</v>
      </c>
      <c r="D461" s="12">
        <f>IF(A461&lt;$B$1,VLOOKUP(A461,[1]DI!$A$4:$B$15000,2,FALSE),0)</f>
        <v>0.13650000000000001</v>
      </c>
      <c r="E461" s="13">
        <f t="shared" si="155"/>
        <v>1.00050788</v>
      </c>
      <c r="F461" s="13">
        <f>(TRUNC(PRODUCT($E$13:$E460),16))</f>
        <v>1.1265228025809</v>
      </c>
      <c r="G461" s="13">
        <f t="shared" si="156"/>
        <v>1</v>
      </c>
      <c r="H461" s="13">
        <f t="shared" si="157"/>
        <v>1.1265228</v>
      </c>
      <c r="I461" s="12">
        <f t="shared" si="153"/>
        <v>4.4999999999999998E-2</v>
      </c>
      <c r="J461" s="12"/>
      <c r="K461" s="30">
        <f t="shared" si="158"/>
        <v>44407</v>
      </c>
      <c r="L461" s="2">
        <f t="shared" si="159"/>
        <v>309</v>
      </c>
      <c r="M461" s="15">
        <f t="shared" si="160"/>
        <v>309</v>
      </c>
      <c r="N461" s="11">
        <f t="shared" si="161"/>
        <v>1.0554561950000001</v>
      </c>
      <c r="O461" s="11"/>
      <c r="P461" s="11">
        <f t="shared" si="162"/>
        <v>1.1889954680000001</v>
      </c>
      <c r="Q461" s="11"/>
      <c r="R461" s="15">
        <f t="shared" si="163"/>
        <v>0</v>
      </c>
      <c r="S461" s="13">
        <f t="shared" si="164"/>
        <v>188.99546799999999</v>
      </c>
      <c r="T461" s="13"/>
      <c r="U461" s="19">
        <f t="shared" si="165"/>
        <v>0</v>
      </c>
      <c r="V461" s="13">
        <f t="shared" si="152"/>
        <v>0</v>
      </c>
      <c r="W461" s="4" t="str">
        <f t="shared" si="166"/>
        <v>A+J=</v>
      </c>
      <c r="X461" s="30">
        <f t="shared" si="167"/>
        <v>45866</v>
      </c>
      <c r="Y461" s="3"/>
      <c r="Z461" s="72">
        <f>[2]Plan1!$A530</f>
        <v>52352</v>
      </c>
      <c r="AA461" s="72" t="str">
        <f>[2]Plan1!$C530</f>
        <v>Dia do Trabalho</v>
      </c>
      <c r="AB461" s="65"/>
      <c r="AC461" s="1"/>
      <c r="AD461" s="3"/>
      <c r="AE461" s="3"/>
      <c r="AF461" s="3"/>
      <c r="AG461" s="3"/>
      <c r="AH461" s="3"/>
      <c r="AI461" s="10"/>
      <c r="AJ461" s="3"/>
      <c r="AK461" s="3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</row>
    <row r="462" spans="1:80" x14ac:dyDescent="0.15">
      <c r="A462" s="36">
        <f t="shared" ref="A462:A525" si="169">(A461+1)</f>
        <v>44856</v>
      </c>
      <c r="B462" s="14">
        <f t="shared" ca="1" si="168"/>
        <v>1189.807143</v>
      </c>
      <c r="C462" s="13">
        <f t="shared" si="154"/>
        <v>1000</v>
      </c>
      <c r="D462" s="12">
        <f>IF(A462&lt;$B$1,VLOOKUP(A462,[1]DI!$A$4:$B$15000,2,FALSE),0)</f>
        <v>0</v>
      </c>
      <c r="E462" s="13">
        <f t="shared" si="155"/>
        <v>1</v>
      </c>
      <c r="F462" s="13">
        <f>(TRUNC(PRODUCT($E$13:$E461),16))</f>
        <v>1.12709494098187</v>
      </c>
      <c r="G462" s="13">
        <f t="shared" si="156"/>
        <v>1</v>
      </c>
      <c r="H462" s="13">
        <f t="shared" si="157"/>
        <v>1.1270949400000001</v>
      </c>
      <c r="I462" s="12">
        <f t="shared" si="153"/>
        <v>4.4999999999999998E-2</v>
      </c>
      <c r="J462" s="12"/>
      <c r="K462" s="30">
        <f t="shared" si="158"/>
        <v>44407</v>
      </c>
      <c r="L462" s="2">
        <f t="shared" si="159"/>
        <v>309</v>
      </c>
      <c r="M462" s="15">
        <f t="shared" si="160"/>
        <v>310</v>
      </c>
      <c r="N462" s="11">
        <f t="shared" si="161"/>
        <v>1.0556405680000001</v>
      </c>
      <c r="O462" s="11"/>
      <c r="P462" s="11">
        <f t="shared" si="162"/>
        <v>1.1898071429999999</v>
      </c>
      <c r="Q462" s="11"/>
      <c r="R462" s="15">
        <f t="shared" si="163"/>
        <v>0</v>
      </c>
      <c r="S462" s="13">
        <f t="shared" si="164"/>
        <v>189.807143</v>
      </c>
      <c r="T462" s="13"/>
      <c r="U462" s="19">
        <f t="shared" si="165"/>
        <v>0</v>
      </c>
      <c r="V462" s="13">
        <f t="shared" ref="V462:V525" si="170">IF(U462&gt;0,TRUNC(U462*C462,8),0)</f>
        <v>0</v>
      </c>
      <c r="W462" s="4" t="str">
        <f t="shared" si="166"/>
        <v>A+J=</v>
      </c>
      <c r="X462" s="30">
        <f t="shared" si="167"/>
        <v>45866</v>
      </c>
      <c r="Y462" s="3"/>
      <c r="Z462" s="72">
        <f>[2]Plan1!$A531</f>
        <v>52379</v>
      </c>
      <c r="AA462" s="72" t="str">
        <f>[2]Plan1!$C531</f>
        <v>Corpus Christi</v>
      </c>
      <c r="AB462" s="65"/>
      <c r="AC462" s="1"/>
      <c r="AD462" s="3"/>
      <c r="AE462" s="3"/>
      <c r="AF462" s="3"/>
      <c r="AG462" s="3"/>
      <c r="AH462" s="3"/>
      <c r="AI462" s="10"/>
      <c r="AJ462" s="3"/>
      <c r="AK462" s="3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</row>
    <row r="463" spans="1:80" x14ac:dyDescent="0.15">
      <c r="A463" s="36">
        <f t="shared" si="169"/>
        <v>44857</v>
      </c>
      <c r="B463" s="14">
        <f t="shared" ca="1" si="168"/>
        <v>1189.807143</v>
      </c>
      <c r="C463" s="13">
        <f t="shared" si="154"/>
        <v>1000</v>
      </c>
      <c r="D463" s="12">
        <f>IF(A463&lt;$B$1,VLOOKUP(A463,[1]DI!$A$4:$B$15000,2,FALSE),0)</f>
        <v>0</v>
      </c>
      <c r="E463" s="13">
        <f t="shared" si="155"/>
        <v>1</v>
      </c>
      <c r="F463" s="13">
        <f>(TRUNC(PRODUCT($E$13:$E462),16))</f>
        <v>1.12709494098187</v>
      </c>
      <c r="G463" s="13">
        <f t="shared" si="156"/>
        <v>1</v>
      </c>
      <c r="H463" s="13">
        <f t="shared" si="157"/>
        <v>1.1270949400000001</v>
      </c>
      <c r="I463" s="12">
        <f t="shared" ref="I463:I526" si="171">IF(R462&gt;0,VLOOKUP(A462,AG$161:AH$223,2),I462)</f>
        <v>4.4999999999999998E-2</v>
      </c>
      <c r="J463" s="12"/>
      <c r="K463" s="30">
        <f t="shared" si="158"/>
        <v>44407</v>
      </c>
      <c r="L463" s="2">
        <f t="shared" si="159"/>
        <v>309</v>
      </c>
      <c r="M463" s="15">
        <f t="shared" si="160"/>
        <v>310</v>
      </c>
      <c r="N463" s="11">
        <f t="shared" si="161"/>
        <v>1.0556405680000001</v>
      </c>
      <c r="O463" s="11"/>
      <c r="P463" s="11">
        <f t="shared" si="162"/>
        <v>1.1898071429999999</v>
      </c>
      <c r="Q463" s="11"/>
      <c r="R463" s="15">
        <f t="shared" si="163"/>
        <v>0</v>
      </c>
      <c r="S463" s="13">
        <f t="shared" si="164"/>
        <v>189.807143</v>
      </c>
      <c r="T463" s="13"/>
      <c r="U463" s="19">
        <f t="shared" si="165"/>
        <v>0</v>
      </c>
      <c r="V463" s="13">
        <f t="shared" si="170"/>
        <v>0</v>
      </c>
      <c r="W463" s="4" t="str">
        <f t="shared" si="166"/>
        <v>A+J=</v>
      </c>
      <c r="X463" s="30">
        <f t="shared" si="167"/>
        <v>45866</v>
      </c>
      <c r="Y463" s="3"/>
      <c r="Z463" s="72">
        <f>[2]Plan1!$A532</f>
        <v>52481</v>
      </c>
      <c r="AA463" s="72" t="str">
        <f>[2]Plan1!$C532</f>
        <v>Independência do Brasil</v>
      </c>
      <c r="AB463" s="65"/>
      <c r="AC463" s="1"/>
      <c r="AD463" s="3"/>
      <c r="AE463" s="3"/>
      <c r="AF463" s="3"/>
      <c r="AG463" s="3"/>
      <c r="AH463" s="3"/>
      <c r="AI463" s="10"/>
      <c r="AJ463" s="3"/>
      <c r="AK463" s="3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</row>
    <row r="464" spans="1:80" x14ac:dyDescent="0.15">
      <c r="A464" s="36">
        <f t="shared" si="169"/>
        <v>44858</v>
      </c>
      <c r="B464" s="14">
        <f t="shared" ca="1" si="168"/>
        <v>1189.807143</v>
      </c>
      <c r="C464" s="13">
        <f t="shared" si="154"/>
        <v>1000</v>
      </c>
      <c r="D464" s="12">
        <f>IF(A464&lt;$B$1,VLOOKUP(A464,[1]DI!$A$4:$B$15000,2,FALSE),0)</f>
        <v>0.13650000000000001</v>
      </c>
      <c r="E464" s="13">
        <f t="shared" si="155"/>
        <v>1.00050788</v>
      </c>
      <c r="F464" s="13">
        <f>(TRUNC(PRODUCT($E$13:$E463),16))</f>
        <v>1.12709494098187</v>
      </c>
      <c r="G464" s="13">
        <f t="shared" si="156"/>
        <v>1</v>
      </c>
      <c r="H464" s="13">
        <f t="shared" si="157"/>
        <v>1.1270949400000001</v>
      </c>
      <c r="I464" s="12">
        <f t="shared" si="171"/>
        <v>4.4999999999999998E-2</v>
      </c>
      <c r="J464" s="12"/>
      <c r="K464" s="30">
        <f t="shared" si="158"/>
        <v>44407</v>
      </c>
      <c r="L464" s="2">
        <f t="shared" si="159"/>
        <v>310</v>
      </c>
      <c r="M464" s="15">
        <f t="shared" si="160"/>
        <v>310</v>
      </c>
      <c r="N464" s="11">
        <f t="shared" si="161"/>
        <v>1.0556405680000001</v>
      </c>
      <c r="O464" s="11"/>
      <c r="P464" s="11">
        <f t="shared" si="162"/>
        <v>1.1898071429999999</v>
      </c>
      <c r="Q464" s="11"/>
      <c r="R464" s="15">
        <f t="shared" si="163"/>
        <v>0</v>
      </c>
      <c r="S464" s="13">
        <f t="shared" si="164"/>
        <v>189.807143</v>
      </c>
      <c r="T464" s="13"/>
      <c r="U464" s="19">
        <f t="shared" si="165"/>
        <v>0</v>
      </c>
      <c r="V464" s="13">
        <f t="shared" si="170"/>
        <v>0</v>
      </c>
      <c r="W464" s="4" t="str">
        <f t="shared" si="166"/>
        <v>A+J=</v>
      </c>
      <c r="X464" s="30">
        <f t="shared" si="167"/>
        <v>45866</v>
      </c>
      <c r="Y464" s="3"/>
      <c r="Z464" s="72">
        <f>[2]Plan1!$A533</f>
        <v>52516</v>
      </c>
      <c r="AA464" s="72" t="str">
        <f>[2]Plan1!$C533</f>
        <v>Nossa Sr.a Aparecida - Padroeira do Brasil</v>
      </c>
      <c r="AB464" s="65"/>
      <c r="AC464" s="1"/>
      <c r="AD464" s="3"/>
      <c r="AE464" s="3"/>
      <c r="AF464" s="3"/>
      <c r="AG464" s="3"/>
      <c r="AH464" s="3"/>
      <c r="AI464" s="10"/>
      <c r="AJ464" s="3"/>
      <c r="AK464" s="3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</row>
    <row r="465" spans="1:80" x14ac:dyDescent="0.15">
      <c r="A465" s="36">
        <f t="shared" si="169"/>
        <v>44859</v>
      </c>
      <c r="B465" s="14">
        <f t="shared" ca="1" si="168"/>
        <v>1190.6193699999999</v>
      </c>
      <c r="C465" s="13">
        <f t="shared" si="154"/>
        <v>1000</v>
      </c>
      <c r="D465" s="12">
        <f>IF(A465&lt;$B$1,VLOOKUP(A465,[1]DI!$A$4:$B$15000,2,FALSE),0)</f>
        <v>0.13650000000000001</v>
      </c>
      <c r="E465" s="13">
        <f t="shared" si="155"/>
        <v>1.00050788</v>
      </c>
      <c r="F465" s="13">
        <f>(TRUNC(PRODUCT($E$13:$E464),16))</f>
        <v>1.1276673699605</v>
      </c>
      <c r="G465" s="13">
        <f t="shared" si="156"/>
        <v>1</v>
      </c>
      <c r="H465" s="13">
        <f t="shared" si="157"/>
        <v>1.1276673699999999</v>
      </c>
      <c r="I465" s="12">
        <f t="shared" si="171"/>
        <v>4.4999999999999998E-2</v>
      </c>
      <c r="J465" s="12"/>
      <c r="K465" s="30">
        <f t="shared" si="158"/>
        <v>44407</v>
      </c>
      <c r="L465" s="2">
        <f t="shared" si="159"/>
        <v>311</v>
      </c>
      <c r="M465" s="15">
        <f t="shared" si="160"/>
        <v>311</v>
      </c>
      <c r="N465" s="11">
        <f t="shared" si="161"/>
        <v>1.055824973</v>
      </c>
      <c r="O465" s="11"/>
      <c r="P465" s="11">
        <f t="shared" si="162"/>
        <v>1.1906193700000001</v>
      </c>
      <c r="Q465" s="11"/>
      <c r="R465" s="15">
        <f t="shared" si="163"/>
        <v>0</v>
      </c>
      <c r="S465" s="13">
        <f t="shared" si="164"/>
        <v>190.61937</v>
      </c>
      <c r="T465" s="13"/>
      <c r="U465" s="19">
        <f t="shared" si="165"/>
        <v>0</v>
      </c>
      <c r="V465" s="13">
        <f t="shared" si="170"/>
        <v>0</v>
      </c>
      <c r="W465" s="4" t="str">
        <f t="shared" si="166"/>
        <v>A+J=</v>
      </c>
      <c r="X465" s="30">
        <f t="shared" si="167"/>
        <v>45866</v>
      </c>
      <c r="Y465" s="3"/>
      <c r="Z465" s="72">
        <f>[2]Plan1!$A534</f>
        <v>52537</v>
      </c>
      <c r="AA465" s="72" t="str">
        <f>[2]Plan1!$C534</f>
        <v>Finados</v>
      </c>
      <c r="AB465" s="65"/>
      <c r="AC465" s="1"/>
      <c r="AD465" s="3"/>
      <c r="AE465" s="3"/>
      <c r="AF465" s="3"/>
      <c r="AG465" s="3"/>
      <c r="AH465" s="3"/>
      <c r="AI465" s="10"/>
      <c r="AJ465" s="3"/>
      <c r="AK465" s="3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</row>
    <row r="466" spans="1:80" x14ac:dyDescent="0.15">
      <c r="A466" s="36">
        <f t="shared" si="169"/>
        <v>44860</v>
      </c>
      <c r="B466" s="14">
        <f t="shared" ca="1" si="168"/>
        <v>1191.4321520000001</v>
      </c>
      <c r="C466" s="13">
        <f t="shared" si="154"/>
        <v>1000</v>
      </c>
      <c r="D466" s="12">
        <f>IF(A466&lt;$B$1,VLOOKUP(A466,[1]DI!$A$4:$B$15000,2,FALSE),0)</f>
        <v>0.13650000000000001</v>
      </c>
      <c r="E466" s="13">
        <f t="shared" si="155"/>
        <v>1.00050788</v>
      </c>
      <c r="F466" s="13">
        <f>(TRUNC(PRODUCT($E$13:$E465),16))</f>
        <v>1.1282400896643501</v>
      </c>
      <c r="G466" s="13">
        <f t="shared" si="156"/>
        <v>1</v>
      </c>
      <c r="H466" s="13">
        <f t="shared" si="157"/>
        <v>1.12824009</v>
      </c>
      <c r="I466" s="12">
        <f t="shared" si="171"/>
        <v>4.4999999999999998E-2</v>
      </c>
      <c r="J466" s="12"/>
      <c r="K466" s="30">
        <f t="shared" si="158"/>
        <v>44407</v>
      </c>
      <c r="L466" s="2">
        <f t="shared" si="159"/>
        <v>312</v>
      </c>
      <c r="M466" s="15">
        <f t="shared" si="160"/>
        <v>312</v>
      </c>
      <c r="N466" s="11">
        <f t="shared" si="161"/>
        <v>1.0560094099999999</v>
      </c>
      <c r="O466" s="11"/>
      <c r="P466" s="11">
        <f t="shared" si="162"/>
        <v>1.191432152</v>
      </c>
      <c r="Q466" s="11"/>
      <c r="R466" s="15">
        <f t="shared" si="163"/>
        <v>0</v>
      </c>
      <c r="S466" s="13">
        <f t="shared" si="164"/>
        <v>191.432152</v>
      </c>
      <c r="T466" s="13"/>
      <c r="U466" s="19">
        <f t="shared" si="165"/>
        <v>0</v>
      </c>
      <c r="V466" s="13">
        <f t="shared" si="170"/>
        <v>0</v>
      </c>
      <c r="W466" s="4" t="str">
        <f t="shared" si="166"/>
        <v>A+J=</v>
      </c>
      <c r="X466" s="30">
        <f t="shared" si="167"/>
        <v>45866</v>
      </c>
      <c r="Y466" s="3"/>
      <c r="Z466" s="72">
        <f>[2]Plan1!$A535</f>
        <v>52550</v>
      </c>
      <c r="AA466" s="72" t="str">
        <f>[2]Plan1!$C535</f>
        <v>Proclamação da República</v>
      </c>
      <c r="AB466" s="65"/>
      <c r="AC466" s="1"/>
      <c r="AD466" s="3"/>
      <c r="AE466" s="3"/>
      <c r="AF466" s="3"/>
      <c r="AG466" s="3"/>
      <c r="AH466" s="3"/>
      <c r="AI466" s="10"/>
      <c r="AJ466" s="3"/>
      <c r="AK466" s="3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</row>
    <row r="467" spans="1:80" x14ac:dyDescent="0.15">
      <c r="A467" s="36">
        <f t="shared" si="169"/>
        <v>44861</v>
      </c>
      <c r="B467" s="14">
        <f t="shared" ca="1" si="168"/>
        <v>1192.2454869999999</v>
      </c>
      <c r="C467" s="13">
        <f t="shared" si="154"/>
        <v>1000</v>
      </c>
      <c r="D467" s="12">
        <f>IF(A467&lt;$B$1,VLOOKUP(A467,[1]DI!$A$4:$B$15000,2,FALSE),0)</f>
        <v>0.13650000000000001</v>
      </c>
      <c r="E467" s="13">
        <f t="shared" si="155"/>
        <v>1.00050788</v>
      </c>
      <c r="F467" s="13">
        <f>(TRUNC(PRODUCT($E$13:$E466),16))</f>
        <v>1.1288131002410899</v>
      </c>
      <c r="G467" s="13">
        <f t="shared" si="156"/>
        <v>1</v>
      </c>
      <c r="H467" s="13">
        <f t="shared" si="157"/>
        <v>1.1288130999999999</v>
      </c>
      <c r="I467" s="12">
        <f t="shared" si="171"/>
        <v>4.4999999999999998E-2</v>
      </c>
      <c r="J467" s="12"/>
      <c r="K467" s="30">
        <f t="shared" si="158"/>
        <v>44407</v>
      </c>
      <c r="L467" s="2">
        <f t="shared" si="159"/>
        <v>313</v>
      </c>
      <c r="M467" s="15">
        <f t="shared" si="160"/>
        <v>313</v>
      </c>
      <c r="N467" s="11">
        <f t="shared" si="161"/>
        <v>1.0561938790000001</v>
      </c>
      <c r="O467" s="11"/>
      <c r="P467" s="11">
        <f t="shared" si="162"/>
        <v>1.1922454870000001</v>
      </c>
      <c r="Q467" s="11"/>
      <c r="R467" s="15">
        <f t="shared" si="163"/>
        <v>0</v>
      </c>
      <c r="S467" s="13">
        <f t="shared" si="164"/>
        <v>192.245487</v>
      </c>
      <c r="T467" s="13"/>
      <c r="U467" s="19">
        <f t="shared" si="165"/>
        <v>0</v>
      </c>
      <c r="V467" s="13">
        <f t="shared" si="170"/>
        <v>0</v>
      </c>
      <c r="W467" s="4" t="str">
        <f t="shared" si="166"/>
        <v>A+J=</v>
      </c>
      <c r="X467" s="30">
        <f t="shared" si="167"/>
        <v>45866</v>
      </c>
      <c r="Y467" s="3"/>
      <c r="Z467" s="72">
        <f>[2]Plan1!$A536</f>
        <v>52555</v>
      </c>
      <c r="AA467" s="72" t="str">
        <f>[2]Plan1!$C536</f>
        <v>Dia Nacional de Zumbi e da Consciência Negra</v>
      </c>
      <c r="AB467" s="65"/>
      <c r="AC467" s="1"/>
      <c r="AD467" s="3"/>
      <c r="AE467" s="3"/>
      <c r="AF467" s="3"/>
      <c r="AG467" s="3"/>
      <c r="AH467" s="3"/>
      <c r="AI467" s="10"/>
      <c r="AJ467" s="3"/>
      <c r="AK467" s="3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</row>
    <row r="468" spans="1:80" x14ac:dyDescent="0.15">
      <c r="A468" s="36">
        <f t="shared" si="169"/>
        <v>44862</v>
      </c>
      <c r="B468" s="14">
        <f t="shared" ca="1" si="168"/>
        <v>1193.059377</v>
      </c>
      <c r="C468" s="13">
        <f t="shared" si="154"/>
        <v>1000</v>
      </c>
      <c r="D468" s="12">
        <f>IF(A468&lt;$B$1,VLOOKUP(A468,[1]DI!$A$4:$B$15000,2,FALSE),0)</f>
        <v>0.13650000000000001</v>
      </c>
      <c r="E468" s="13">
        <f t="shared" si="155"/>
        <v>1.00050788</v>
      </c>
      <c r="F468" s="13">
        <f>(TRUNC(PRODUCT($E$13:$E467),16))</f>
        <v>1.1293864018384401</v>
      </c>
      <c r="G468" s="13">
        <f t="shared" si="156"/>
        <v>1</v>
      </c>
      <c r="H468" s="13">
        <f t="shared" si="157"/>
        <v>1.1293864</v>
      </c>
      <c r="I468" s="12">
        <f t="shared" si="171"/>
        <v>4.4999999999999998E-2</v>
      </c>
      <c r="J468" s="12"/>
      <c r="K468" s="30">
        <f t="shared" si="158"/>
        <v>44407</v>
      </c>
      <c r="L468" s="2">
        <f t="shared" si="159"/>
        <v>314</v>
      </c>
      <c r="M468" s="15">
        <f t="shared" si="160"/>
        <v>314</v>
      </c>
      <c r="N468" s="11">
        <f t="shared" si="161"/>
        <v>1.056378381</v>
      </c>
      <c r="O468" s="11"/>
      <c r="P468" s="11">
        <f t="shared" si="162"/>
        <v>1.193059377</v>
      </c>
      <c r="Q468" s="11"/>
      <c r="R468" s="15">
        <f t="shared" si="163"/>
        <v>0</v>
      </c>
      <c r="S468" s="13">
        <f t="shared" si="164"/>
        <v>193.05937700000001</v>
      </c>
      <c r="T468" s="13"/>
      <c r="U468" s="19">
        <f t="shared" si="165"/>
        <v>0</v>
      </c>
      <c r="V468" s="13">
        <f t="shared" si="170"/>
        <v>0</v>
      </c>
      <c r="W468" s="4" t="str">
        <f t="shared" si="166"/>
        <v>A+J=</v>
      </c>
      <c r="X468" s="30">
        <f t="shared" si="167"/>
        <v>45866</v>
      </c>
      <c r="Y468" s="3"/>
      <c r="Z468" s="72">
        <f>[2]Plan1!$A537</f>
        <v>52590</v>
      </c>
      <c r="AA468" s="72" t="str">
        <f>[2]Plan1!$C537</f>
        <v>Natal</v>
      </c>
      <c r="AB468" s="65"/>
      <c r="AC468" s="1"/>
      <c r="AD468" s="3"/>
      <c r="AE468" s="3"/>
      <c r="AF468" s="3"/>
      <c r="AG468" s="3"/>
      <c r="AH468" s="3"/>
      <c r="AI468" s="10"/>
      <c r="AJ468" s="3"/>
      <c r="AK468" s="3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</row>
    <row r="469" spans="1:80" x14ac:dyDescent="0.15">
      <c r="A469" s="36">
        <f t="shared" si="169"/>
        <v>44863</v>
      </c>
      <c r="B469" s="14">
        <f t="shared" ca="1" si="168"/>
        <v>1193.8738209999999</v>
      </c>
      <c r="C469" s="13">
        <f t="shared" si="154"/>
        <v>1000</v>
      </c>
      <c r="D469" s="12">
        <f>IF(A469&lt;$B$1,VLOOKUP(A469,[1]DI!$A$4:$B$15000,2,FALSE),0)</f>
        <v>0</v>
      </c>
      <c r="E469" s="13">
        <f t="shared" si="155"/>
        <v>1</v>
      </c>
      <c r="F469" s="13">
        <f>(TRUNC(PRODUCT($E$13:$E468),16))</f>
        <v>1.12995999460421</v>
      </c>
      <c r="G469" s="13">
        <f t="shared" si="156"/>
        <v>1</v>
      </c>
      <c r="H469" s="13">
        <f t="shared" si="157"/>
        <v>1.1299599899999999</v>
      </c>
      <c r="I469" s="12">
        <f t="shared" si="171"/>
        <v>4.4999999999999998E-2</v>
      </c>
      <c r="J469" s="12"/>
      <c r="K469" s="30">
        <f t="shared" si="158"/>
        <v>44407</v>
      </c>
      <c r="L469" s="2">
        <f t="shared" si="159"/>
        <v>314</v>
      </c>
      <c r="M469" s="15">
        <f t="shared" si="160"/>
        <v>315</v>
      </c>
      <c r="N469" s="11">
        <f t="shared" si="161"/>
        <v>1.056562915</v>
      </c>
      <c r="O469" s="11"/>
      <c r="P469" s="11">
        <f t="shared" si="162"/>
        <v>1.1938738209999999</v>
      </c>
      <c r="Q469" s="11"/>
      <c r="R469" s="15">
        <f t="shared" si="163"/>
        <v>0</v>
      </c>
      <c r="S469" s="13">
        <f t="shared" si="164"/>
        <v>193.87382099999999</v>
      </c>
      <c r="T469" s="13"/>
      <c r="U469" s="19">
        <f t="shared" si="165"/>
        <v>0</v>
      </c>
      <c r="V469" s="13">
        <f t="shared" si="170"/>
        <v>0</v>
      </c>
      <c r="W469" s="4" t="str">
        <f t="shared" si="166"/>
        <v>A+J=</v>
      </c>
      <c r="X469" s="30">
        <f t="shared" si="167"/>
        <v>45866</v>
      </c>
      <c r="Y469" s="3"/>
      <c r="Z469" s="72">
        <f>[2]Plan1!$A538</f>
        <v>52597</v>
      </c>
      <c r="AA469" s="72" t="str">
        <f>[2]Plan1!$C538</f>
        <v>Confraternização Universal</v>
      </c>
      <c r="AB469" s="65"/>
      <c r="AC469" s="1"/>
      <c r="AD469" s="3"/>
      <c r="AE469" s="3"/>
      <c r="AF469" s="3"/>
      <c r="AG469" s="3"/>
      <c r="AH469" s="3"/>
      <c r="AI469" s="10"/>
      <c r="AJ469" s="3"/>
      <c r="AK469" s="3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</row>
    <row r="470" spans="1:80" x14ac:dyDescent="0.15">
      <c r="A470" s="36">
        <f t="shared" si="169"/>
        <v>44864</v>
      </c>
      <c r="B470" s="14">
        <f t="shared" ca="1" si="168"/>
        <v>1193.8738209999999</v>
      </c>
      <c r="C470" s="13">
        <f t="shared" si="154"/>
        <v>1000</v>
      </c>
      <c r="D470" s="12">
        <f>IF(A470&lt;$B$1,VLOOKUP(A470,[1]DI!$A$4:$B$15000,2,FALSE),0)</f>
        <v>0</v>
      </c>
      <c r="E470" s="13">
        <f t="shared" si="155"/>
        <v>1</v>
      </c>
      <c r="F470" s="13">
        <f>(TRUNC(PRODUCT($E$13:$E469),16))</f>
        <v>1.12995999460421</v>
      </c>
      <c r="G470" s="13">
        <f t="shared" si="156"/>
        <v>1</v>
      </c>
      <c r="H470" s="13">
        <f t="shared" si="157"/>
        <v>1.1299599899999999</v>
      </c>
      <c r="I470" s="12">
        <f t="shared" si="171"/>
        <v>4.4999999999999998E-2</v>
      </c>
      <c r="J470" s="12"/>
      <c r="K470" s="30">
        <f t="shared" si="158"/>
        <v>44407</v>
      </c>
      <c r="L470" s="2">
        <f t="shared" si="159"/>
        <v>314</v>
      </c>
      <c r="M470" s="15">
        <f t="shared" si="160"/>
        <v>315</v>
      </c>
      <c r="N470" s="11">
        <f t="shared" si="161"/>
        <v>1.056562915</v>
      </c>
      <c r="O470" s="11"/>
      <c r="P470" s="11">
        <f t="shared" si="162"/>
        <v>1.1938738209999999</v>
      </c>
      <c r="Q470" s="11"/>
      <c r="R470" s="15">
        <f t="shared" si="163"/>
        <v>0</v>
      </c>
      <c r="S470" s="13">
        <f t="shared" si="164"/>
        <v>193.87382099999999</v>
      </c>
      <c r="T470" s="13"/>
      <c r="U470" s="19">
        <f t="shared" si="165"/>
        <v>0</v>
      </c>
      <c r="V470" s="13">
        <f t="shared" si="170"/>
        <v>0</v>
      </c>
      <c r="W470" s="4" t="str">
        <f t="shared" si="166"/>
        <v>A+J=</v>
      </c>
      <c r="X470" s="30">
        <f t="shared" si="167"/>
        <v>45866</v>
      </c>
      <c r="Y470" s="3"/>
      <c r="Z470" s="72">
        <f>[2]Plan1!$A539</f>
        <v>52656</v>
      </c>
      <c r="AA470" s="72" t="str">
        <f>[2]Plan1!$C539</f>
        <v>Carnaval</v>
      </c>
      <c r="AB470" s="65"/>
      <c r="AC470" s="1"/>
      <c r="AD470" s="3"/>
      <c r="AE470" s="3"/>
      <c r="AF470" s="3"/>
      <c r="AG470" s="3"/>
      <c r="AH470" s="3"/>
      <c r="AI470" s="10"/>
      <c r="AJ470" s="3"/>
      <c r="AK470" s="3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</row>
    <row r="471" spans="1:80" x14ac:dyDescent="0.15">
      <c r="A471" s="36">
        <f t="shared" si="169"/>
        <v>44865</v>
      </c>
      <c r="B471" s="14">
        <f t="shared" ca="1" si="168"/>
        <v>1193.8738209999999</v>
      </c>
      <c r="C471" s="13">
        <f t="shared" si="154"/>
        <v>1000</v>
      </c>
      <c r="D471" s="12">
        <f>IF(A471&lt;$B$1,VLOOKUP(A471,[1]DI!$A$4:$B$15000,2,FALSE),0)</f>
        <v>0.13650000000000001</v>
      </c>
      <c r="E471" s="13">
        <f t="shared" si="155"/>
        <v>1.00050788</v>
      </c>
      <c r="F471" s="13">
        <f>(TRUNC(PRODUCT($E$13:$E470),16))</f>
        <v>1.12995999460421</v>
      </c>
      <c r="G471" s="13">
        <f t="shared" si="156"/>
        <v>1</v>
      </c>
      <c r="H471" s="13">
        <f t="shared" si="157"/>
        <v>1.1299599899999999</v>
      </c>
      <c r="I471" s="12">
        <f t="shared" si="171"/>
        <v>4.4999999999999998E-2</v>
      </c>
      <c r="J471" s="12"/>
      <c r="K471" s="30">
        <f t="shared" si="158"/>
        <v>44407</v>
      </c>
      <c r="L471" s="2">
        <f t="shared" si="159"/>
        <v>315</v>
      </c>
      <c r="M471" s="15">
        <f t="shared" si="160"/>
        <v>315</v>
      </c>
      <c r="N471" s="11">
        <f t="shared" si="161"/>
        <v>1.056562915</v>
      </c>
      <c r="O471" s="11"/>
      <c r="P471" s="11">
        <f t="shared" si="162"/>
        <v>1.1938738209999999</v>
      </c>
      <c r="Q471" s="11"/>
      <c r="R471" s="15">
        <f t="shared" si="163"/>
        <v>0</v>
      </c>
      <c r="S471" s="13">
        <f t="shared" si="164"/>
        <v>193.87382099999999</v>
      </c>
      <c r="T471" s="13"/>
      <c r="U471" s="19">
        <f t="shared" si="165"/>
        <v>0</v>
      </c>
      <c r="V471" s="13">
        <f t="shared" si="170"/>
        <v>0</v>
      </c>
      <c r="W471" s="4" t="str">
        <f t="shared" si="166"/>
        <v>A+J=</v>
      </c>
      <c r="X471" s="30">
        <f t="shared" si="167"/>
        <v>45866</v>
      </c>
      <c r="Y471" s="3"/>
      <c r="Z471" s="72">
        <f>[2]Plan1!$A540</f>
        <v>52657</v>
      </c>
      <c r="AA471" s="72" t="str">
        <f>[2]Plan1!$C540</f>
        <v>Carnaval</v>
      </c>
      <c r="AB471" s="65"/>
      <c r="AC471" s="1"/>
      <c r="AD471" s="3"/>
      <c r="AE471" s="3"/>
      <c r="AF471" s="3"/>
      <c r="AG471" s="3"/>
      <c r="AH471" s="3"/>
      <c r="AI471" s="10"/>
      <c r="AJ471" s="3"/>
      <c r="AK471" s="3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</row>
    <row r="472" spans="1:80" x14ac:dyDescent="0.15">
      <c r="A472" s="36">
        <f t="shared" si="169"/>
        <v>44866</v>
      </c>
      <c r="B472" s="14">
        <f t="shared" ca="1" si="168"/>
        <v>1194.6888300000001</v>
      </c>
      <c r="C472" s="13">
        <f t="shared" si="154"/>
        <v>1000</v>
      </c>
      <c r="D472" s="12">
        <f>IF(A472&lt;$B$1,VLOOKUP(A472,[1]DI!$A$4:$B$15000,2,FALSE),0)</f>
        <v>0.13650000000000001</v>
      </c>
      <c r="E472" s="13">
        <f t="shared" si="155"/>
        <v>1.00050788</v>
      </c>
      <c r="F472" s="13">
        <f>(TRUNC(PRODUCT($E$13:$E471),16))</f>
        <v>1.13053387868627</v>
      </c>
      <c r="G472" s="13">
        <f t="shared" si="156"/>
        <v>1</v>
      </c>
      <c r="H472" s="13">
        <f t="shared" si="157"/>
        <v>1.13053388</v>
      </c>
      <c r="I472" s="12">
        <f t="shared" si="171"/>
        <v>4.4999999999999998E-2</v>
      </c>
      <c r="J472" s="12"/>
      <c r="K472" s="30">
        <f t="shared" si="158"/>
        <v>44407</v>
      </c>
      <c r="L472" s="2">
        <f t="shared" si="159"/>
        <v>316</v>
      </c>
      <c r="M472" s="15">
        <f t="shared" si="160"/>
        <v>316</v>
      </c>
      <c r="N472" s="11">
        <f t="shared" si="161"/>
        <v>1.0567474809999999</v>
      </c>
      <c r="O472" s="11"/>
      <c r="P472" s="11">
        <f t="shared" si="162"/>
        <v>1.19468883</v>
      </c>
      <c r="Q472" s="11"/>
      <c r="R472" s="15">
        <f t="shared" si="163"/>
        <v>0</v>
      </c>
      <c r="S472" s="13">
        <f t="shared" si="164"/>
        <v>194.68883</v>
      </c>
      <c r="T472" s="13"/>
      <c r="U472" s="19">
        <f t="shared" si="165"/>
        <v>0</v>
      </c>
      <c r="V472" s="13">
        <f t="shared" si="170"/>
        <v>0</v>
      </c>
      <c r="W472" s="4" t="str">
        <f t="shared" si="166"/>
        <v>A+J=</v>
      </c>
      <c r="X472" s="30">
        <f t="shared" si="167"/>
        <v>45866</v>
      </c>
      <c r="Y472" s="3"/>
      <c r="Z472" s="72">
        <f>[2]Plan1!$A541</f>
        <v>52702</v>
      </c>
      <c r="AA472" s="72" t="str">
        <f>[2]Plan1!$C541</f>
        <v>Paixão de Cristo</v>
      </c>
      <c r="AB472" s="65"/>
      <c r="AC472" s="1"/>
      <c r="AD472" s="3"/>
      <c r="AE472" s="3"/>
      <c r="AF472" s="3"/>
      <c r="AG472" s="3"/>
      <c r="AH472" s="3"/>
      <c r="AI472" s="10"/>
      <c r="AJ472" s="3"/>
      <c r="AK472" s="3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</row>
    <row r="473" spans="1:80" x14ac:dyDescent="0.15">
      <c r="A473" s="36">
        <f t="shared" si="169"/>
        <v>44867</v>
      </c>
      <c r="B473" s="14">
        <f t="shared" ca="1" si="168"/>
        <v>1195.5043840000001</v>
      </c>
      <c r="C473" s="13">
        <f t="shared" si="154"/>
        <v>1000</v>
      </c>
      <c r="D473" s="12">
        <f>IF(A473&lt;$B$1,VLOOKUP(A473,[1]DI!$A$4:$B$15000,2,FALSE),0)</f>
        <v>0</v>
      </c>
      <c r="E473" s="13">
        <f t="shared" si="155"/>
        <v>1</v>
      </c>
      <c r="F473" s="13">
        <f>(TRUNC(PRODUCT($E$13:$E472),16))</f>
        <v>1.13110805423257</v>
      </c>
      <c r="G473" s="13">
        <f t="shared" si="156"/>
        <v>1</v>
      </c>
      <c r="H473" s="13">
        <f t="shared" si="157"/>
        <v>1.1311080499999999</v>
      </c>
      <c r="I473" s="12">
        <f t="shared" si="171"/>
        <v>4.4999999999999998E-2</v>
      </c>
      <c r="J473" s="12"/>
      <c r="K473" s="30">
        <f t="shared" si="158"/>
        <v>44407</v>
      </c>
      <c r="L473" s="2">
        <f t="shared" si="159"/>
        <v>316</v>
      </c>
      <c r="M473" s="15">
        <f t="shared" si="160"/>
        <v>317</v>
      </c>
      <c r="N473" s="11">
        <f t="shared" si="161"/>
        <v>1.0569320799999999</v>
      </c>
      <c r="O473" s="11"/>
      <c r="P473" s="11">
        <f t="shared" si="162"/>
        <v>1.1955043839999999</v>
      </c>
      <c r="Q473" s="11"/>
      <c r="R473" s="15">
        <f t="shared" si="163"/>
        <v>0</v>
      </c>
      <c r="S473" s="13">
        <f t="shared" si="164"/>
        <v>195.50438399999999</v>
      </c>
      <c r="T473" s="13"/>
      <c r="U473" s="19">
        <f t="shared" si="165"/>
        <v>0</v>
      </c>
      <c r="V473" s="13">
        <f t="shared" si="170"/>
        <v>0</v>
      </c>
      <c r="W473" s="4" t="str">
        <f t="shared" si="166"/>
        <v>A+J=</v>
      </c>
      <c r="X473" s="30">
        <f t="shared" si="167"/>
        <v>45866</v>
      </c>
      <c r="Y473" s="3"/>
      <c r="Z473" s="72">
        <f>[2]Plan1!$A542</f>
        <v>52708</v>
      </c>
      <c r="AA473" s="72" t="str">
        <f>[2]Plan1!$C542</f>
        <v>Tiradentes</v>
      </c>
      <c r="AB473" s="65"/>
      <c r="AC473" s="1"/>
      <c r="AD473" s="3"/>
      <c r="AE473" s="3"/>
      <c r="AF473" s="3"/>
      <c r="AG473" s="3"/>
      <c r="AH473" s="3"/>
      <c r="AI473" s="10"/>
      <c r="AJ473" s="3"/>
      <c r="AK473" s="3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</row>
    <row r="474" spans="1:80" x14ac:dyDescent="0.15">
      <c r="A474" s="36">
        <f t="shared" si="169"/>
        <v>44868</v>
      </c>
      <c r="B474" s="14">
        <f t="shared" ca="1" si="168"/>
        <v>1195.5043840000001</v>
      </c>
      <c r="C474" s="13">
        <f t="shared" si="154"/>
        <v>1000</v>
      </c>
      <c r="D474" s="12">
        <f>IF(A474&lt;$B$1,VLOOKUP(A474,[1]DI!$A$4:$B$15000,2,FALSE),0)</f>
        <v>0.13650000000000001</v>
      </c>
      <c r="E474" s="13">
        <f t="shared" si="155"/>
        <v>1.00050788</v>
      </c>
      <c r="F474" s="13">
        <f>(TRUNC(PRODUCT($E$13:$E473),16))</f>
        <v>1.13110805423257</v>
      </c>
      <c r="G474" s="13">
        <f t="shared" si="156"/>
        <v>1</v>
      </c>
      <c r="H474" s="13">
        <f t="shared" si="157"/>
        <v>1.1311080499999999</v>
      </c>
      <c r="I474" s="12">
        <f t="shared" si="171"/>
        <v>4.4999999999999998E-2</v>
      </c>
      <c r="J474" s="12"/>
      <c r="K474" s="30">
        <f t="shared" si="158"/>
        <v>44407</v>
      </c>
      <c r="L474" s="2">
        <f t="shared" si="159"/>
        <v>317</v>
      </c>
      <c r="M474" s="15">
        <f t="shared" si="160"/>
        <v>317</v>
      </c>
      <c r="N474" s="11">
        <f t="shared" si="161"/>
        <v>1.0569320799999999</v>
      </c>
      <c r="O474" s="11"/>
      <c r="P474" s="11">
        <f t="shared" si="162"/>
        <v>1.1955043839999999</v>
      </c>
      <c r="Q474" s="11"/>
      <c r="R474" s="15">
        <f t="shared" si="163"/>
        <v>0</v>
      </c>
      <c r="S474" s="13">
        <f t="shared" si="164"/>
        <v>195.50438399999999</v>
      </c>
      <c r="T474" s="13"/>
      <c r="U474" s="19">
        <f t="shared" si="165"/>
        <v>0</v>
      </c>
      <c r="V474" s="13">
        <f t="shared" si="170"/>
        <v>0</v>
      </c>
      <c r="W474" s="4" t="str">
        <f t="shared" si="166"/>
        <v>A+J=</v>
      </c>
      <c r="X474" s="30">
        <f t="shared" si="167"/>
        <v>45866</v>
      </c>
      <c r="Y474" s="3"/>
      <c r="Z474" s="72">
        <f>[2]Plan1!$A543</f>
        <v>52718</v>
      </c>
      <c r="AA474" s="72" t="str">
        <f>[2]Plan1!$C543</f>
        <v>Dia do Trabalho</v>
      </c>
      <c r="AB474" s="65"/>
      <c r="AC474" s="1"/>
      <c r="AD474" s="3"/>
      <c r="AE474" s="3"/>
      <c r="AF474" s="3"/>
      <c r="AG474" s="3"/>
      <c r="AH474" s="3"/>
      <c r="AI474" s="10"/>
      <c r="AJ474" s="3"/>
      <c r="AK474" s="3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</row>
    <row r="475" spans="1:80" x14ac:dyDescent="0.15">
      <c r="A475" s="36">
        <f t="shared" si="169"/>
        <v>44869</v>
      </c>
      <c r="B475" s="14">
        <f t="shared" ca="1" si="168"/>
        <v>1196.320502</v>
      </c>
      <c r="C475" s="13">
        <f t="shared" si="154"/>
        <v>1000</v>
      </c>
      <c r="D475" s="12">
        <f>IF(A475&lt;$B$1,VLOOKUP(A475,[1]DI!$A$4:$B$15000,2,FALSE),0)</f>
        <v>0.13650000000000001</v>
      </c>
      <c r="E475" s="13">
        <f t="shared" si="155"/>
        <v>1.00050788</v>
      </c>
      <c r="F475" s="13">
        <f>(TRUNC(PRODUCT($E$13:$E474),16))</f>
        <v>1.1316825213911601</v>
      </c>
      <c r="G475" s="13">
        <f t="shared" si="156"/>
        <v>1</v>
      </c>
      <c r="H475" s="13">
        <f t="shared" si="157"/>
        <v>1.13168252</v>
      </c>
      <c r="I475" s="12">
        <f t="shared" si="171"/>
        <v>4.4999999999999998E-2</v>
      </c>
      <c r="J475" s="12"/>
      <c r="K475" s="30">
        <f t="shared" si="158"/>
        <v>44407</v>
      </c>
      <c r="L475" s="2">
        <f t="shared" si="159"/>
        <v>318</v>
      </c>
      <c r="M475" s="15">
        <f t="shared" si="160"/>
        <v>318</v>
      </c>
      <c r="N475" s="11">
        <f t="shared" si="161"/>
        <v>1.0571167100000001</v>
      </c>
      <c r="O475" s="11"/>
      <c r="P475" s="11">
        <f t="shared" si="162"/>
        <v>1.1963205020000001</v>
      </c>
      <c r="Q475" s="11"/>
      <c r="R475" s="15">
        <f t="shared" si="163"/>
        <v>0</v>
      </c>
      <c r="S475" s="13">
        <f t="shared" si="164"/>
        <v>196.320502</v>
      </c>
      <c r="T475" s="13"/>
      <c r="U475" s="19">
        <f t="shared" si="165"/>
        <v>0</v>
      </c>
      <c r="V475" s="13">
        <f t="shared" si="170"/>
        <v>0</v>
      </c>
      <c r="W475" s="4" t="str">
        <f t="shared" si="166"/>
        <v>A+J=</v>
      </c>
      <c r="X475" s="30">
        <f t="shared" si="167"/>
        <v>45866</v>
      </c>
      <c r="Y475" s="3"/>
      <c r="Z475" s="72">
        <f>[2]Plan1!$A544</f>
        <v>52764</v>
      </c>
      <c r="AA475" s="72" t="str">
        <f>[2]Plan1!$C544</f>
        <v>Corpus Christi</v>
      </c>
      <c r="AB475" s="65"/>
      <c r="AC475" s="1"/>
      <c r="AD475" s="3"/>
      <c r="AE475" s="3"/>
      <c r="AF475" s="3"/>
      <c r="AG475" s="3"/>
      <c r="AH475" s="3"/>
      <c r="AI475" s="10"/>
      <c r="AJ475" s="3"/>
      <c r="AK475" s="3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</row>
    <row r="476" spans="1:80" x14ac:dyDescent="0.15">
      <c r="A476" s="36">
        <f t="shared" si="169"/>
        <v>44870</v>
      </c>
      <c r="B476" s="14">
        <f t="shared" ca="1" si="168"/>
        <v>1197.1371770000001</v>
      </c>
      <c r="C476" s="13">
        <f t="shared" si="154"/>
        <v>1000</v>
      </c>
      <c r="D476" s="12">
        <f>IF(A476&lt;$B$1,VLOOKUP(A476,[1]DI!$A$4:$B$15000,2,FALSE),0)</f>
        <v>0</v>
      </c>
      <c r="E476" s="13">
        <f t="shared" si="155"/>
        <v>1</v>
      </c>
      <c r="F476" s="13">
        <f>(TRUNC(PRODUCT($E$13:$E475),16))</f>
        <v>1.1322572803101201</v>
      </c>
      <c r="G476" s="13">
        <f t="shared" si="156"/>
        <v>1</v>
      </c>
      <c r="H476" s="13">
        <f t="shared" si="157"/>
        <v>1.1322572799999999</v>
      </c>
      <c r="I476" s="12">
        <f t="shared" si="171"/>
        <v>4.4999999999999998E-2</v>
      </c>
      <c r="J476" s="12"/>
      <c r="K476" s="30">
        <f t="shared" si="158"/>
        <v>44407</v>
      </c>
      <c r="L476" s="2">
        <f t="shared" si="159"/>
        <v>318</v>
      </c>
      <c r="M476" s="15">
        <f t="shared" si="160"/>
        <v>319</v>
      </c>
      <c r="N476" s="11">
        <f t="shared" si="161"/>
        <v>1.057301373</v>
      </c>
      <c r="O476" s="11"/>
      <c r="P476" s="11">
        <f t="shared" si="162"/>
        <v>1.1971371770000001</v>
      </c>
      <c r="Q476" s="11"/>
      <c r="R476" s="15">
        <f t="shared" si="163"/>
        <v>0</v>
      </c>
      <c r="S476" s="13">
        <f t="shared" si="164"/>
        <v>197.13717700000001</v>
      </c>
      <c r="T476" s="13"/>
      <c r="U476" s="19">
        <f t="shared" si="165"/>
        <v>0</v>
      </c>
      <c r="V476" s="13">
        <f t="shared" si="170"/>
        <v>0</v>
      </c>
      <c r="W476" s="4" t="str">
        <f t="shared" si="166"/>
        <v>A+J=</v>
      </c>
      <c r="X476" s="30">
        <f t="shared" si="167"/>
        <v>45866</v>
      </c>
      <c r="Y476" s="3"/>
      <c r="Z476" s="72">
        <f>[2]Plan1!$A545</f>
        <v>52847</v>
      </c>
      <c r="AA476" s="72" t="str">
        <f>[2]Plan1!$C545</f>
        <v>Independência do Brasil</v>
      </c>
      <c r="AB476" s="65"/>
      <c r="AC476" s="1"/>
      <c r="AD476" s="3"/>
      <c r="AE476" s="3"/>
      <c r="AF476" s="3"/>
      <c r="AG476" s="3"/>
      <c r="AH476" s="3"/>
      <c r="AI476" s="10"/>
      <c r="AJ476" s="3"/>
      <c r="AK476" s="3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</row>
    <row r="477" spans="1:80" x14ac:dyDescent="0.15">
      <c r="A477" s="36">
        <f t="shared" si="169"/>
        <v>44871</v>
      </c>
      <c r="B477" s="14">
        <f t="shared" ca="1" si="168"/>
        <v>1197.1371770000001</v>
      </c>
      <c r="C477" s="13">
        <f t="shared" si="154"/>
        <v>1000</v>
      </c>
      <c r="D477" s="12">
        <f>IF(A477&lt;$B$1,VLOOKUP(A477,[1]DI!$A$4:$B$15000,2,FALSE),0)</f>
        <v>0</v>
      </c>
      <c r="E477" s="13">
        <f t="shared" si="155"/>
        <v>1</v>
      </c>
      <c r="F477" s="13">
        <f>(TRUNC(PRODUCT($E$13:$E476),16))</f>
        <v>1.1322572803101201</v>
      </c>
      <c r="G477" s="13">
        <f t="shared" si="156"/>
        <v>1</v>
      </c>
      <c r="H477" s="13">
        <f t="shared" si="157"/>
        <v>1.1322572799999999</v>
      </c>
      <c r="I477" s="12">
        <f t="shared" si="171"/>
        <v>4.4999999999999998E-2</v>
      </c>
      <c r="J477" s="12"/>
      <c r="K477" s="30">
        <f t="shared" si="158"/>
        <v>44407</v>
      </c>
      <c r="L477" s="2">
        <f t="shared" si="159"/>
        <v>318</v>
      </c>
      <c r="M477" s="15">
        <f t="shared" si="160"/>
        <v>319</v>
      </c>
      <c r="N477" s="11">
        <f t="shared" si="161"/>
        <v>1.057301373</v>
      </c>
      <c r="O477" s="11"/>
      <c r="P477" s="11">
        <f t="shared" si="162"/>
        <v>1.1971371770000001</v>
      </c>
      <c r="Q477" s="11"/>
      <c r="R477" s="15">
        <f t="shared" si="163"/>
        <v>0</v>
      </c>
      <c r="S477" s="13">
        <f t="shared" si="164"/>
        <v>197.13717700000001</v>
      </c>
      <c r="T477" s="13"/>
      <c r="U477" s="19">
        <f t="shared" si="165"/>
        <v>0</v>
      </c>
      <c r="V477" s="13">
        <f t="shared" si="170"/>
        <v>0</v>
      </c>
      <c r="W477" s="4" t="str">
        <f t="shared" si="166"/>
        <v>A+J=</v>
      </c>
      <c r="X477" s="30">
        <f t="shared" si="167"/>
        <v>45866</v>
      </c>
      <c r="Y477" s="3"/>
      <c r="Z477" s="72">
        <f>[2]Plan1!$A546</f>
        <v>52882</v>
      </c>
      <c r="AA477" s="72" t="str">
        <f>[2]Plan1!$C546</f>
        <v>Nossa Sr.a Aparecida - Padroeira do Brasil</v>
      </c>
      <c r="AB477" s="65"/>
      <c r="AC477" s="1"/>
      <c r="AD477" s="3"/>
      <c r="AE477" s="3"/>
      <c r="AF477" s="3"/>
      <c r="AG477" s="3"/>
      <c r="AH477" s="3"/>
      <c r="AI477" s="10"/>
      <c r="AJ477" s="3"/>
      <c r="AK477" s="3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</row>
    <row r="478" spans="1:80" x14ac:dyDescent="0.15">
      <c r="A478" s="36">
        <f t="shared" si="169"/>
        <v>44872</v>
      </c>
      <c r="B478" s="14">
        <f t="shared" ca="1" si="168"/>
        <v>1197.1371770000001</v>
      </c>
      <c r="C478" s="13">
        <f t="shared" si="154"/>
        <v>1000</v>
      </c>
      <c r="D478" s="12">
        <f>IF(A478&lt;$B$1,VLOOKUP(A478,[1]DI!$A$4:$B$15000,2,FALSE),0)</f>
        <v>0.13650000000000001</v>
      </c>
      <c r="E478" s="13">
        <f t="shared" si="155"/>
        <v>1.00050788</v>
      </c>
      <c r="F478" s="13">
        <f>(TRUNC(PRODUCT($E$13:$E477),16))</f>
        <v>1.1322572803101201</v>
      </c>
      <c r="G478" s="13">
        <f t="shared" si="156"/>
        <v>1</v>
      </c>
      <c r="H478" s="13">
        <f t="shared" si="157"/>
        <v>1.1322572799999999</v>
      </c>
      <c r="I478" s="12">
        <f t="shared" si="171"/>
        <v>4.4999999999999998E-2</v>
      </c>
      <c r="J478" s="12"/>
      <c r="K478" s="30">
        <f t="shared" si="158"/>
        <v>44407</v>
      </c>
      <c r="L478" s="2">
        <f t="shared" si="159"/>
        <v>319</v>
      </c>
      <c r="M478" s="15">
        <f t="shared" si="160"/>
        <v>319</v>
      </c>
      <c r="N478" s="11">
        <f t="shared" si="161"/>
        <v>1.057301373</v>
      </c>
      <c r="O478" s="11"/>
      <c r="P478" s="11">
        <f t="shared" si="162"/>
        <v>1.1971371770000001</v>
      </c>
      <c r="Q478" s="11"/>
      <c r="R478" s="15">
        <f t="shared" si="163"/>
        <v>0</v>
      </c>
      <c r="S478" s="13">
        <f t="shared" si="164"/>
        <v>197.13717700000001</v>
      </c>
      <c r="T478" s="13"/>
      <c r="U478" s="19">
        <f t="shared" si="165"/>
        <v>0</v>
      </c>
      <c r="V478" s="13">
        <f t="shared" si="170"/>
        <v>0</v>
      </c>
      <c r="W478" s="4" t="str">
        <f t="shared" si="166"/>
        <v>A+J=</v>
      </c>
      <c r="X478" s="30">
        <f t="shared" si="167"/>
        <v>45866</v>
      </c>
      <c r="Y478" s="3"/>
      <c r="Z478" s="72">
        <f>[2]Plan1!$A547</f>
        <v>52903</v>
      </c>
      <c r="AA478" s="72" t="str">
        <f>[2]Plan1!$C547</f>
        <v>Finados</v>
      </c>
      <c r="AB478" s="65"/>
      <c r="AC478" s="1"/>
      <c r="AD478" s="3"/>
      <c r="AE478" s="3"/>
      <c r="AF478" s="3"/>
      <c r="AG478" s="3"/>
      <c r="AH478" s="3"/>
      <c r="AI478" s="10"/>
      <c r="AJ478" s="3"/>
      <c r="AK478" s="3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</row>
    <row r="479" spans="1:80" x14ac:dyDescent="0.15">
      <c r="A479" s="36">
        <f t="shared" si="169"/>
        <v>44873</v>
      </c>
      <c r="B479" s="14">
        <f t="shared" ca="1" si="168"/>
        <v>1197.9544060000001</v>
      </c>
      <c r="C479" s="13">
        <f t="shared" si="154"/>
        <v>1000</v>
      </c>
      <c r="D479" s="12">
        <f>IF(A479&lt;$B$1,VLOOKUP(A479,[1]DI!$A$4:$B$15000,2,FALSE),0)</f>
        <v>0.13650000000000001</v>
      </c>
      <c r="E479" s="13">
        <f t="shared" si="155"/>
        <v>1.00050788</v>
      </c>
      <c r="F479" s="13">
        <f>(TRUNC(PRODUCT($E$13:$E478),16))</f>
        <v>1.13283233113765</v>
      </c>
      <c r="G479" s="13">
        <f t="shared" si="156"/>
        <v>1</v>
      </c>
      <c r="H479" s="13">
        <f t="shared" si="157"/>
        <v>1.1328323300000001</v>
      </c>
      <c r="I479" s="12">
        <f t="shared" si="171"/>
        <v>4.4999999999999998E-2</v>
      </c>
      <c r="J479" s="12"/>
      <c r="K479" s="30">
        <f t="shared" si="158"/>
        <v>44407</v>
      </c>
      <c r="L479" s="2">
        <f t="shared" si="159"/>
        <v>320</v>
      </c>
      <c r="M479" s="15">
        <f t="shared" si="160"/>
        <v>320</v>
      </c>
      <c r="N479" s="11">
        <f t="shared" si="161"/>
        <v>1.057486068</v>
      </c>
      <c r="O479" s="11"/>
      <c r="P479" s="11">
        <f t="shared" si="162"/>
        <v>1.197954406</v>
      </c>
      <c r="Q479" s="11"/>
      <c r="R479" s="15">
        <f t="shared" si="163"/>
        <v>0</v>
      </c>
      <c r="S479" s="13">
        <f t="shared" si="164"/>
        <v>197.95440600000001</v>
      </c>
      <c r="T479" s="13"/>
      <c r="U479" s="19">
        <f t="shared" si="165"/>
        <v>0</v>
      </c>
      <c r="V479" s="13">
        <f t="shared" si="170"/>
        <v>0</v>
      </c>
      <c r="W479" s="4" t="str">
        <f t="shared" si="166"/>
        <v>A+J=</v>
      </c>
      <c r="X479" s="30">
        <f t="shared" si="167"/>
        <v>45866</v>
      </c>
      <c r="Y479" s="3"/>
      <c r="Z479" s="72">
        <f>[2]Plan1!$A548</f>
        <v>52916</v>
      </c>
      <c r="AA479" s="72" t="str">
        <f>[2]Plan1!$C548</f>
        <v>Proclamação da República</v>
      </c>
      <c r="AB479" s="65"/>
      <c r="AC479" s="1"/>
      <c r="AD479" s="3"/>
      <c r="AE479" s="3"/>
      <c r="AF479" s="3"/>
      <c r="AG479" s="3"/>
      <c r="AH479" s="3"/>
      <c r="AI479" s="10"/>
      <c r="AJ479" s="3"/>
      <c r="AK479" s="3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</row>
    <row r="480" spans="1:80" x14ac:dyDescent="0.15">
      <c r="A480" s="36">
        <f t="shared" si="169"/>
        <v>44874</v>
      </c>
      <c r="B480" s="14">
        <f t="shared" ca="1" si="168"/>
        <v>1198.772193</v>
      </c>
      <c r="C480" s="13">
        <f t="shared" si="154"/>
        <v>1000</v>
      </c>
      <c r="D480" s="12">
        <f>IF(A480&lt;$B$1,VLOOKUP(A480,[1]DI!$A$4:$B$15000,2,FALSE),0)</f>
        <v>0.13650000000000001</v>
      </c>
      <c r="E480" s="13">
        <f t="shared" si="155"/>
        <v>1.00050788</v>
      </c>
      <c r="F480" s="13">
        <f>(TRUNC(PRODUCT($E$13:$E479),16))</f>
        <v>1.1334076740219801</v>
      </c>
      <c r="G480" s="13">
        <f t="shared" si="156"/>
        <v>1</v>
      </c>
      <c r="H480" s="13">
        <f t="shared" si="157"/>
        <v>1.13340767</v>
      </c>
      <c r="I480" s="12">
        <f t="shared" si="171"/>
        <v>4.4999999999999998E-2</v>
      </c>
      <c r="J480" s="12"/>
      <c r="K480" s="30">
        <f t="shared" si="158"/>
        <v>44407</v>
      </c>
      <c r="L480" s="2">
        <f t="shared" si="159"/>
        <v>321</v>
      </c>
      <c r="M480" s="15">
        <f t="shared" si="160"/>
        <v>321</v>
      </c>
      <c r="N480" s="11">
        <f t="shared" si="161"/>
        <v>1.057670796</v>
      </c>
      <c r="O480" s="11"/>
      <c r="P480" s="11">
        <f t="shared" si="162"/>
        <v>1.1987721929999999</v>
      </c>
      <c r="Q480" s="11"/>
      <c r="R480" s="15">
        <f t="shared" si="163"/>
        <v>0</v>
      </c>
      <c r="S480" s="13">
        <f t="shared" si="164"/>
        <v>198.77219299999999</v>
      </c>
      <c r="T480" s="13"/>
      <c r="U480" s="19">
        <f t="shared" si="165"/>
        <v>0</v>
      </c>
      <c r="V480" s="13">
        <f t="shared" si="170"/>
        <v>0</v>
      </c>
      <c r="W480" s="4" t="str">
        <f t="shared" si="166"/>
        <v>A+J=</v>
      </c>
      <c r="X480" s="30">
        <f t="shared" si="167"/>
        <v>45866</v>
      </c>
      <c r="Y480" s="3"/>
      <c r="Z480" s="72">
        <f>[2]Plan1!$A549</f>
        <v>52921</v>
      </c>
      <c r="AA480" s="72" t="str">
        <f>[2]Plan1!$C549</f>
        <v>Dia Nacional de Zumbi e da Consciência Negra</v>
      </c>
      <c r="AB480" s="65"/>
      <c r="AC480" s="1"/>
      <c r="AD480" s="3"/>
      <c r="AE480" s="3"/>
      <c r="AF480" s="3"/>
      <c r="AG480" s="3"/>
      <c r="AH480" s="3"/>
      <c r="AI480" s="10"/>
      <c r="AJ480" s="3"/>
      <c r="AK480" s="3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</row>
    <row r="481" spans="1:80" x14ac:dyDescent="0.15">
      <c r="A481" s="36">
        <f t="shared" si="169"/>
        <v>44875</v>
      </c>
      <c r="B481" s="14">
        <f t="shared" ca="1" si="168"/>
        <v>1199.5905439999999</v>
      </c>
      <c r="C481" s="13">
        <f t="shared" si="154"/>
        <v>1000</v>
      </c>
      <c r="D481" s="12">
        <f>IF(A481&lt;$B$1,VLOOKUP(A481,[1]DI!$A$4:$B$15000,2,FALSE),0)</f>
        <v>0.13650000000000001</v>
      </c>
      <c r="E481" s="13">
        <f t="shared" si="155"/>
        <v>1.00050788</v>
      </c>
      <c r="F481" s="13">
        <f>(TRUNC(PRODUCT($E$13:$E480),16))</f>
        <v>1.1339833091114699</v>
      </c>
      <c r="G481" s="13">
        <f t="shared" si="156"/>
        <v>1</v>
      </c>
      <c r="H481" s="13">
        <f t="shared" si="157"/>
        <v>1.1339833100000001</v>
      </c>
      <c r="I481" s="12">
        <f t="shared" si="171"/>
        <v>4.4999999999999998E-2</v>
      </c>
      <c r="J481" s="12"/>
      <c r="K481" s="30">
        <f t="shared" si="158"/>
        <v>44407</v>
      </c>
      <c r="L481" s="2">
        <f t="shared" si="159"/>
        <v>322</v>
      </c>
      <c r="M481" s="15">
        <f t="shared" si="160"/>
        <v>322</v>
      </c>
      <c r="N481" s="11">
        <f t="shared" si="161"/>
        <v>1.0578555549999999</v>
      </c>
      <c r="O481" s="11"/>
      <c r="P481" s="11">
        <f t="shared" si="162"/>
        <v>1.1995905440000001</v>
      </c>
      <c r="Q481" s="11"/>
      <c r="R481" s="15">
        <f t="shared" si="163"/>
        <v>0</v>
      </c>
      <c r="S481" s="13">
        <f t="shared" si="164"/>
        <v>199.59054399999999</v>
      </c>
      <c r="T481" s="13"/>
      <c r="U481" s="19">
        <f t="shared" si="165"/>
        <v>0</v>
      </c>
      <c r="V481" s="13">
        <f t="shared" si="170"/>
        <v>0</v>
      </c>
      <c r="W481" s="4" t="str">
        <f t="shared" si="166"/>
        <v>A+J=</v>
      </c>
      <c r="X481" s="30">
        <f t="shared" si="167"/>
        <v>45866</v>
      </c>
      <c r="Y481" s="3"/>
      <c r="Z481" s="72">
        <f>[2]Plan1!$A550</f>
        <v>52956</v>
      </c>
      <c r="AA481" s="72" t="str">
        <f>[2]Plan1!$C550</f>
        <v>Natal</v>
      </c>
      <c r="AB481" s="65"/>
      <c r="AC481" s="1"/>
      <c r="AD481" s="3"/>
      <c r="AE481" s="3"/>
      <c r="AF481" s="3"/>
      <c r="AG481" s="3"/>
      <c r="AH481" s="3"/>
      <c r="AI481" s="10"/>
      <c r="AJ481" s="3"/>
      <c r="AK481" s="3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</row>
    <row r="482" spans="1:80" x14ac:dyDescent="0.15">
      <c r="A482" s="36">
        <f t="shared" si="169"/>
        <v>44876</v>
      </c>
      <c r="B482" s="14">
        <f t="shared" ca="1" si="168"/>
        <v>1200.4094519999999</v>
      </c>
      <c r="C482" s="13">
        <f t="shared" si="154"/>
        <v>1000</v>
      </c>
      <c r="D482" s="12">
        <f>IF(A482&lt;$B$1,VLOOKUP(A482,[1]DI!$A$4:$B$15000,2,FALSE),0)</f>
        <v>0.13650000000000001</v>
      </c>
      <c r="E482" s="13">
        <f t="shared" si="155"/>
        <v>1.00050788</v>
      </c>
      <c r="F482" s="13">
        <f>(TRUNC(PRODUCT($E$13:$E481),16))</f>
        <v>1.1345592365545001</v>
      </c>
      <c r="G482" s="13">
        <f t="shared" si="156"/>
        <v>1</v>
      </c>
      <c r="H482" s="13">
        <f t="shared" si="157"/>
        <v>1.13455924</v>
      </c>
      <c r="I482" s="12">
        <f t="shared" si="171"/>
        <v>4.4999999999999998E-2</v>
      </c>
      <c r="J482" s="12"/>
      <c r="K482" s="30">
        <f t="shared" si="158"/>
        <v>44407</v>
      </c>
      <c r="L482" s="2">
        <f t="shared" si="159"/>
        <v>323</v>
      </c>
      <c r="M482" s="15">
        <f t="shared" si="160"/>
        <v>323</v>
      </c>
      <c r="N482" s="11">
        <f t="shared" si="161"/>
        <v>1.0580403469999999</v>
      </c>
      <c r="O482" s="11"/>
      <c r="P482" s="11">
        <f t="shared" si="162"/>
        <v>1.2004094519999999</v>
      </c>
      <c r="Q482" s="11"/>
      <c r="R482" s="15">
        <f t="shared" si="163"/>
        <v>0</v>
      </c>
      <c r="S482" s="13">
        <f t="shared" si="164"/>
        <v>200.40945199999999</v>
      </c>
      <c r="T482" s="13"/>
      <c r="U482" s="19">
        <f t="shared" si="165"/>
        <v>0</v>
      </c>
      <c r="V482" s="13">
        <f t="shared" si="170"/>
        <v>0</v>
      </c>
      <c r="W482" s="4" t="str">
        <f t="shared" si="166"/>
        <v>A+J=</v>
      </c>
      <c r="X482" s="30">
        <f t="shared" si="167"/>
        <v>45866</v>
      </c>
      <c r="Y482" s="3"/>
      <c r="Z482" s="72">
        <f>[2]Plan1!$A551</f>
        <v>52963</v>
      </c>
      <c r="AA482" s="72" t="str">
        <f>[2]Plan1!$C551</f>
        <v>Confraternização Universal</v>
      </c>
      <c r="AB482" s="65"/>
      <c r="AC482" s="1"/>
      <c r="AD482" s="3"/>
      <c r="AE482" s="3"/>
      <c r="AF482" s="3"/>
      <c r="AG482" s="3"/>
      <c r="AH482" s="3"/>
      <c r="AI482" s="10"/>
      <c r="AJ482" s="3"/>
      <c r="AK482" s="3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</row>
    <row r="483" spans="1:80" x14ac:dyDescent="0.15">
      <c r="A483" s="36">
        <f t="shared" si="169"/>
        <v>44877</v>
      </c>
      <c r="B483" s="14">
        <f t="shared" ca="1" si="168"/>
        <v>1201.2289169999999</v>
      </c>
      <c r="C483" s="13">
        <f t="shared" si="154"/>
        <v>1000</v>
      </c>
      <c r="D483" s="12">
        <f>IF(A483&lt;$B$1,VLOOKUP(A483,[1]DI!$A$4:$B$15000,2,FALSE),0)</f>
        <v>0</v>
      </c>
      <c r="E483" s="13">
        <f t="shared" si="155"/>
        <v>1</v>
      </c>
      <c r="F483" s="13">
        <f>(TRUNC(PRODUCT($E$13:$E482),16))</f>
        <v>1.1351354564995599</v>
      </c>
      <c r="G483" s="13">
        <f t="shared" si="156"/>
        <v>1</v>
      </c>
      <c r="H483" s="13">
        <f t="shared" si="157"/>
        <v>1.1351354600000001</v>
      </c>
      <c r="I483" s="12">
        <f t="shared" si="171"/>
        <v>4.4999999999999998E-2</v>
      </c>
      <c r="J483" s="12"/>
      <c r="K483" s="30">
        <f t="shared" si="158"/>
        <v>44407</v>
      </c>
      <c r="L483" s="2">
        <f t="shared" si="159"/>
        <v>323</v>
      </c>
      <c r="M483" s="15">
        <f t="shared" si="160"/>
        <v>324</v>
      </c>
      <c r="N483" s="11">
        <f t="shared" si="161"/>
        <v>1.058225172</v>
      </c>
      <c r="O483" s="11"/>
      <c r="P483" s="11">
        <f t="shared" si="162"/>
        <v>1.2012289169999999</v>
      </c>
      <c r="Q483" s="11"/>
      <c r="R483" s="15">
        <f t="shared" si="163"/>
        <v>0</v>
      </c>
      <c r="S483" s="13">
        <f t="shared" si="164"/>
        <v>201.228917</v>
      </c>
      <c r="T483" s="13"/>
      <c r="U483" s="19">
        <f t="shared" si="165"/>
        <v>0</v>
      </c>
      <c r="V483" s="13">
        <f t="shared" si="170"/>
        <v>0</v>
      </c>
      <c r="W483" s="4" t="str">
        <f t="shared" si="166"/>
        <v>A+J=</v>
      </c>
      <c r="X483" s="30">
        <f t="shared" si="167"/>
        <v>45866</v>
      </c>
      <c r="Y483" s="3"/>
      <c r="Z483" s="72">
        <f>[2]Plan1!$A552</f>
        <v>53013</v>
      </c>
      <c r="AA483" s="72" t="str">
        <f>[2]Plan1!$C552</f>
        <v>Carnaval</v>
      </c>
      <c r="AB483" s="65"/>
      <c r="AC483" s="1"/>
      <c r="AD483" s="3"/>
      <c r="AE483" s="3"/>
      <c r="AF483" s="3"/>
      <c r="AG483" s="3"/>
      <c r="AH483" s="3"/>
      <c r="AI483" s="10"/>
      <c r="AJ483" s="3"/>
      <c r="AK483" s="3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</row>
    <row r="484" spans="1:80" x14ac:dyDescent="0.15">
      <c r="A484" s="36">
        <f t="shared" si="169"/>
        <v>44878</v>
      </c>
      <c r="B484" s="14">
        <f t="shared" ca="1" si="168"/>
        <v>1201.2289169999999</v>
      </c>
      <c r="C484" s="13">
        <f t="shared" si="154"/>
        <v>1000</v>
      </c>
      <c r="D484" s="12">
        <f>IF(A484&lt;$B$1,VLOOKUP(A484,[1]DI!$A$4:$B$15000,2,FALSE),0)</f>
        <v>0</v>
      </c>
      <c r="E484" s="13">
        <f t="shared" si="155"/>
        <v>1</v>
      </c>
      <c r="F484" s="13">
        <f>(TRUNC(PRODUCT($E$13:$E483),16))</f>
        <v>1.1351354564995599</v>
      </c>
      <c r="G484" s="13">
        <f t="shared" si="156"/>
        <v>1</v>
      </c>
      <c r="H484" s="13">
        <f t="shared" si="157"/>
        <v>1.1351354600000001</v>
      </c>
      <c r="I484" s="12">
        <f t="shared" si="171"/>
        <v>4.4999999999999998E-2</v>
      </c>
      <c r="J484" s="12"/>
      <c r="K484" s="30">
        <f t="shared" si="158"/>
        <v>44407</v>
      </c>
      <c r="L484" s="2">
        <f t="shared" si="159"/>
        <v>323</v>
      </c>
      <c r="M484" s="15">
        <f t="shared" si="160"/>
        <v>324</v>
      </c>
      <c r="N484" s="11">
        <f t="shared" si="161"/>
        <v>1.058225172</v>
      </c>
      <c r="O484" s="11"/>
      <c r="P484" s="11">
        <f t="shared" si="162"/>
        <v>1.2012289169999999</v>
      </c>
      <c r="Q484" s="11"/>
      <c r="R484" s="15">
        <f t="shared" si="163"/>
        <v>0</v>
      </c>
      <c r="S484" s="13">
        <f t="shared" si="164"/>
        <v>201.228917</v>
      </c>
      <c r="T484" s="13"/>
      <c r="U484" s="19">
        <f t="shared" si="165"/>
        <v>0</v>
      </c>
      <c r="V484" s="13">
        <f t="shared" si="170"/>
        <v>0</v>
      </c>
      <c r="W484" s="4" t="str">
        <f t="shared" si="166"/>
        <v>A+J=</v>
      </c>
      <c r="X484" s="30">
        <f t="shared" si="167"/>
        <v>45866</v>
      </c>
      <c r="Y484" s="3"/>
      <c r="Z484" s="72">
        <f>[2]Plan1!$A553</f>
        <v>53014</v>
      </c>
      <c r="AA484" s="72" t="str">
        <f>[2]Plan1!$C553</f>
        <v>Carnaval</v>
      </c>
      <c r="AB484" s="65"/>
      <c r="AC484" s="1"/>
      <c r="AD484" s="3"/>
      <c r="AE484" s="3"/>
      <c r="AF484" s="3"/>
      <c r="AG484" s="3"/>
      <c r="AH484" s="3"/>
      <c r="AI484" s="10"/>
      <c r="AJ484" s="3"/>
      <c r="AK484" s="3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</row>
    <row r="485" spans="1:80" x14ac:dyDescent="0.15">
      <c r="A485" s="36">
        <f t="shared" si="169"/>
        <v>44879</v>
      </c>
      <c r="B485" s="14">
        <f t="shared" ca="1" si="168"/>
        <v>1201.2289169999999</v>
      </c>
      <c r="C485" s="13">
        <f t="shared" si="154"/>
        <v>1000</v>
      </c>
      <c r="D485" s="12">
        <f>IF(A485&lt;$B$1,VLOOKUP(A485,[1]DI!$A$4:$B$15000,2,FALSE),0)</f>
        <v>0.13650000000000001</v>
      </c>
      <c r="E485" s="13">
        <f t="shared" si="155"/>
        <v>1.00050788</v>
      </c>
      <c r="F485" s="13">
        <f>(TRUNC(PRODUCT($E$13:$E484),16))</f>
        <v>1.1351354564995599</v>
      </c>
      <c r="G485" s="13">
        <f t="shared" si="156"/>
        <v>1</v>
      </c>
      <c r="H485" s="13">
        <f t="shared" si="157"/>
        <v>1.1351354600000001</v>
      </c>
      <c r="I485" s="12">
        <f t="shared" si="171"/>
        <v>4.4999999999999998E-2</v>
      </c>
      <c r="J485" s="12"/>
      <c r="K485" s="30">
        <f t="shared" si="158"/>
        <v>44407</v>
      </c>
      <c r="L485" s="2">
        <f t="shared" si="159"/>
        <v>324</v>
      </c>
      <c r="M485" s="15">
        <f t="shared" si="160"/>
        <v>324</v>
      </c>
      <c r="N485" s="11">
        <f t="shared" si="161"/>
        <v>1.058225172</v>
      </c>
      <c r="O485" s="11"/>
      <c r="P485" s="11">
        <f t="shared" si="162"/>
        <v>1.2012289169999999</v>
      </c>
      <c r="Q485" s="11"/>
      <c r="R485" s="15">
        <f t="shared" si="163"/>
        <v>0</v>
      </c>
      <c r="S485" s="13">
        <f t="shared" si="164"/>
        <v>201.228917</v>
      </c>
      <c r="T485" s="13"/>
      <c r="U485" s="19">
        <f t="shared" si="165"/>
        <v>0</v>
      </c>
      <c r="V485" s="13">
        <f t="shared" si="170"/>
        <v>0</v>
      </c>
      <c r="W485" s="4" t="str">
        <f t="shared" si="166"/>
        <v>A+J=</v>
      </c>
      <c r="X485" s="30">
        <f t="shared" si="167"/>
        <v>45866</v>
      </c>
      <c r="Y485" s="3"/>
      <c r="Z485" s="72">
        <f>[2]Plan1!$A554</f>
        <v>53059</v>
      </c>
      <c r="AA485" s="72" t="str">
        <f>[2]Plan1!$C554</f>
        <v>Paixão de Cristo</v>
      </c>
      <c r="AB485" s="65"/>
      <c r="AC485" s="1"/>
      <c r="AD485" s="3"/>
      <c r="AE485" s="3"/>
      <c r="AF485" s="3"/>
      <c r="AG485" s="3"/>
      <c r="AH485" s="3"/>
      <c r="AI485" s="10"/>
      <c r="AJ485" s="3"/>
      <c r="AK485" s="3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</row>
    <row r="486" spans="1:80" x14ac:dyDescent="0.15">
      <c r="A486" s="36">
        <f t="shared" si="169"/>
        <v>44880</v>
      </c>
      <c r="B486" s="14">
        <f t="shared" ca="1" si="168"/>
        <v>1202.0489379999999</v>
      </c>
      <c r="C486" s="13">
        <f t="shared" si="154"/>
        <v>1000</v>
      </c>
      <c r="D486" s="12">
        <f>IF(A486&lt;$B$1,VLOOKUP(A486,[1]DI!$A$4:$B$15000,2,FALSE),0)</f>
        <v>0</v>
      </c>
      <c r="E486" s="13">
        <f t="shared" si="155"/>
        <v>1</v>
      </c>
      <c r="F486" s="13">
        <f>(TRUNC(PRODUCT($E$13:$E485),16))</f>
        <v>1.13571196909521</v>
      </c>
      <c r="G486" s="13">
        <f t="shared" si="156"/>
        <v>1</v>
      </c>
      <c r="H486" s="13">
        <f t="shared" si="157"/>
        <v>1.13571197</v>
      </c>
      <c r="I486" s="12">
        <f t="shared" si="171"/>
        <v>4.4999999999999998E-2</v>
      </c>
      <c r="J486" s="12"/>
      <c r="K486" s="30">
        <f t="shared" si="158"/>
        <v>44407</v>
      </c>
      <c r="L486" s="2">
        <f t="shared" si="159"/>
        <v>324</v>
      </c>
      <c r="M486" s="15">
        <f t="shared" si="160"/>
        <v>325</v>
      </c>
      <c r="N486" s="11">
        <f t="shared" si="161"/>
        <v>1.0584100279999999</v>
      </c>
      <c r="O486" s="11"/>
      <c r="P486" s="11">
        <f t="shared" si="162"/>
        <v>1.2020489379999999</v>
      </c>
      <c r="Q486" s="11"/>
      <c r="R486" s="15">
        <f t="shared" si="163"/>
        <v>0</v>
      </c>
      <c r="S486" s="13">
        <f t="shared" si="164"/>
        <v>202.04893799999999</v>
      </c>
      <c r="T486" s="13"/>
      <c r="U486" s="19">
        <f t="shared" si="165"/>
        <v>0</v>
      </c>
      <c r="V486" s="13">
        <f t="shared" si="170"/>
        <v>0</v>
      </c>
      <c r="W486" s="4" t="str">
        <f t="shared" si="166"/>
        <v>A+J=</v>
      </c>
      <c r="X486" s="30">
        <f t="shared" si="167"/>
        <v>45866</v>
      </c>
      <c r="Y486" s="3"/>
      <c r="Z486" s="72">
        <f>[2]Plan1!$A555</f>
        <v>53073</v>
      </c>
      <c r="AA486" s="72" t="str">
        <f>[2]Plan1!$C555</f>
        <v>Tiradentes</v>
      </c>
      <c r="AB486" s="66"/>
      <c r="AC486" s="23"/>
      <c r="AD486" s="20"/>
      <c r="AE486" s="20"/>
      <c r="AF486" s="20"/>
      <c r="AG486" s="20"/>
      <c r="AH486" s="3"/>
      <c r="AI486" s="10"/>
      <c r="AJ486" s="3"/>
      <c r="AK486" s="3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</row>
    <row r="487" spans="1:80" x14ac:dyDescent="0.15">
      <c r="A487" s="36">
        <f t="shared" si="169"/>
        <v>44881</v>
      </c>
      <c r="B487" s="14">
        <f t="shared" ca="1" si="168"/>
        <v>1202.0489379999999</v>
      </c>
      <c r="C487" s="13">
        <f t="shared" si="154"/>
        <v>1000</v>
      </c>
      <c r="D487" s="12">
        <f>IF(A487&lt;$B$1,VLOOKUP(A487,[1]DI!$A$4:$B$15000,2,FALSE),0)</f>
        <v>0.13650000000000001</v>
      </c>
      <c r="E487" s="13">
        <f t="shared" si="155"/>
        <v>1.00050788</v>
      </c>
      <c r="F487" s="13">
        <f>(TRUNC(PRODUCT($E$13:$E486),16))</f>
        <v>1.13571196909521</v>
      </c>
      <c r="G487" s="13">
        <f t="shared" si="156"/>
        <v>1</v>
      </c>
      <c r="H487" s="13">
        <f t="shared" si="157"/>
        <v>1.13571197</v>
      </c>
      <c r="I487" s="12">
        <f t="shared" si="171"/>
        <v>4.4999999999999998E-2</v>
      </c>
      <c r="J487" s="12"/>
      <c r="K487" s="30">
        <f t="shared" si="158"/>
        <v>44407</v>
      </c>
      <c r="L487" s="2">
        <f t="shared" si="159"/>
        <v>325</v>
      </c>
      <c r="M487" s="15">
        <f t="shared" si="160"/>
        <v>325</v>
      </c>
      <c r="N487" s="11">
        <f t="shared" si="161"/>
        <v>1.0584100279999999</v>
      </c>
      <c r="O487" s="11"/>
      <c r="P487" s="11">
        <f t="shared" si="162"/>
        <v>1.2020489379999999</v>
      </c>
      <c r="Q487" s="11"/>
      <c r="R487" s="15">
        <f t="shared" si="163"/>
        <v>0</v>
      </c>
      <c r="S487" s="13">
        <f t="shared" si="164"/>
        <v>202.04893799999999</v>
      </c>
      <c r="T487" s="13"/>
      <c r="U487" s="19">
        <f t="shared" si="165"/>
        <v>0</v>
      </c>
      <c r="V487" s="13">
        <f t="shared" si="170"/>
        <v>0</v>
      </c>
      <c r="W487" s="4" t="str">
        <f t="shared" si="166"/>
        <v>A+J=</v>
      </c>
      <c r="X487" s="30">
        <f t="shared" si="167"/>
        <v>45866</v>
      </c>
      <c r="Y487" s="3"/>
      <c r="Z487" s="72">
        <f>[2]Plan1!$A556</f>
        <v>53083</v>
      </c>
      <c r="AA487" s="72" t="str">
        <f>[2]Plan1!$C556</f>
        <v>Dia do Trabalho</v>
      </c>
      <c r="AB487" s="66"/>
      <c r="AC487" s="23"/>
      <c r="AD487" s="20"/>
      <c r="AE487" s="20"/>
      <c r="AF487" s="20"/>
      <c r="AG487" s="20"/>
      <c r="AH487" s="3"/>
      <c r="AI487" s="10"/>
      <c r="AJ487" s="3"/>
      <c r="AK487" s="3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</row>
    <row r="488" spans="1:80" x14ac:dyDescent="0.15">
      <c r="A488" s="36">
        <f t="shared" si="169"/>
        <v>44882</v>
      </c>
      <c r="B488" s="14">
        <f t="shared" ca="1" si="168"/>
        <v>1202.869516</v>
      </c>
      <c r="C488" s="13">
        <f t="shared" si="154"/>
        <v>1000</v>
      </c>
      <c r="D488" s="12">
        <f>IF(A488&lt;$B$1,VLOOKUP(A488,[1]DI!$A$4:$B$15000,2,FALSE),0)</f>
        <v>0.13650000000000001</v>
      </c>
      <c r="E488" s="13">
        <f t="shared" si="155"/>
        <v>1.00050788</v>
      </c>
      <c r="F488" s="13">
        <f>(TRUNC(PRODUCT($E$13:$E487),16))</f>
        <v>1.13628877449007</v>
      </c>
      <c r="G488" s="13">
        <f t="shared" si="156"/>
        <v>1</v>
      </c>
      <c r="H488" s="13">
        <f t="shared" si="157"/>
        <v>1.1362887699999999</v>
      </c>
      <c r="I488" s="12">
        <f t="shared" si="171"/>
        <v>4.4999999999999998E-2</v>
      </c>
      <c r="J488" s="12"/>
      <c r="K488" s="30">
        <f t="shared" si="158"/>
        <v>44407</v>
      </c>
      <c r="L488" s="2">
        <f t="shared" si="159"/>
        <v>326</v>
      </c>
      <c r="M488" s="15">
        <f t="shared" si="160"/>
        <v>326</v>
      </c>
      <c r="N488" s="11">
        <f t="shared" si="161"/>
        <v>1.058594917</v>
      </c>
      <c r="O488" s="11"/>
      <c r="P488" s="11">
        <f t="shared" si="162"/>
        <v>1.202869516</v>
      </c>
      <c r="Q488" s="11"/>
      <c r="R488" s="15">
        <f t="shared" si="163"/>
        <v>0</v>
      </c>
      <c r="S488" s="13">
        <f t="shared" si="164"/>
        <v>202.869516</v>
      </c>
      <c r="T488" s="13"/>
      <c r="U488" s="19">
        <f t="shared" si="165"/>
        <v>0</v>
      </c>
      <c r="V488" s="13">
        <f t="shared" si="170"/>
        <v>0</v>
      </c>
      <c r="W488" s="4" t="str">
        <f t="shared" si="166"/>
        <v>A+J=</v>
      </c>
      <c r="X488" s="30">
        <f t="shared" si="167"/>
        <v>45866</v>
      </c>
      <c r="Y488" s="3"/>
      <c r="Z488" s="72">
        <f>[2]Plan1!$A557</f>
        <v>53121</v>
      </c>
      <c r="AA488" s="72" t="str">
        <f>[2]Plan1!$C557</f>
        <v>Corpus Christi</v>
      </c>
      <c r="AB488" s="65"/>
      <c r="AC488" s="1"/>
      <c r="AD488" s="3"/>
      <c r="AE488" s="3"/>
      <c r="AF488" s="3"/>
      <c r="AG488" s="3"/>
      <c r="AH488" s="3"/>
      <c r="AI488" s="10"/>
      <c r="AJ488" s="3"/>
      <c r="AK488" s="3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</row>
    <row r="489" spans="1:80" x14ac:dyDescent="0.15">
      <c r="A489" s="36">
        <f t="shared" si="169"/>
        <v>44883</v>
      </c>
      <c r="B489" s="14">
        <f t="shared" ca="1" si="168"/>
        <v>1203.690662</v>
      </c>
      <c r="C489" s="13">
        <f t="shared" si="154"/>
        <v>1000</v>
      </c>
      <c r="D489" s="12">
        <f>IF(A489&lt;$B$1,VLOOKUP(A489,[1]DI!$A$4:$B$15000,2,FALSE),0)</f>
        <v>0.13650000000000001</v>
      </c>
      <c r="E489" s="13">
        <f t="shared" si="155"/>
        <v>1.00050788</v>
      </c>
      <c r="F489" s="13">
        <f>(TRUNC(PRODUCT($E$13:$E488),16))</f>
        <v>1.13686587283286</v>
      </c>
      <c r="G489" s="13">
        <f t="shared" si="156"/>
        <v>1</v>
      </c>
      <c r="H489" s="13">
        <f t="shared" si="157"/>
        <v>1.1368658700000001</v>
      </c>
      <c r="I489" s="12">
        <f t="shared" si="171"/>
        <v>4.4999999999999998E-2</v>
      </c>
      <c r="J489" s="12"/>
      <c r="K489" s="30">
        <f t="shared" si="158"/>
        <v>44407</v>
      </c>
      <c r="L489" s="2">
        <f t="shared" si="159"/>
        <v>327</v>
      </c>
      <c r="M489" s="15">
        <f t="shared" si="160"/>
        <v>327</v>
      </c>
      <c r="N489" s="11">
        <f t="shared" si="161"/>
        <v>1.058779838</v>
      </c>
      <c r="O489" s="11"/>
      <c r="P489" s="11">
        <f t="shared" si="162"/>
        <v>1.2036906620000001</v>
      </c>
      <c r="Q489" s="11"/>
      <c r="R489" s="15">
        <f t="shared" si="163"/>
        <v>0</v>
      </c>
      <c r="S489" s="13">
        <f t="shared" si="164"/>
        <v>203.690662</v>
      </c>
      <c r="T489" s="13"/>
      <c r="U489" s="19">
        <f t="shared" si="165"/>
        <v>0</v>
      </c>
      <c r="V489" s="13">
        <f t="shared" si="170"/>
        <v>0</v>
      </c>
      <c r="W489" s="4" t="str">
        <f t="shared" si="166"/>
        <v>A+J=</v>
      </c>
      <c r="X489" s="30">
        <f t="shared" si="167"/>
        <v>45866</v>
      </c>
      <c r="Y489" s="3"/>
      <c r="Z489" s="72">
        <f>[2]Plan1!$A558</f>
        <v>53212</v>
      </c>
      <c r="AA489" s="72" t="str">
        <f>[2]Plan1!$C558</f>
        <v>Independência do Brasil</v>
      </c>
      <c r="AB489" s="65"/>
      <c r="AC489" s="1"/>
      <c r="AD489" s="3"/>
      <c r="AE489" s="3"/>
      <c r="AF489" s="3"/>
      <c r="AG489" s="3"/>
      <c r="AH489" s="3"/>
      <c r="AI489" s="10"/>
      <c r="AJ489" s="3"/>
      <c r="AK489" s="3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</row>
    <row r="490" spans="1:80" x14ac:dyDescent="0.15">
      <c r="A490" s="36">
        <f t="shared" si="169"/>
        <v>44884</v>
      </c>
      <c r="B490" s="14">
        <f t="shared" ca="1" si="168"/>
        <v>1204.5123639999999</v>
      </c>
      <c r="C490" s="13">
        <f t="shared" si="154"/>
        <v>1000</v>
      </c>
      <c r="D490" s="12">
        <f>IF(A490&lt;$B$1,VLOOKUP(A490,[1]DI!$A$4:$B$15000,2,FALSE),0)</f>
        <v>0</v>
      </c>
      <c r="E490" s="13">
        <f t="shared" si="155"/>
        <v>1</v>
      </c>
      <c r="F490" s="13">
        <f>(TRUNC(PRODUCT($E$13:$E489),16))</f>
        <v>1.13744326427235</v>
      </c>
      <c r="G490" s="13">
        <f t="shared" si="156"/>
        <v>1</v>
      </c>
      <c r="H490" s="13">
        <f t="shared" si="157"/>
        <v>1.13744326</v>
      </c>
      <c r="I490" s="12">
        <f t="shared" si="171"/>
        <v>4.4999999999999998E-2</v>
      </c>
      <c r="J490" s="12"/>
      <c r="K490" s="30">
        <f t="shared" si="158"/>
        <v>44407</v>
      </c>
      <c r="L490" s="2">
        <f t="shared" si="159"/>
        <v>327</v>
      </c>
      <c r="M490" s="15">
        <f t="shared" si="160"/>
        <v>328</v>
      </c>
      <c r="N490" s="11">
        <f t="shared" si="161"/>
        <v>1.058964791</v>
      </c>
      <c r="O490" s="11"/>
      <c r="P490" s="11">
        <f t="shared" si="162"/>
        <v>1.2045123639999999</v>
      </c>
      <c r="Q490" s="11"/>
      <c r="R490" s="15">
        <f t="shared" si="163"/>
        <v>0</v>
      </c>
      <c r="S490" s="13">
        <f t="shared" si="164"/>
        <v>204.51236399999999</v>
      </c>
      <c r="T490" s="13"/>
      <c r="U490" s="19">
        <f t="shared" si="165"/>
        <v>0</v>
      </c>
      <c r="V490" s="13">
        <f t="shared" si="170"/>
        <v>0</v>
      </c>
      <c r="W490" s="4" t="str">
        <f t="shared" si="166"/>
        <v>A+J=</v>
      </c>
      <c r="X490" s="30">
        <f t="shared" si="167"/>
        <v>45866</v>
      </c>
      <c r="Y490" s="3"/>
      <c r="Z490" s="72">
        <f>[2]Plan1!$A559</f>
        <v>53247</v>
      </c>
      <c r="AA490" s="72" t="str">
        <f>[2]Plan1!$C559</f>
        <v>Nossa Sr.a Aparecida - Padroeira do Brasil</v>
      </c>
      <c r="AB490" s="65"/>
      <c r="AC490" s="1"/>
      <c r="AD490" s="3"/>
      <c r="AE490" s="3"/>
      <c r="AF490" s="3"/>
      <c r="AG490" s="3"/>
      <c r="AH490" s="3"/>
      <c r="AI490" s="10"/>
      <c r="AJ490" s="3"/>
      <c r="AK490" s="3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</row>
    <row r="491" spans="1:80" x14ac:dyDescent="0.15">
      <c r="A491" s="36">
        <f t="shared" si="169"/>
        <v>44885</v>
      </c>
      <c r="B491" s="14">
        <f t="shared" ca="1" si="168"/>
        <v>1204.5123639999999</v>
      </c>
      <c r="C491" s="13">
        <f t="shared" si="154"/>
        <v>1000</v>
      </c>
      <c r="D491" s="12">
        <f>IF(A491&lt;$B$1,VLOOKUP(A491,[1]DI!$A$4:$B$15000,2,FALSE),0)</f>
        <v>0</v>
      </c>
      <c r="E491" s="13">
        <f t="shared" si="155"/>
        <v>1</v>
      </c>
      <c r="F491" s="13">
        <f>(TRUNC(PRODUCT($E$13:$E490),16))</f>
        <v>1.13744326427235</v>
      </c>
      <c r="G491" s="13">
        <f t="shared" si="156"/>
        <v>1</v>
      </c>
      <c r="H491" s="13">
        <f t="shared" si="157"/>
        <v>1.13744326</v>
      </c>
      <c r="I491" s="12">
        <f t="shared" si="171"/>
        <v>4.4999999999999998E-2</v>
      </c>
      <c r="J491" s="12"/>
      <c r="K491" s="30">
        <f t="shared" si="158"/>
        <v>44407</v>
      </c>
      <c r="L491" s="2">
        <f t="shared" si="159"/>
        <v>327</v>
      </c>
      <c r="M491" s="15">
        <f t="shared" si="160"/>
        <v>328</v>
      </c>
      <c r="N491" s="11">
        <f t="shared" si="161"/>
        <v>1.058964791</v>
      </c>
      <c r="O491" s="11"/>
      <c r="P491" s="11">
        <f t="shared" si="162"/>
        <v>1.2045123639999999</v>
      </c>
      <c r="Q491" s="11"/>
      <c r="R491" s="15">
        <f t="shared" si="163"/>
        <v>0</v>
      </c>
      <c r="S491" s="13">
        <f t="shared" si="164"/>
        <v>204.51236399999999</v>
      </c>
      <c r="T491" s="13"/>
      <c r="U491" s="19">
        <f t="shared" si="165"/>
        <v>0</v>
      </c>
      <c r="V491" s="13">
        <f t="shared" si="170"/>
        <v>0</v>
      </c>
      <c r="W491" s="4" t="str">
        <f t="shared" si="166"/>
        <v>A+J=</v>
      </c>
      <c r="X491" s="30">
        <f t="shared" si="167"/>
        <v>45866</v>
      </c>
      <c r="Y491" s="3"/>
      <c r="Z491" s="72">
        <f>[2]Plan1!$A560</f>
        <v>53268</v>
      </c>
      <c r="AA491" s="72" t="str">
        <f>[2]Plan1!$C560</f>
        <v>Finados</v>
      </c>
      <c r="AB491" s="65"/>
      <c r="AC491" s="1"/>
      <c r="AD491" s="3"/>
      <c r="AE491" s="3"/>
      <c r="AF491" s="3"/>
      <c r="AG491" s="3"/>
      <c r="AH491" s="3"/>
      <c r="AI491" s="10"/>
      <c r="AJ491" s="3"/>
      <c r="AK491" s="3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</row>
    <row r="492" spans="1:80" x14ac:dyDescent="0.15">
      <c r="A492" s="36">
        <f t="shared" si="169"/>
        <v>44886</v>
      </c>
      <c r="B492" s="14">
        <f t="shared" ca="1" si="168"/>
        <v>1204.5123639999999</v>
      </c>
      <c r="C492" s="13">
        <f t="shared" si="154"/>
        <v>1000</v>
      </c>
      <c r="D492" s="12">
        <f>IF(A492&lt;$B$1,VLOOKUP(A492,[1]DI!$A$4:$B$15000,2,FALSE),0)</f>
        <v>0.13650000000000001</v>
      </c>
      <c r="E492" s="13">
        <f t="shared" si="155"/>
        <v>1.00050788</v>
      </c>
      <c r="F492" s="13">
        <f>(TRUNC(PRODUCT($E$13:$E491),16))</f>
        <v>1.13744326427235</v>
      </c>
      <c r="G492" s="13">
        <f t="shared" si="156"/>
        <v>1</v>
      </c>
      <c r="H492" s="13">
        <f t="shared" si="157"/>
        <v>1.13744326</v>
      </c>
      <c r="I492" s="12">
        <f t="shared" si="171"/>
        <v>4.4999999999999998E-2</v>
      </c>
      <c r="J492" s="12"/>
      <c r="K492" s="30">
        <f t="shared" si="158"/>
        <v>44407</v>
      </c>
      <c r="L492" s="2">
        <f t="shared" si="159"/>
        <v>328</v>
      </c>
      <c r="M492" s="15">
        <f t="shared" si="160"/>
        <v>328</v>
      </c>
      <c r="N492" s="11">
        <f t="shared" si="161"/>
        <v>1.058964791</v>
      </c>
      <c r="O492" s="11"/>
      <c r="P492" s="11">
        <f t="shared" si="162"/>
        <v>1.2045123639999999</v>
      </c>
      <c r="Q492" s="11"/>
      <c r="R492" s="15">
        <f t="shared" si="163"/>
        <v>0</v>
      </c>
      <c r="S492" s="13">
        <f t="shared" si="164"/>
        <v>204.51236399999999</v>
      </c>
      <c r="T492" s="13"/>
      <c r="U492" s="19">
        <f t="shared" si="165"/>
        <v>0</v>
      </c>
      <c r="V492" s="13">
        <f t="shared" si="170"/>
        <v>0</v>
      </c>
      <c r="W492" s="4" t="str">
        <f t="shared" si="166"/>
        <v>A+J=</v>
      </c>
      <c r="X492" s="30">
        <f t="shared" si="167"/>
        <v>45866</v>
      </c>
      <c r="Y492" s="3"/>
      <c r="Z492" s="72">
        <f>[2]Plan1!$A561</f>
        <v>53281</v>
      </c>
      <c r="AA492" s="72" t="str">
        <f>[2]Plan1!$C561</f>
        <v>Proclamação da República</v>
      </c>
      <c r="AB492" s="65"/>
      <c r="AC492" s="1"/>
      <c r="AD492" s="3"/>
      <c r="AE492" s="3"/>
      <c r="AF492" s="3"/>
      <c r="AG492" s="3"/>
      <c r="AH492" s="3"/>
      <c r="AI492" s="10"/>
      <c r="AJ492" s="3"/>
      <c r="AK492" s="3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</row>
    <row r="493" spans="1:80" x14ac:dyDescent="0.15">
      <c r="A493" s="36">
        <f t="shared" si="169"/>
        <v>44887</v>
      </c>
      <c r="B493" s="14">
        <f t="shared" ca="1" si="168"/>
        <v>1205.3346349999999</v>
      </c>
      <c r="C493" s="13">
        <f t="shared" si="154"/>
        <v>1000</v>
      </c>
      <c r="D493" s="12">
        <f>IF(A493&lt;$B$1,VLOOKUP(A493,[1]DI!$A$4:$B$15000,2,FALSE),0)</f>
        <v>0.13650000000000001</v>
      </c>
      <c r="E493" s="13">
        <f t="shared" si="155"/>
        <v>1.00050788</v>
      </c>
      <c r="F493" s="13">
        <f>(TRUNC(PRODUCT($E$13:$E492),16))</f>
        <v>1.13802094895741</v>
      </c>
      <c r="G493" s="13">
        <f t="shared" si="156"/>
        <v>1</v>
      </c>
      <c r="H493" s="13">
        <f t="shared" si="157"/>
        <v>1.13802095</v>
      </c>
      <c r="I493" s="12">
        <f t="shared" si="171"/>
        <v>4.4999999999999998E-2</v>
      </c>
      <c r="J493" s="12"/>
      <c r="K493" s="30">
        <f t="shared" si="158"/>
        <v>44407</v>
      </c>
      <c r="L493" s="2">
        <f t="shared" si="159"/>
        <v>329</v>
      </c>
      <c r="M493" s="15">
        <f t="shared" si="160"/>
        <v>329</v>
      </c>
      <c r="N493" s="11">
        <f t="shared" si="161"/>
        <v>1.059149777</v>
      </c>
      <c r="O493" s="11"/>
      <c r="P493" s="11">
        <f t="shared" si="162"/>
        <v>1.205334635</v>
      </c>
      <c r="Q493" s="11"/>
      <c r="R493" s="15">
        <f t="shared" si="163"/>
        <v>0</v>
      </c>
      <c r="S493" s="13">
        <f t="shared" si="164"/>
        <v>205.33463499999999</v>
      </c>
      <c r="T493" s="13"/>
      <c r="U493" s="19">
        <f t="shared" si="165"/>
        <v>0</v>
      </c>
      <c r="V493" s="13">
        <f t="shared" si="170"/>
        <v>0</v>
      </c>
      <c r="W493" s="4" t="str">
        <f t="shared" si="166"/>
        <v>A+J=</v>
      </c>
      <c r="X493" s="30">
        <f t="shared" si="167"/>
        <v>45866</v>
      </c>
      <c r="Y493" s="3"/>
      <c r="Z493" s="72">
        <f>[2]Plan1!$A562</f>
        <v>53286</v>
      </c>
      <c r="AA493" s="72" t="str">
        <f>[2]Plan1!$C562</f>
        <v>Dia Nacional de Zumbi e da Consciência Negra</v>
      </c>
      <c r="AB493" s="65"/>
      <c r="AC493" s="1"/>
      <c r="AD493" s="3"/>
      <c r="AE493" s="3"/>
      <c r="AF493" s="3"/>
      <c r="AG493" s="3"/>
      <c r="AH493" s="3"/>
      <c r="AI493" s="10"/>
      <c r="AJ493" s="3"/>
      <c r="AK493" s="3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</row>
    <row r="494" spans="1:80" x14ac:dyDescent="0.15">
      <c r="A494" s="36">
        <f t="shared" si="169"/>
        <v>44888</v>
      </c>
      <c r="B494" s="14">
        <f t="shared" ca="1" si="168"/>
        <v>1206.1574639999999</v>
      </c>
      <c r="C494" s="13">
        <f t="shared" si="154"/>
        <v>1000</v>
      </c>
      <c r="D494" s="12">
        <f>IF(A494&lt;$B$1,VLOOKUP(A494,[1]DI!$A$4:$B$15000,2,FALSE),0)</f>
        <v>0.13650000000000001</v>
      </c>
      <c r="E494" s="13">
        <f t="shared" si="155"/>
        <v>1.00050788</v>
      </c>
      <c r="F494" s="13">
        <f>(TRUNC(PRODUCT($E$13:$E493),16))</f>
        <v>1.1385989270369701</v>
      </c>
      <c r="G494" s="13">
        <f t="shared" si="156"/>
        <v>1</v>
      </c>
      <c r="H494" s="13">
        <f t="shared" si="157"/>
        <v>1.1385989299999999</v>
      </c>
      <c r="I494" s="12">
        <f t="shared" si="171"/>
        <v>4.4999999999999998E-2</v>
      </c>
      <c r="J494" s="12"/>
      <c r="K494" s="30">
        <f t="shared" si="158"/>
        <v>44407</v>
      </c>
      <c r="L494" s="2">
        <f t="shared" si="159"/>
        <v>330</v>
      </c>
      <c r="M494" s="15">
        <f t="shared" si="160"/>
        <v>330</v>
      </c>
      <c r="N494" s="11">
        <f t="shared" si="161"/>
        <v>1.0593347950000001</v>
      </c>
      <c r="O494" s="11"/>
      <c r="P494" s="11">
        <f t="shared" si="162"/>
        <v>1.2061574639999999</v>
      </c>
      <c r="Q494" s="11"/>
      <c r="R494" s="15">
        <f t="shared" si="163"/>
        <v>0</v>
      </c>
      <c r="S494" s="13">
        <f t="shared" si="164"/>
        <v>206.157464</v>
      </c>
      <c r="T494" s="13"/>
      <c r="U494" s="19">
        <f t="shared" si="165"/>
        <v>0</v>
      </c>
      <c r="V494" s="13">
        <f t="shared" si="170"/>
        <v>0</v>
      </c>
      <c r="W494" s="4" t="str">
        <f t="shared" si="166"/>
        <v>A+J=</v>
      </c>
      <c r="X494" s="30">
        <f t="shared" si="167"/>
        <v>45866</v>
      </c>
      <c r="Y494" s="3"/>
      <c r="Z494" s="72">
        <f>[2]Plan1!$A563</f>
        <v>53321</v>
      </c>
      <c r="AA494" s="72" t="str">
        <f>[2]Plan1!$C563</f>
        <v>Natal</v>
      </c>
      <c r="AB494" s="65"/>
      <c r="AC494" s="1"/>
      <c r="AD494" s="3"/>
      <c r="AE494" s="3"/>
      <c r="AF494" s="3"/>
      <c r="AG494" s="3"/>
      <c r="AH494" s="3"/>
      <c r="AI494" s="10"/>
      <c r="AJ494" s="3"/>
      <c r="AK494" s="3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</row>
    <row r="495" spans="1:80" x14ac:dyDescent="0.15">
      <c r="A495" s="36">
        <f t="shared" si="169"/>
        <v>44889</v>
      </c>
      <c r="B495" s="14">
        <f t="shared" ca="1" si="168"/>
        <v>1206.9808519999999</v>
      </c>
      <c r="C495" s="13">
        <f t="shared" si="154"/>
        <v>1000</v>
      </c>
      <c r="D495" s="12">
        <f>IF(A495&lt;$B$1,VLOOKUP(A495,[1]DI!$A$4:$B$15000,2,FALSE),0)</f>
        <v>0.13650000000000001</v>
      </c>
      <c r="E495" s="13">
        <f t="shared" si="155"/>
        <v>1.00050788</v>
      </c>
      <c r="F495" s="13">
        <f>(TRUNC(PRODUCT($E$13:$E494),16))</f>
        <v>1.1391771986600301</v>
      </c>
      <c r="G495" s="13">
        <f t="shared" si="156"/>
        <v>1</v>
      </c>
      <c r="H495" s="13">
        <f t="shared" si="157"/>
        <v>1.1391772</v>
      </c>
      <c r="I495" s="12">
        <f t="shared" si="171"/>
        <v>4.4999999999999998E-2</v>
      </c>
      <c r="J495" s="12"/>
      <c r="K495" s="30">
        <f t="shared" si="158"/>
        <v>44407</v>
      </c>
      <c r="L495" s="2">
        <f t="shared" si="159"/>
        <v>331</v>
      </c>
      <c r="M495" s="15">
        <f t="shared" si="160"/>
        <v>331</v>
      </c>
      <c r="N495" s="11">
        <f t="shared" si="161"/>
        <v>1.0595198459999999</v>
      </c>
      <c r="O495" s="11"/>
      <c r="P495" s="11">
        <f t="shared" si="162"/>
        <v>1.206980852</v>
      </c>
      <c r="Q495" s="11"/>
      <c r="R495" s="15">
        <f t="shared" si="163"/>
        <v>0</v>
      </c>
      <c r="S495" s="13">
        <f t="shared" si="164"/>
        <v>206.980852</v>
      </c>
      <c r="T495" s="13"/>
      <c r="U495" s="19">
        <f t="shared" si="165"/>
        <v>0</v>
      </c>
      <c r="V495" s="13">
        <f t="shared" si="170"/>
        <v>0</v>
      </c>
      <c r="W495" s="4" t="str">
        <f t="shared" si="166"/>
        <v>A+J=</v>
      </c>
      <c r="X495" s="30">
        <f t="shared" si="167"/>
        <v>45866</v>
      </c>
      <c r="Y495" s="3"/>
      <c r="Z495" s="72">
        <f>[2]Plan1!$A564</f>
        <v>53328</v>
      </c>
      <c r="AA495" s="72" t="str">
        <f>[2]Plan1!$C564</f>
        <v>Confraternização Universal</v>
      </c>
      <c r="AB495" s="65"/>
      <c r="AC495" s="1"/>
      <c r="AD495" s="3"/>
      <c r="AE495" s="3"/>
      <c r="AF495" s="3"/>
      <c r="AG495" s="3"/>
      <c r="AH495" s="3"/>
      <c r="AI495" s="10"/>
      <c r="AJ495" s="3"/>
      <c r="AK495" s="3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</row>
    <row r="496" spans="1:80" x14ac:dyDescent="0.15">
      <c r="A496" s="36">
        <f t="shared" si="169"/>
        <v>44890</v>
      </c>
      <c r="B496" s="14">
        <f t="shared" ca="1" si="168"/>
        <v>1207.8047959999999</v>
      </c>
      <c r="C496" s="13">
        <f t="shared" si="154"/>
        <v>1000</v>
      </c>
      <c r="D496" s="12">
        <f>IF(A496&lt;$B$1,VLOOKUP(A496,[1]DI!$A$4:$B$15000,2,FALSE),0)</f>
        <v>0.13650000000000001</v>
      </c>
      <c r="E496" s="13">
        <f t="shared" si="155"/>
        <v>1.00050788</v>
      </c>
      <c r="F496" s="13">
        <f>(TRUNC(PRODUCT($E$13:$E495),16))</f>
        <v>1.1397557639756899</v>
      </c>
      <c r="G496" s="13">
        <f t="shared" si="156"/>
        <v>1</v>
      </c>
      <c r="H496" s="13">
        <f t="shared" si="157"/>
        <v>1.1397557599999999</v>
      </c>
      <c r="I496" s="12">
        <f t="shared" si="171"/>
        <v>4.4999999999999998E-2</v>
      </c>
      <c r="J496" s="12"/>
      <c r="K496" s="30">
        <f t="shared" si="158"/>
        <v>44407</v>
      </c>
      <c r="L496" s="2">
        <f t="shared" si="159"/>
        <v>332</v>
      </c>
      <c r="M496" s="15">
        <f t="shared" si="160"/>
        <v>332</v>
      </c>
      <c r="N496" s="11">
        <f t="shared" si="161"/>
        <v>1.0597049279999999</v>
      </c>
      <c r="O496" s="11"/>
      <c r="P496" s="11">
        <f t="shared" si="162"/>
        <v>1.207804796</v>
      </c>
      <c r="Q496" s="11"/>
      <c r="R496" s="15">
        <f t="shared" si="163"/>
        <v>0</v>
      </c>
      <c r="S496" s="13">
        <f t="shared" si="164"/>
        <v>207.80479600000001</v>
      </c>
      <c r="T496" s="13"/>
      <c r="U496" s="19">
        <f t="shared" si="165"/>
        <v>0</v>
      </c>
      <c r="V496" s="13">
        <f t="shared" si="170"/>
        <v>0</v>
      </c>
      <c r="W496" s="4" t="str">
        <f t="shared" si="166"/>
        <v>A+J=</v>
      </c>
      <c r="X496" s="30">
        <f t="shared" si="167"/>
        <v>45866</v>
      </c>
      <c r="Y496" s="3"/>
      <c r="Z496" s="72">
        <f>[2]Plan1!$A565</f>
        <v>53363</v>
      </c>
      <c r="AA496" s="72" t="str">
        <f>[2]Plan1!$C565</f>
        <v>Carnaval</v>
      </c>
      <c r="AB496" s="65"/>
      <c r="AC496" s="1"/>
      <c r="AD496" s="3"/>
      <c r="AE496" s="3"/>
      <c r="AF496" s="3"/>
      <c r="AG496" s="3"/>
      <c r="AH496" s="3"/>
      <c r="AI496" s="10"/>
      <c r="AJ496" s="3"/>
      <c r="AK496" s="3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</row>
    <row r="497" spans="1:80" x14ac:dyDescent="0.15">
      <c r="A497" s="36">
        <f t="shared" si="169"/>
        <v>44891</v>
      </c>
      <c r="B497" s="14">
        <f t="shared" ca="1" si="168"/>
        <v>1208.6293089999999</v>
      </c>
      <c r="C497" s="13">
        <f t="shared" si="154"/>
        <v>1000</v>
      </c>
      <c r="D497" s="12">
        <f>IF(A497&lt;$B$1,VLOOKUP(A497,[1]DI!$A$4:$B$15000,2,FALSE),0)</f>
        <v>0</v>
      </c>
      <c r="E497" s="13">
        <f t="shared" si="155"/>
        <v>1</v>
      </c>
      <c r="F497" s="13">
        <f>(TRUNC(PRODUCT($E$13:$E496),16))</f>
        <v>1.1403346231331</v>
      </c>
      <c r="G497" s="13">
        <f t="shared" si="156"/>
        <v>1</v>
      </c>
      <c r="H497" s="13">
        <f t="shared" si="157"/>
        <v>1.14033462</v>
      </c>
      <c r="I497" s="12">
        <f t="shared" si="171"/>
        <v>4.4999999999999998E-2</v>
      </c>
      <c r="J497" s="12"/>
      <c r="K497" s="30">
        <f t="shared" si="158"/>
        <v>44407</v>
      </c>
      <c r="L497" s="2">
        <f t="shared" si="159"/>
        <v>332</v>
      </c>
      <c r="M497" s="15">
        <f t="shared" si="160"/>
        <v>333</v>
      </c>
      <c r="N497" s="11">
        <f t="shared" si="161"/>
        <v>1.059890043</v>
      </c>
      <c r="O497" s="11"/>
      <c r="P497" s="11">
        <f t="shared" si="162"/>
        <v>1.208629309</v>
      </c>
      <c r="Q497" s="11"/>
      <c r="R497" s="15">
        <f t="shared" si="163"/>
        <v>0</v>
      </c>
      <c r="S497" s="13">
        <f t="shared" si="164"/>
        <v>208.62930900000001</v>
      </c>
      <c r="T497" s="13"/>
      <c r="U497" s="19">
        <f t="shared" si="165"/>
        <v>0</v>
      </c>
      <c r="V497" s="13">
        <f t="shared" si="170"/>
        <v>0</v>
      </c>
      <c r="W497" s="4" t="str">
        <f t="shared" si="166"/>
        <v>A+J=</v>
      </c>
      <c r="X497" s="30">
        <f t="shared" si="167"/>
        <v>45866</v>
      </c>
      <c r="Y497" s="3"/>
      <c r="Z497" s="72">
        <f>[2]Plan1!$A566</f>
        <v>53364</v>
      </c>
      <c r="AA497" s="72" t="str">
        <f>[2]Plan1!$C566</f>
        <v>Carnaval</v>
      </c>
      <c r="AB497" s="65"/>
      <c r="AC497" s="1"/>
      <c r="AD497" s="3"/>
      <c r="AE497" s="3"/>
      <c r="AF497" s="3"/>
      <c r="AG497" s="3"/>
      <c r="AH497" s="3"/>
      <c r="AI497" s="10"/>
      <c r="AJ497" s="3"/>
      <c r="AK497" s="3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</row>
    <row r="498" spans="1:80" x14ac:dyDescent="0.15">
      <c r="A498" s="36">
        <f t="shared" si="169"/>
        <v>44892</v>
      </c>
      <c r="B498" s="14">
        <f t="shared" ca="1" si="168"/>
        <v>1208.6293089999999</v>
      </c>
      <c r="C498" s="13">
        <f t="shared" si="154"/>
        <v>1000</v>
      </c>
      <c r="D498" s="12">
        <f>IF(A498&lt;$B$1,VLOOKUP(A498,[1]DI!$A$4:$B$15000,2,FALSE),0)</f>
        <v>0</v>
      </c>
      <c r="E498" s="13">
        <f t="shared" si="155"/>
        <v>1</v>
      </c>
      <c r="F498" s="13">
        <f>(TRUNC(PRODUCT($E$13:$E497),16))</f>
        <v>1.1403346231331</v>
      </c>
      <c r="G498" s="13">
        <f t="shared" si="156"/>
        <v>1</v>
      </c>
      <c r="H498" s="13">
        <f t="shared" si="157"/>
        <v>1.14033462</v>
      </c>
      <c r="I498" s="12">
        <f t="shared" si="171"/>
        <v>4.4999999999999998E-2</v>
      </c>
      <c r="J498" s="12"/>
      <c r="K498" s="30">
        <f t="shared" si="158"/>
        <v>44407</v>
      </c>
      <c r="L498" s="2">
        <f t="shared" si="159"/>
        <v>332</v>
      </c>
      <c r="M498" s="15">
        <f t="shared" si="160"/>
        <v>333</v>
      </c>
      <c r="N498" s="11">
        <f t="shared" si="161"/>
        <v>1.059890043</v>
      </c>
      <c r="O498" s="11"/>
      <c r="P498" s="11">
        <f t="shared" si="162"/>
        <v>1.208629309</v>
      </c>
      <c r="Q498" s="11"/>
      <c r="R498" s="15">
        <f t="shared" si="163"/>
        <v>0</v>
      </c>
      <c r="S498" s="13">
        <f t="shared" si="164"/>
        <v>208.62930900000001</v>
      </c>
      <c r="T498" s="13"/>
      <c r="U498" s="19">
        <f t="shared" si="165"/>
        <v>0</v>
      </c>
      <c r="V498" s="13">
        <f t="shared" si="170"/>
        <v>0</v>
      </c>
      <c r="W498" s="4" t="str">
        <f t="shared" si="166"/>
        <v>A+J=</v>
      </c>
      <c r="X498" s="30">
        <f t="shared" si="167"/>
        <v>45866</v>
      </c>
      <c r="Y498" s="3"/>
      <c r="Z498" s="72">
        <f>[2]Plan1!$A567</f>
        <v>53409</v>
      </c>
      <c r="AA498" s="72" t="str">
        <f>[2]Plan1!$C567</f>
        <v>Paixão de Cristo</v>
      </c>
      <c r="AB498" s="65"/>
      <c r="AC498" s="1"/>
      <c r="AD498" s="3"/>
      <c r="AE498" s="3"/>
      <c r="AF498" s="3"/>
      <c r="AG498" s="3"/>
      <c r="AH498" s="3"/>
      <c r="AI498" s="10"/>
      <c r="AJ498" s="3"/>
      <c r="AK498" s="3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</row>
    <row r="499" spans="1:80" x14ac:dyDescent="0.15">
      <c r="A499" s="36">
        <f t="shared" si="169"/>
        <v>44893</v>
      </c>
      <c r="B499" s="14">
        <f t="shared" ca="1" si="168"/>
        <v>1208.6293089999999</v>
      </c>
      <c r="C499" s="13">
        <f t="shared" si="154"/>
        <v>1000</v>
      </c>
      <c r="D499" s="12">
        <f>IF(A499&lt;$B$1,VLOOKUP(A499,[1]DI!$A$4:$B$15000,2,FALSE),0)</f>
        <v>0.13650000000000001</v>
      </c>
      <c r="E499" s="13">
        <f t="shared" si="155"/>
        <v>1.00050788</v>
      </c>
      <c r="F499" s="13">
        <f>(TRUNC(PRODUCT($E$13:$E498),16))</f>
        <v>1.1403346231331</v>
      </c>
      <c r="G499" s="13">
        <f t="shared" si="156"/>
        <v>1</v>
      </c>
      <c r="H499" s="13">
        <f t="shared" si="157"/>
        <v>1.14033462</v>
      </c>
      <c r="I499" s="12">
        <f t="shared" si="171"/>
        <v>4.4999999999999998E-2</v>
      </c>
      <c r="J499" s="12"/>
      <c r="K499" s="30">
        <f t="shared" si="158"/>
        <v>44407</v>
      </c>
      <c r="L499" s="2">
        <f t="shared" si="159"/>
        <v>333</v>
      </c>
      <c r="M499" s="15">
        <f t="shared" si="160"/>
        <v>333</v>
      </c>
      <c r="N499" s="11">
        <f t="shared" si="161"/>
        <v>1.059890043</v>
      </c>
      <c r="O499" s="11"/>
      <c r="P499" s="11">
        <f t="shared" si="162"/>
        <v>1.208629309</v>
      </c>
      <c r="Q499" s="11"/>
      <c r="R499" s="15">
        <f t="shared" si="163"/>
        <v>0</v>
      </c>
      <c r="S499" s="13">
        <f t="shared" si="164"/>
        <v>208.62930900000001</v>
      </c>
      <c r="T499" s="13"/>
      <c r="U499" s="19">
        <f t="shared" si="165"/>
        <v>0</v>
      </c>
      <c r="V499" s="13">
        <f t="shared" si="170"/>
        <v>0</v>
      </c>
      <c r="W499" s="4" t="str">
        <f t="shared" si="166"/>
        <v>A+J=</v>
      </c>
      <c r="X499" s="30">
        <f t="shared" si="167"/>
        <v>45866</v>
      </c>
      <c r="Y499" s="3"/>
      <c r="Z499" s="72">
        <f>[2]Plan1!$A568</f>
        <v>53438</v>
      </c>
      <c r="AA499" s="72" t="str">
        <f>[2]Plan1!$C568</f>
        <v>Tiradentes</v>
      </c>
      <c r="AB499" s="65"/>
      <c r="AC499" s="1"/>
      <c r="AD499" s="3"/>
      <c r="AE499" s="3"/>
      <c r="AF499" s="3"/>
      <c r="AG499" s="3"/>
      <c r="AH499" s="3"/>
      <c r="AI499" s="10"/>
      <c r="AJ499" s="3"/>
      <c r="AK499" s="3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</row>
    <row r="500" spans="1:80" x14ac:dyDescent="0.15">
      <c r="A500" s="36">
        <f t="shared" si="169"/>
        <v>44894</v>
      </c>
      <c r="B500" s="14">
        <f t="shared" ca="1" si="168"/>
        <v>1209.454393</v>
      </c>
      <c r="C500" s="13">
        <f t="shared" si="154"/>
        <v>1000</v>
      </c>
      <c r="D500" s="12">
        <f>IF(A500&lt;$B$1,VLOOKUP(A500,[1]DI!$A$4:$B$15000,2,FALSE),0)</f>
        <v>0.13650000000000001</v>
      </c>
      <c r="E500" s="13">
        <f t="shared" si="155"/>
        <v>1.00050788</v>
      </c>
      <c r="F500" s="13">
        <f>(TRUNC(PRODUCT($E$13:$E499),16))</f>
        <v>1.14091377628149</v>
      </c>
      <c r="G500" s="13">
        <f t="shared" si="156"/>
        <v>1</v>
      </c>
      <c r="H500" s="13">
        <f t="shared" si="157"/>
        <v>1.14091378</v>
      </c>
      <c r="I500" s="12">
        <f t="shared" si="171"/>
        <v>4.4999999999999998E-2</v>
      </c>
      <c r="J500" s="12"/>
      <c r="K500" s="30">
        <f t="shared" si="158"/>
        <v>44407</v>
      </c>
      <c r="L500" s="2">
        <f t="shared" si="159"/>
        <v>334</v>
      </c>
      <c r="M500" s="15">
        <f t="shared" si="160"/>
        <v>334</v>
      </c>
      <c r="N500" s="11">
        <f t="shared" si="161"/>
        <v>1.0600751909999999</v>
      </c>
      <c r="O500" s="11"/>
      <c r="P500" s="11">
        <f t="shared" si="162"/>
        <v>1.2094543929999999</v>
      </c>
      <c r="Q500" s="11"/>
      <c r="R500" s="15">
        <f t="shared" si="163"/>
        <v>0</v>
      </c>
      <c r="S500" s="13">
        <f t="shared" si="164"/>
        <v>209.45439300000001</v>
      </c>
      <c r="T500" s="13"/>
      <c r="U500" s="19">
        <f t="shared" si="165"/>
        <v>0</v>
      </c>
      <c r="V500" s="13">
        <f t="shared" si="170"/>
        <v>0</v>
      </c>
      <c r="W500" s="4" t="str">
        <f t="shared" si="166"/>
        <v>A+J=</v>
      </c>
      <c r="X500" s="30">
        <f t="shared" si="167"/>
        <v>45866</v>
      </c>
      <c r="Y500" s="3"/>
      <c r="Z500" s="72">
        <f>[2]Plan1!$A569</f>
        <v>53448</v>
      </c>
      <c r="AA500" s="72" t="str">
        <f>[2]Plan1!$C569</f>
        <v>Dia do Trabalho</v>
      </c>
      <c r="AB500" s="65"/>
      <c r="AC500" s="1"/>
      <c r="AD500" s="3"/>
      <c r="AE500" s="3"/>
      <c r="AF500" s="3"/>
      <c r="AG500" s="3"/>
      <c r="AH500" s="3"/>
      <c r="AI500" s="10"/>
      <c r="AJ500" s="3"/>
      <c r="AK500" s="3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</row>
    <row r="501" spans="1:80" x14ac:dyDescent="0.15">
      <c r="A501" s="36">
        <f t="shared" si="169"/>
        <v>44895</v>
      </c>
      <c r="B501" s="14">
        <f t="shared" ca="1" si="168"/>
        <v>1210.2800239999999</v>
      </c>
      <c r="C501" s="13">
        <f t="shared" si="154"/>
        <v>1000</v>
      </c>
      <c r="D501" s="12">
        <f>IF(A501&lt;$B$1,VLOOKUP(A501,[1]DI!$A$4:$B$15000,2,FALSE),0)</f>
        <v>0.13650000000000001</v>
      </c>
      <c r="E501" s="13">
        <f t="shared" si="155"/>
        <v>1.00050788</v>
      </c>
      <c r="F501" s="13">
        <f>(TRUNC(PRODUCT($E$13:$E500),16))</f>
        <v>1.14149322357019</v>
      </c>
      <c r="G501" s="13">
        <f t="shared" si="156"/>
        <v>1</v>
      </c>
      <c r="H501" s="13">
        <f t="shared" si="157"/>
        <v>1.1414932200000001</v>
      </c>
      <c r="I501" s="12">
        <f t="shared" si="171"/>
        <v>4.4999999999999998E-2</v>
      </c>
      <c r="J501" s="12"/>
      <c r="K501" s="30">
        <f t="shared" si="158"/>
        <v>44407</v>
      </c>
      <c r="L501" s="2">
        <f t="shared" si="159"/>
        <v>335</v>
      </c>
      <c r="M501" s="15">
        <f t="shared" si="160"/>
        <v>335</v>
      </c>
      <c r="N501" s="11">
        <f t="shared" si="161"/>
        <v>1.06026037</v>
      </c>
      <c r="O501" s="11"/>
      <c r="P501" s="11">
        <f t="shared" si="162"/>
        <v>1.210280024</v>
      </c>
      <c r="Q501" s="11"/>
      <c r="R501" s="15">
        <f t="shared" si="163"/>
        <v>0</v>
      </c>
      <c r="S501" s="13">
        <f t="shared" si="164"/>
        <v>210.280024</v>
      </c>
      <c r="T501" s="13"/>
      <c r="U501" s="19">
        <f t="shared" si="165"/>
        <v>0</v>
      </c>
      <c r="V501" s="13">
        <f t="shared" si="170"/>
        <v>0</v>
      </c>
      <c r="W501" s="4" t="str">
        <f t="shared" si="166"/>
        <v>A+J=</v>
      </c>
      <c r="X501" s="30">
        <f t="shared" si="167"/>
        <v>45866</v>
      </c>
      <c r="Y501" s="3"/>
      <c r="Z501" s="72">
        <f>[2]Plan1!$A570</f>
        <v>53471</v>
      </c>
      <c r="AA501" s="72" t="str">
        <f>[2]Plan1!$C570</f>
        <v>Corpus Christi</v>
      </c>
      <c r="AB501" s="65"/>
      <c r="AC501" s="1"/>
      <c r="AD501" s="3"/>
      <c r="AE501" s="3"/>
      <c r="AF501" s="3"/>
      <c r="AG501" s="3"/>
      <c r="AH501" s="3"/>
      <c r="AI501" s="10"/>
      <c r="AJ501" s="3"/>
      <c r="AK501" s="3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</row>
    <row r="502" spans="1:80" x14ac:dyDescent="0.15">
      <c r="A502" s="36">
        <f t="shared" si="169"/>
        <v>44896</v>
      </c>
      <c r="B502" s="14">
        <f t="shared" ca="1" si="168"/>
        <v>1211.106235</v>
      </c>
      <c r="C502" s="13">
        <f t="shared" si="154"/>
        <v>1000</v>
      </c>
      <c r="D502" s="12">
        <f>IF(A502&lt;$B$1,VLOOKUP(A502,[1]DI!$A$4:$B$15000,2,FALSE),0)</f>
        <v>0.13650000000000001</v>
      </c>
      <c r="E502" s="13">
        <f t="shared" si="155"/>
        <v>1.00050788</v>
      </c>
      <c r="F502" s="13">
        <f>(TRUNC(PRODUCT($E$13:$E501),16))</f>
        <v>1.1420729651485799</v>
      </c>
      <c r="G502" s="13">
        <f t="shared" si="156"/>
        <v>1</v>
      </c>
      <c r="H502" s="13">
        <f t="shared" si="157"/>
        <v>1.1420729700000001</v>
      </c>
      <c r="I502" s="12">
        <f t="shared" si="171"/>
        <v>4.4999999999999998E-2</v>
      </c>
      <c r="J502" s="12"/>
      <c r="K502" s="30">
        <f t="shared" si="158"/>
        <v>44407</v>
      </c>
      <c r="L502" s="2">
        <f t="shared" si="159"/>
        <v>336</v>
      </c>
      <c r="M502" s="15">
        <f t="shared" si="160"/>
        <v>336</v>
      </c>
      <c r="N502" s="11">
        <f t="shared" si="161"/>
        <v>1.0604455820000001</v>
      </c>
      <c r="O502" s="11"/>
      <c r="P502" s="11">
        <f t="shared" si="162"/>
        <v>1.2111062349999999</v>
      </c>
      <c r="Q502" s="11"/>
      <c r="R502" s="15">
        <f t="shared" si="163"/>
        <v>0</v>
      </c>
      <c r="S502" s="13">
        <f t="shared" si="164"/>
        <v>211.106235</v>
      </c>
      <c r="T502" s="13"/>
      <c r="U502" s="19">
        <f t="shared" si="165"/>
        <v>0</v>
      </c>
      <c r="V502" s="13">
        <f t="shared" si="170"/>
        <v>0</v>
      </c>
      <c r="W502" s="4" t="str">
        <f t="shared" si="166"/>
        <v>A+J=</v>
      </c>
      <c r="X502" s="30">
        <f t="shared" si="167"/>
        <v>45866</v>
      </c>
      <c r="Y502" s="3"/>
      <c r="Z502" s="72">
        <f>[2]Plan1!$A571</f>
        <v>53577</v>
      </c>
      <c r="AA502" s="72" t="str">
        <f>[2]Plan1!$C571</f>
        <v>Independência do Brasil</v>
      </c>
      <c r="AB502" s="65"/>
      <c r="AC502" s="1"/>
      <c r="AD502" s="3"/>
      <c r="AE502" s="3"/>
      <c r="AF502" s="3"/>
      <c r="AG502" s="3"/>
      <c r="AH502" s="3"/>
      <c r="AI502" s="10"/>
      <c r="AJ502" s="3"/>
      <c r="AK502" s="3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</row>
    <row r="503" spans="1:80" x14ac:dyDescent="0.15">
      <c r="A503" s="36">
        <f t="shared" si="169"/>
        <v>44897</v>
      </c>
      <c r="B503" s="14">
        <f t="shared" ca="1" si="168"/>
        <v>1211.932996</v>
      </c>
      <c r="C503" s="13">
        <f t="shared" si="154"/>
        <v>1000</v>
      </c>
      <c r="D503" s="12">
        <f>IF(A503&lt;$B$1,VLOOKUP(A503,[1]DI!$A$4:$B$15000,2,FALSE),0)</f>
        <v>0.13650000000000001</v>
      </c>
      <c r="E503" s="13">
        <f t="shared" si="155"/>
        <v>1.00050788</v>
      </c>
      <c r="F503" s="13">
        <f>(TRUNC(PRODUCT($E$13:$E502),16))</f>
        <v>1.14265300116612</v>
      </c>
      <c r="G503" s="13">
        <f t="shared" si="156"/>
        <v>1</v>
      </c>
      <c r="H503" s="13">
        <f t="shared" si="157"/>
        <v>1.1426529999999999</v>
      </c>
      <c r="I503" s="12">
        <f t="shared" si="171"/>
        <v>4.4999999999999998E-2</v>
      </c>
      <c r="J503" s="12"/>
      <c r="K503" s="30">
        <f t="shared" si="158"/>
        <v>44407</v>
      </c>
      <c r="L503" s="2">
        <f t="shared" si="159"/>
        <v>337</v>
      </c>
      <c r="M503" s="15">
        <f t="shared" si="160"/>
        <v>337</v>
      </c>
      <c r="N503" s="11">
        <f t="shared" si="161"/>
        <v>1.060630827</v>
      </c>
      <c r="O503" s="11"/>
      <c r="P503" s="11">
        <f t="shared" si="162"/>
        <v>1.211932996</v>
      </c>
      <c r="Q503" s="11"/>
      <c r="R503" s="15">
        <f t="shared" si="163"/>
        <v>0</v>
      </c>
      <c r="S503" s="13">
        <f t="shared" si="164"/>
        <v>211.932996</v>
      </c>
      <c r="T503" s="13"/>
      <c r="U503" s="19">
        <f t="shared" si="165"/>
        <v>0</v>
      </c>
      <c r="V503" s="13">
        <f t="shared" si="170"/>
        <v>0</v>
      </c>
      <c r="W503" s="4" t="str">
        <f t="shared" si="166"/>
        <v>A+J=</v>
      </c>
      <c r="X503" s="30">
        <f t="shared" si="167"/>
        <v>45866</v>
      </c>
      <c r="Y503" s="3"/>
      <c r="Z503" s="72">
        <f>[2]Plan1!$A572</f>
        <v>53612</v>
      </c>
      <c r="AA503" s="72" t="str">
        <f>[2]Plan1!$C572</f>
        <v>Nossa Sr.a Aparecida - Padroeira do Brasil</v>
      </c>
      <c r="AB503" s="65"/>
      <c r="AC503" s="1"/>
      <c r="AD503" s="3"/>
      <c r="AE503" s="3"/>
      <c r="AF503" s="3"/>
      <c r="AG503" s="3"/>
      <c r="AH503" s="3"/>
      <c r="AI503" s="10"/>
      <c r="AJ503" s="3"/>
      <c r="AK503" s="3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</row>
    <row r="504" spans="1:80" x14ac:dyDescent="0.15">
      <c r="A504" s="36">
        <f t="shared" si="169"/>
        <v>44898</v>
      </c>
      <c r="B504" s="14">
        <f t="shared" ca="1" si="168"/>
        <v>1212.760327</v>
      </c>
      <c r="C504" s="13">
        <f t="shared" si="154"/>
        <v>1000</v>
      </c>
      <c r="D504" s="12">
        <f>IF(A504&lt;$B$1,VLOOKUP(A504,[1]DI!$A$4:$B$15000,2,FALSE),0)</f>
        <v>0</v>
      </c>
      <c r="E504" s="13">
        <f t="shared" si="155"/>
        <v>1</v>
      </c>
      <c r="F504" s="13">
        <f>(TRUNC(PRODUCT($E$13:$E503),16))</f>
        <v>1.14323333177235</v>
      </c>
      <c r="G504" s="13">
        <f t="shared" si="156"/>
        <v>1</v>
      </c>
      <c r="H504" s="13">
        <f t="shared" si="157"/>
        <v>1.1432333299999999</v>
      </c>
      <c r="I504" s="12">
        <f t="shared" si="171"/>
        <v>4.4999999999999998E-2</v>
      </c>
      <c r="J504" s="12"/>
      <c r="K504" s="30">
        <f t="shared" si="158"/>
        <v>44407</v>
      </c>
      <c r="L504" s="2">
        <f t="shared" si="159"/>
        <v>337</v>
      </c>
      <c r="M504" s="15">
        <f t="shared" si="160"/>
        <v>338</v>
      </c>
      <c r="N504" s="11">
        <f t="shared" si="161"/>
        <v>1.0608161039999999</v>
      </c>
      <c r="O504" s="11"/>
      <c r="P504" s="11">
        <f t="shared" si="162"/>
        <v>1.212760327</v>
      </c>
      <c r="Q504" s="11"/>
      <c r="R504" s="15">
        <f t="shared" si="163"/>
        <v>0</v>
      </c>
      <c r="S504" s="13">
        <f t="shared" si="164"/>
        <v>212.76032699999999</v>
      </c>
      <c r="T504" s="13"/>
      <c r="U504" s="19">
        <f t="shared" si="165"/>
        <v>0</v>
      </c>
      <c r="V504" s="13">
        <f t="shared" si="170"/>
        <v>0</v>
      </c>
      <c r="W504" s="4" t="str">
        <f t="shared" si="166"/>
        <v>A+J=</v>
      </c>
      <c r="X504" s="30">
        <f t="shared" si="167"/>
        <v>45866</v>
      </c>
      <c r="Y504" s="3"/>
      <c r="Z504" s="72">
        <f>[2]Plan1!$A573</f>
        <v>53633</v>
      </c>
      <c r="AA504" s="72" t="str">
        <f>[2]Plan1!$C573</f>
        <v>Finados</v>
      </c>
      <c r="AB504" s="65"/>
      <c r="AC504" s="1"/>
      <c r="AD504" s="3"/>
      <c r="AE504" s="3"/>
      <c r="AF504" s="3"/>
      <c r="AG504" s="3"/>
      <c r="AH504" s="3"/>
      <c r="AI504" s="10"/>
      <c r="AJ504" s="3"/>
      <c r="AK504" s="3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</row>
    <row r="505" spans="1:80" x14ac:dyDescent="0.15">
      <c r="A505" s="36">
        <f t="shared" si="169"/>
        <v>44899</v>
      </c>
      <c r="B505" s="14">
        <f t="shared" ca="1" si="168"/>
        <v>1212.760327</v>
      </c>
      <c r="C505" s="13">
        <f t="shared" si="154"/>
        <v>1000</v>
      </c>
      <c r="D505" s="12">
        <f>IF(A505&lt;$B$1,VLOOKUP(A505,[1]DI!$A$4:$B$15000,2,FALSE),0)</f>
        <v>0</v>
      </c>
      <c r="E505" s="13">
        <f t="shared" si="155"/>
        <v>1</v>
      </c>
      <c r="F505" s="13">
        <f>(TRUNC(PRODUCT($E$13:$E504),16))</f>
        <v>1.14323333177235</v>
      </c>
      <c r="G505" s="13">
        <f t="shared" si="156"/>
        <v>1</v>
      </c>
      <c r="H505" s="13">
        <f t="shared" si="157"/>
        <v>1.1432333299999999</v>
      </c>
      <c r="I505" s="12">
        <f t="shared" si="171"/>
        <v>4.4999999999999998E-2</v>
      </c>
      <c r="J505" s="12"/>
      <c r="K505" s="30">
        <f t="shared" si="158"/>
        <v>44407</v>
      </c>
      <c r="L505" s="2">
        <f t="shared" si="159"/>
        <v>337</v>
      </c>
      <c r="M505" s="15">
        <f t="shared" si="160"/>
        <v>338</v>
      </c>
      <c r="N505" s="11">
        <f t="shared" si="161"/>
        <v>1.0608161039999999</v>
      </c>
      <c r="O505" s="11"/>
      <c r="P505" s="11">
        <f t="shared" si="162"/>
        <v>1.212760327</v>
      </c>
      <c r="Q505" s="11"/>
      <c r="R505" s="15">
        <f t="shared" si="163"/>
        <v>0</v>
      </c>
      <c r="S505" s="13">
        <f t="shared" si="164"/>
        <v>212.76032699999999</v>
      </c>
      <c r="T505" s="13"/>
      <c r="U505" s="19">
        <f t="shared" si="165"/>
        <v>0</v>
      </c>
      <c r="V505" s="13">
        <f t="shared" si="170"/>
        <v>0</v>
      </c>
      <c r="W505" s="4" t="str">
        <f t="shared" si="166"/>
        <v>A+J=</v>
      </c>
      <c r="X505" s="30">
        <f t="shared" si="167"/>
        <v>45866</v>
      </c>
      <c r="Y505" s="3"/>
      <c r="Z505" s="72">
        <f>[2]Plan1!$A574</f>
        <v>53646</v>
      </c>
      <c r="AA505" s="72" t="str">
        <f>[2]Plan1!$C574</f>
        <v>Proclamação da República</v>
      </c>
      <c r="AB505" s="65"/>
      <c r="AC505" s="1"/>
      <c r="AD505" s="3"/>
      <c r="AE505" s="3"/>
      <c r="AF505" s="3"/>
      <c r="AG505" s="3"/>
      <c r="AH505" s="3"/>
      <c r="AI505" s="10"/>
      <c r="AJ505" s="3"/>
      <c r="AK505" s="3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</row>
    <row r="506" spans="1:80" x14ac:dyDescent="0.15">
      <c r="A506" s="36">
        <f t="shared" si="169"/>
        <v>44900</v>
      </c>
      <c r="B506" s="14">
        <f t="shared" ca="1" si="168"/>
        <v>1212.760327</v>
      </c>
      <c r="C506" s="13">
        <f t="shared" ref="C506:C569" si="172">(C505-V505)</f>
        <v>1000</v>
      </c>
      <c r="D506" s="12">
        <f>IF(A506&lt;$B$1,VLOOKUP(A506,[1]DI!$A$4:$B$15000,2,FALSE),0)</f>
        <v>0.13650000000000001</v>
      </c>
      <c r="E506" s="13">
        <f t="shared" ref="E506:E569" si="173">ROUND(((1+D506)^(1/252)),8)</f>
        <v>1.00050788</v>
      </c>
      <c r="F506" s="13">
        <f>(TRUNC(PRODUCT($E$13:$E505),16))</f>
        <v>1.14323333177235</v>
      </c>
      <c r="G506" s="13">
        <f t="shared" ref="G506:G569" si="174">IF(R505&gt;0,F505,G505)</f>
        <v>1</v>
      </c>
      <c r="H506" s="13">
        <f t="shared" ref="H506:H569" si="175">ROUND(F506/G506,8)</f>
        <v>1.1432333299999999</v>
      </c>
      <c r="I506" s="12">
        <f t="shared" si="171"/>
        <v>4.4999999999999998E-2</v>
      </c>
      <c r="J506" s="12"/>
      <c r="K506" s="30">
        <f t="shared" ref="K506:K569" si="176">IF(R505&gt;0,VLOOKUP(R505,Z$13:AJ$151,2),K505)</f>
        <v>44407</v>
      </c>
      <c r="L506" s="2">
        <f t="shared" ref="L506:L569" si="177">IF(A506&gt;K506,IF(NETWORKDAYS(K506,A506,$Z$161:$Z$545)-1=0,1,NETWORKDAYS(K506,A506,$Z$161:$Z$545)-1),0)</f>
        <v>338</v>
      </c>
      <c r="M506" s="15">
        <f t="shared" ref="M506:M569" si="178">IF(AND(L506=1,L505=1),1,IF(L506&gt;0,IF(L506=L505,L506+1,L506),0))</f>
        <v>338</v>
      </c>
      <c r="N506" s="11">
        <f t="shared" ref="N506:N569" si="179">ROUND((I506+1)^(M506/252),9)</f>
        <v>1.0608161039999999</v>
      </c>
      <c r="O506" s="11"/>
      <c r="P506" s="11">
        <f t="shared" ref="P506:P569" si="180">ROUND(H506*N506,9)</f>
        <v>1.212760327</v>
      </c>
      <c r="Q506" s="11"/>
      <c r="R506" s="15">
        <f t="shared" ref="R506:R569" si="181">IF(VLOOKUP(A506,AA$13:AH$151,8)=VLOOKUP(A505,AA$13:AH$151,8),0,VLOOKUP(A506,AA$13:AH$151,8))</f>
        <v>0</v>
      </c>
      <c r="S506" s="13">
        <f t="shared" ref="S506:S569" si="182">TRUNC(((P506-1)*C506),8)</f>
        <v>212.76032699999999</v>
      </c>
      <c r="T506" s="13"/>
      <c r="U506" s="19">
        <f t="shared" ref="U506:U569" si="183">IF($R506&gt;0,VLOOKUP($R506,$Z$13:$AF$151,7),0)</f>
        <v>0</v>
      </c>
      <c r="V506" s="13">
        <f t="shared" si="170"/>
        <v>0</v>
      </c>
      <c r="W506" s="4" t="str">
        <f t="shared" ref="W506:W569" si="184">IF(R505&gt;0,VLOOKUP(R505,Z$13:AJ$151,10),W505)</f>
        <v>A+J=</v>
      </c>
      <c r="X506" s="30">
        <f t="shared" ref="X506:X569" si="185">IF(R505&gt;0,VLOOKUP(R505,Z$13:AJ$151,11),X505)</f>
        <v>45866</v>
      </c>
      <c r="Y506" s="3"/>
      <c r="Z506" s="72">
        <f>[2]Plan1!$A575</f>
        <v>53651</v>
      </c>
      <c r="AA506" s="72" t="str">
        <f>[2]Plan1!$C575</f>
        <v>Dia Nacional de Zumbi e da Consciência Negra</v>
      </c>
      <c r="AB506" s="65"/>
      <c r="AC506" s="1"/>
      <c r="AD506" s="3"/>
      <c r="AE506" s="3"/>
      <c r="AF506" s="3"/>
      <c r="AG506" s="3"/>
      <c r="AH506" s="3"/>
      <c r="AI506" s="10"/>
      <c r="AJ506" s="3"/>
      <c r="AK506" s="3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</row>
    <row r="507" spans="1:80" x14ac:dyDescent="0.15">
      <c r="A507" s="36">
        <f t="shared" si="169"/>
        <v>44901</v>
      </c>
      <c r="B507" s="14">
        <f t="shared" ca="1" si="168"/>
        <v>1213.5882280000001</v>
      </c>
      <c r="C507" s="13">
        <f t="shared" si="172"/>
        <v>1000</v>
      </c>
      <c r="D507" s="12">
        <f>IF(A507&lt;$B$1,VLOOKUP(A507,[1]DI!$A$4:$B$15000,2,FALSE),0)</f>
        <v>0.13650000000000001</v>
      </c>
      <c r="E507" s="13">
        <f t="shared" si="173"/>
        <v>1.00050788</v>
      </c>
      <c r="F507" s="13">
        <f>(TRUNC(PRODUCT($E$13:$E506),16))</f>
        <v>1.1438139571168899</v>
      </c>
      <c r="G507" s="13">
        <f t="shared" si="174"/>
        <v>1</v>
      </c>
      <c r="H507" s="13">
        <f t="shared" si="175"/>
        <v>1.1438139599999999</v>
      </c>
      <c r="I507" s="12">
        <f t="shared" si="171"/>
        <v>4.4999999999999998E-2</v>
      </c>
      <c r="J507" s="12"/>
      <c r="K507" s="30">
        <f t="shared" si="176"/>
        <v>44407</v>
      </c>
      <c r="L507" s="2">
        <f t="shared" si="177"/>
        <v>339</v>
      </c>
      <c r="M507" s="15">
        <f t="shared" si="178"/>
        <v>339</v>
      </c>
      <c r="N507" s="11">
        <f t="shared" si="179"/>
        <v>1.0610014130000001</v>
      </c>
      <c r="O507" s="11"/>
      <c r="P507" s="11">
        <f t="shared" si="180"/>
        <v>1.2135882280000001</v>
      </c>
      <c r="Q507" s="11"/>
      <c r="R507" s="15">
        <f t="shared" si="181"/>
        <v>0</v>
      </c>
      <c r="S507" s="13">
        <f t="shared" si="182"/>
        <v>213.58822799999999</v>
      </c>
      <c r="T507" s="13"/>
      <c r="U507" s="19">
        <f t="shared" si="183"/>
        <v>0</v>
      </c>
      <c r="V507" s="13">
        <f t="shared" si="170"/>
        <v>0</v>
      </c>
      <c r="W507" s="4" t="str">
        <f t="shared" si="184"/>
        <v>A+J=</v>
      </c>
      <c r="X507" s="30">
        <f t="shared" si="185"/>
        <v>45866</v>
      </c>
      <c r="Y507" s="3"/>
      <c r="Z507" s="72">
        <f>[2]Plan1!$A576</f>
        <v>53686</v>
      </c>
      <c r="AA507" s="72" t="str">
        <f>[2]Plan1!$C576</f>
        <v>Natal</v>
      </c>
      <c r="AB507" s="65"/>
      <c r="AC507" s="1"/>
      <c r="AD507" s="3"/>
      <c r="AE507" s="3"/>
      <c r="AF507" s="3"/>
      <c r="AG507" s="3"/>
      <c r="AH507" s="3"/>
      <c r="AI507" s="10"/>
      <c r="AJ507" s="3"/>
      <c r="AK507" s="3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</row>
    <row r="508" spans="1:80" x14ac:dyDescent="0.15">
      <c r="A508" s="36">
        <f t="shared" si="169"/>
        <v>44902</v>
      </c>
      <c r="B508" s="14">
        <f t="shared" ca="1" si="168"/>
        <v>1214.416688</v>
      </c>
      <c r="C508" s="13">
        <f t="shared" si="172"/>
        <v>1000</v>
      </c>
      <c r="D508" s="12">
        <f>IF(A508&lt;$B$1,VLOOKUP(A508,[1]DI!$A$4:$B$15000,2,FALSE),0)</f>
        <v>0.13650000000000001</v>
      </c>
      <c r="E508" s="13">
        <f t="shared" si="173"/>
        <v>1.00050788</v>
      </c>
      <c r="F508" s="13">
        <f>(TRUNC(PRODUCT($E$13:$E507),16))</f>
        <v>1.1443948773494299</v>
      </c>
      <c r="G508" s="13">
        <f t="shared" si="174"/>
        <v>1</v>
      </c>
      <c r="H508" s="13">
        <f t="shared" si="175"/>
        <v>1.1443948799999999</v>
      </c>
      <c r="I508" s="12">
        <f t="shared" si="171"/>
        <v>4.4999999999999998E-2</v>
      </c>
      <c r="J508" s="12"/>
      <c r="K508" s="30">
        <f t="shared" si="176"/>
        <v>44407</v>
      </c>
      <c r="L508" s="2">
        <f t="shared" si="177"/>
        <v>340</v>
      </c>
      <c r="M508" s="15">
        <f t="shared" si="178"/>
        <v>340</v>
      </c>
      <c r="N508" s="11">
        <f t="shared" si="179"/>
        <v>1.061186754</v>
      </c>
      <c r="O508" s="11"/>
      <c r="P508" s="11">
        <f t="shared" si="180"/>
        <v>1.214416688</v>
      </c>
      <c r="Q508" s="11"/>
      <c r="R508" s="15">
        <f t="shared" si="181"/>
        <v>0</v>
      </c>
      <c r="S508" s="13">
        <f t="shared" si="182"/>
        <v>214.41668799999999</v>
      </c>
      <c r="T508" s="13"/>
      <c r="U508" s="19">
        <f t="shared" si="183"/>
        <v>0</v>
      </c>
      <c r="V508" s="13">
        <f t="shared" si="170"/>
        <v>0</v>
      </c>
      <c r="W508" s="4" t="str">
        <f t="shared" si="184"/>
        <v>A+J=</v>
      </c>
      <c r="X508" s="30">
        <f t="shared" si="185"/>
        <v>45866</v>
      </c>
      <c r="Y508" s="3"/>
      <c r="Z508" s="72">
        <f>[2]Plan1!$A577</f>
        <v>53693</v>
      </c>
      <c r="AA508" s="72" t="str">
        <f>[2]Plan1!$C577</f>
        <v>Confraternização Universal</v>
      </c>
      <c r="AB508" s="65"/>
      <c r="AC508" s="1"/>
      <c r="AD508" s="3"/>
      <c r="AE508" s="3"/>
      <c r="AF508" s="3"/>
      <c r="AG508" s="3"/>
      <c r="AH508" s="3"/>
      <c r="AI508" s="10"/>
      <c r="AJ508" s="3"/>
      <c r="AK508" s="3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</row>
    <row r="509" spans="1:80" x14ac:dyDescent="0.15">
      <c r="A509" s="36">
        <f t="shared" si="169"/>
        <v>44903</v>
      </c>
      <c r="B509" s="14">
        <f t="shared" ca="1" si="168"/>
        <v>1215.245709</v>
      </c>
      <c r="C509" s="13">
        <f t="shared" si="172"/>
        <v>1000</v>
      </c>
      <c r="D509" s="12">
        <f>IF(A509&lt;$B$1,VLOOKUP(A509,[1]DI!$A$4:$B$15000,2,FALSE),0)</f>
        <v>0.13650000000000001</v>
      </c>
      <c r="E509" s="13">
        <f t="shared" si="173"/>
        <v>1.00050788</v>
      </c>
      <c r="F509" s="13">
        <f>(TRUNC(PRODUCT($E$13:$E508),16))</f>
        <v>1.1449760926197401</v>
      </c>
      <c r="G509" s="13">
        <f t="shared" si="174"/>
        <v>1</v>
      </c>
      <c r="H509" s="13">
        <f t="shared" si="175"/>
        <v>1.1449760899999999</v>
      </c>
      <c r="I509" s="12">
        <f t="shared" si="171"/>
        <v>4.4999999999999998E-2</v>
      </c>
      <c r="J509" s="12"/>
      <c r="K509" s="30">
        <f t="shared" si="176"/>
        <v>44407</v>
      </c>
      <c r="L509" s="2">
        <f t="shared" si="177"/>
        <v>341</v>
      </c>
      <c r="M509" s="15">
        <f t="shared" si="178"/>
        <v>341</v>
      </c>
      <c r="N509" s="11">
        <f t="shared" si="179"/>
        <v>1.0613721279999999</v>
      </c>
      <c r="O509" s="11"/>
      <c r="P509" s="11">
        <f t="shared" si="180"/>
        <v>1.215245709</v>
      </c>
      <c r="Q509" s="11"/>
      <c r="R509" s="15">
        <f t="shared" si="181"/>
        <v>0</v>
      </c>
      <c r="S509" s="13">
        <f t="shared" si="182"/>
        <v>215.24570900000001</v>
      </c>
      <c r="T509" s="13"/>
      <c r="U509" s="19">
        <f t="shared" si="183"/>
        <v>0</v>
      </c>
      <c r="V509" s="13">
        <f t="shared" si="170"/>
        <v>0</v>
      </c>
      <c r="W509" s="4" t="str">
        <f t="shared" si="184"/>
        <v>A+J=</v>
      </c>
      <c r="X509" s="30">
        <f t="shared" si="185"/>
        <v>45866</v>
      </c>
      <c r="Y509" s="3"/>
      <c r="Z509" s="72">
        <f>[2]Plan1!$A578</f>
        <v>53748</v>
      </c>
      <c r="AA509" s="72" t="str">
        <f>[2]Plan1!$C578</f>
        <v>Carnaval</v>
      </c>
      <c r="AB509" s="65"/>
      <c r="AC509" s="1"/>
      <c r="AD509" s="3"/>
      <c r="AE509" s="3"/>
      <c r="AF509" s="3"/>
      <c r="AG509" s="3"/>
      <c r="AH509" s="3"/>
      <c r="AI509" s="10"/>
      <c r="AJ509" s="3"/>
      <c r="AK509" s="3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</row>
    <row r="510" spans="1:80" x14ac:dyDescent="0.15">
      <c r="A510" s="36">
        <f t="shared" si="169"/>
        <v>44904</v>
      </c>
      <c r="B510" s="14">
        <f t="shared" ca="1" si="168"/>
        <v>1216.0753010000001</v>
      </c>
      <c r="C510" s="13">
        <f t="shared" si="172"/>
        <v>1000</v>
      </c>
      <c r="D510" s="12">
        <f>IF(A510&lt;$B$1,VLOOKUP(A510,[1]DI!$A$4:$B$15000,2,FALSE),0)</f>
        <v>0.13650000000000001</v>
      </c>
      <c r="E510" s="13">
        <f t="shared" si="173"/>
        <v>1.00050788</v>
      </c>
      <c r="F510" s="13">
        <f>(TRUNC(PRODUCT($E$13:$E509),16))</f>
        <v>1.14555760307766</v>
      </c>
      <c r="G510" s="13">
        <f t="shared" si="174"/>
        <v>1</v>
      </c>
      <c r="H510" s="13">
        <f t="shared" si="175"/>
        <v>1.1455576000000001</v>
      </c>
      <c r="I510" s="12">
        <f t="shared" si="171"/>
        <v>4.4999999999999998E-2</v>
      </c>
      <c r="J510" s="12"/>
      <c r="K510" s="30">
        <f t="shared" si="176"/>
        <v>44407</v>
      </c>
      <c r="L510" s="2">
        <f t="shared" si="177"/>
        <v>342</v>
      </c>
      <c r="M510" s="15">
        <f t="shared" si="178"/>
        <v>342</v>
      </c>
      <c r="N510" s="11">
        <f t="shared" si="179"/>
        <v>1.0615575340000001</v>
      </c>
      <c r="O510" s="11"/>
      <c r="P510" s="11">
        <f t="shared" si="180"/>
        <v>1.2160753010000001</v>
      </c>
      <c r="Q510" s="11"/>
      <c r="R510" s="15">
        <f t="shared" si="181"/>
        <v>0</v>
      </c>
      <c r="S510" s="13">
        <f t="shared" si="182"/>
        <v>216.075301</v>
      </c>
      <c r="T510" s="13"/>
      <c r="U510" s="19">
        <f t="shared" si="183"/>
        <v>0</v>
      </c>
      <c r="V510" s="13">
        <f t="shared" si="170"/>
        <v>0</v>
      </c>
      <c r="W510" s="4" t="str">
        <f t="shared" si="184"/>
        <v>A+J=</v>
      </c>
      <c r="X510" s="30">
        <f t="shared" si="185"/>
        <v>45866</v>
      </c>
      <c r="Y510" s="3"/>
      <c r="Z510" s="72">
        <f>[2]Plan1!$A579</f>
        <v>53749</v>
      </c>
      <c r="AA510" s="72" t="str">
        <f>[2]Plan1!$C579</f>
        <v>Carnaval</v>
      </c>
      <c r="AB510" s="65"/>
      <c r="AC510" s="1"/>
      <c r="AD510" s="3"/>
      <c r="AE510" s="3"/>
      <c r="AF510" s="3"/>
      <c r="AG510" s="3"/>
      <c r="AH510" s="3"/>
      <c r="AI510" s="10"/>
      <c r="AJ510" s="3"/>
      <c r="AK510" s="3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</row>
    <row r="511" spans="1:80" x14ac:dyDescent="0.15">
      <c r="A511" s="36">
        <f t="shared" si="169"/>
        <v>44905</v>
      </c>
      <c r="B511" s="14">
        <f t="shared" ca="1" si="168"/>
        <v>1216.905465</v>
      </c>
      <c r="C511" s="13">
        <f t="shared" si="172"/>
        <v>1000</v>
      </c>
      <c r="D511" s="12">
        <f>IF(A511&lt;$B$1,VLOOKUP(A511,[1]DI!$A$4:$B$15000,2,FALSE),0)</f>
        <v>0</v>
      </c>
      <c r="E511" s="13">
        <f t="shared" si="173"/>
        <v>1</v>
      </c>
      <c r="F511" s="13">
        <f>(TRUNC(PRODUCT($E$13:$E510),16))</f>
        <v>1.1461394088731101</v>
      </c>
      <c r="G511" s="13">
        <f t="shared" si="174"/>
        <v>1</v>
      </c>
      <c r="H511" s="13">
        <f t="shared" si="175"/>
        <v>1.14613941</v>
      </c>
      <c r="I511" s="12">
        <f t="shared" si="171"/>
        <v>4.4999999999999998E-2</v>
      </c>
      <c r="J511" s="12"/>
      <c r="K511" s="30">
        <f t="shared" si="176"/>
        <v>44407</v>
      </c>
      <c r="L511" s="2">
        <f t="shared" si="177"/>
        <v>342</v>
      </c>
      <c r="M511" s="15">
        <f t="shared" si="178"/>
        <v>343</v>
      </c>
      <c r="N511" s="11">
        <f t="shared" si="179"/>
        <v>1.0617429730000001</v>
      </c>
      <c r="O511" s="11"/>
      <c r="P511" s="11">
        <f t="shared" si="180"/>
        <v>1.216905465</v>
      </c>
      <c r="Q511" s="11"/>
      <c r="R511" s="15">
        <f t="shared" si="181"/>
        <v>0</v>
      </c>
      <c r="S511" s="13">
        <f t="shared" si="182"/>
        <v>216.90546499999999</v>
      </c>
      <c r="T511" s="13"/>
      <c r="U511" s="19">
        <f t="shared" si="183"/>
        <v>0</v>
      </c>
      <c r="V511" s="13">
        <f t="shared" si="170"/>
        <v>0</v>
      </c>
      <c r="W511" s="4" t="str">
        <f t="shared" si="184"/>
        <v>A+J=</v>
      </c>
      <c r="X511" s="30">
        <f t="shared" si="185"/>
        <v>45866</v>
      </c>
      <c r="Y511" s="3"/>
      <c r="Z511" s="72">
        <f>[2]Plan1!$A580</f>
        <v>53794</v>
      </c>
      <c r="AA511" s="72" t="str">
        <f>[2]Plan1!$C580</f>
        <v>Paixão de Cristo</v>
      </c>
      <c r="AB511" s="65"/>
      <c r="AC511" s="1"/>
      <c r="AD511" s="3"/>
      <c r="AE511" s="3"/>
      <c r="AF511" s="3"/>
      <c r="AG511" s="3"/>
      <c r="AH511" s="3"/>
      <c r="AI511" s="10"/>
      <c r="AJ511" s="3"/>
      <c r="AK511" s="3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</row>
    <row r="512" spans="1:80" x14ac:dyDescent="0.15">
      <c r="A512" s="36">
        <f t="shared" si="169"/>
        <v>44906</v>
      </c>
      <c r="B512" s="14">
        <f t="shared" ca="1" si="168"/>
        <v>1216.905465</v>
      </c>
      <c r="C512" s="13">
        <f t="shared" si="172"/>
        <v>1000</v>
      </c>
      <c r="D512" s="12">
        <f>IF(A512&lt;$B$1,VLOOKUP(A512,[1]DI!$A$4:$B$15000,2,FALSE),0)</f>
        <v>0</v>
      </c>
      <c r="E512" s="13">
        <f t="shared" si="173"/>
        <v>1</v>
      </c>
      <c r="F512" s="13">
        <f>(TRUNC(PRODUCT($E$13:$E511),16))</f>
        <v>1.1461394088731101</v>
      </c>
      <c r="G512" s="13">
        <f t="shared" si="174"/>
        <v>1</v>
      </c>
      <c r="H512" s="13">
        <f t="shared" si="175"/>
        <v>1.14613941</v>
      </c>
      <c r="I512" s="12">
        <f t="shared" si="171"/>
        <v>4.4999999999999998E-2</v>
      </c>
      <c r="J512" s="12"/>
      <c r="K512" s="30">
        <f t="shared" si="176"/>
        <v>44407</v>
      </c>
      <c r="L512" s="2">
        <f t="shared" si="177"/>
        <v>342</v>
      </c>
      <c r="M512" s="15">
        <f t="shared" si="178"/>
        <v>343</v>
      </c>
      <c r="N512" s="11">
        <f t="shared" si="179"/>
        <v>1.0617429730000001</v>
      </c>
      <c r="O512" s="11"/>
      <c r="P512" s="11">
        <f t="shared" si="180"/>
        <v>1.216905465</v>
      </c>
      <c r="Q512" s="11"/>
      <c r="R512" s="15">
        <f t="shared" si="181"/>
        <v>0</v>
      </c>
      <c r="S512" s="13">
        <f t="shared" si="182"/>
        <v>216.90546499999999</v>
      </c>
      <c r="T512" s="13"/>
      <c r="U512" s="19">
        <f t="shared" si="183"/>
        <v>0</v>
      </c>
      <c r="V512" s="13">
        <f t="shared" si="170"/>
        <v>0</v>
      </c>
      <c r="W512" s="4" t="str">
        <f t="shared" si="184"/>
        <v>A+J=</v>
      </c>
      <c r="X512" s="30">
        <f t="shared" si="185"/>
        <v>45866</v>
      </c>
      <c r="Y512" s="3"/>
      <c r="Z512" s="72">
        <f>[2]Plan1!$A581</f>
        <v>53803</v>
      </c>
      <c r="AA512" s="72" t="str">
        <f>[2]Plan1!$C581</f>
        <v>Tiradentes</v>
      </c>
      <c r="AB512" s="65"/>
      <c r="AC512" s="1"/>
      <c r="AD512" s="3"/>
      <c r="AE512" s="3"/>
      <c r="AF512" s="3"/>
      <c r="AG512" s="3"/>
      <c r="AH512" s="3"/>
      <c r="AI512" s="10"/>
      <c r="AJ512" s="3"/>
      <c r="AK512" s="3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</row>
    <row r="513" spans="1:80" x14ac:dyDescent="0.15">
      <c r="A513" s="36">
        <f t="shared" si="169"/>
        <v>44907</v>
      </c>
      <c r="B513" s="14">
        <f t="shared" ca="1" si="168"/>
        <v>1216.905465</v>
      </c>
      <c r="C513" s="13">
        <f t="shared" si="172"/>
        <v>1000</v>
      </c>
      <c r="D513" s="12">
        <f>IF(A513&lt;$B$1,VLOOKUP(A513,[1]DI!$A$4:$B$15000,2,FALSE),0)</f>
        <v>0.13650000000000001</v>
      </c>
      <c r="E513" s="13">
        <f t="shared" si="173"/>
        <v>1.00050788</v>
      </c>
      <c r="F513" s="13">
        <f>(TRUNC(PRODUCT($E$13:$E512),16))</f>
        <v>1.1461394088731101</v>
      </c>
      <c r="G513" s="13">
        <f t="shared" si="174"/>
        <v>1</v>
      </c>
      <c r="H513" s="13">
        <f t="shared" si="175"/>
        <v>1.14613941</v>
      </c>
      <c r="I513" s="12">
        <f t="shared" si="171"/>
        <v>4.4999999999999998E-2</v>
      </c>
      <c r="J513" s="12"/>
      <c r="K513" s="30">
        <f t="shared" si="176"/>
        <v>44407</v>
      </c>
      <c r="L513" s="2">
        <f t="shared" si="177"/>
        <v>343</v>
      </c>
      <c r="M513" s="15">
        <f t="shared" si="178"/>
        <v>343</v>
      </c>
      <c r="N513" s="11">
        <f t="shared" si="179"/>
        <v>1.0617429730000001</v>
      </c>
      <c r="O513" s="11"/>
      <c r="P513" s="11">
        <f t="shared" si="180"/>
        <v>1.216905465</v>
      </c>
      <c r="Q513" s="11"/>
      <c r="R513" s="15">
        <f t="shared" si="181"/>
        <v>0</v>
      </c>
      <c r="S513" s="13">
        <f t="shared" si="182"/>
        <v>216.90546499999999</v>
      </c>
      <c r="T513" s="13"/>
      <c r="U513" s="19">
        <f t="shared" si="183"/>
        <v>0</v>
      </c>
      <c r="V513" s="13">
        <f t="shared" si="170"/>
        <v>0</v>
      </c>
      <c r="W513" s="4" t="str">
        <f t="shared" si="184"/>
        <v>A+J=</v>
      </c>
      <c r="X513" s="30">
        <f t="shared" si="185"/>
        <v>45866</v>
      </c>
      <c r="Y513" s="3"/>
      <c r="Z513" s="72">
        <f>[2]Plan1!$A582</f>
        <v>53813</v>
      </c>
      <c r="AA513" s="72" t="str">
        <f>[2]Plan1!$C582</f>
        <v>Dia do Trabalho</v>
      </c>
      <c r="AB513" s="65"/>
      <c r="AC513" s="1"/>
      <c r="AD513" s="3"/>
      <c r="AE513" s="3"/>
      <c r="AF513" s="3"/>
      <c r="AG513" s="3"/>
      <c r="AH513" s="3"/>
      <c r="AI513" s="10"/>
      <c r="AJ513" s="3"/>
      <c r="AK513" s="3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</row>
    <row r="514" spans="1:80" x14ac:dyDescent="0.15">
      <c r="A514" s="36">
        <f t="shared" si="169"/>
        <v>44908</v>
      </c>
      <c r="B514" s="14">
        <f t="shared" ca="1" si="168"/>
        <v>1217.736189</v>
      </c>
      <c r="C514" s="13">
        <f t="shared" si="172"/>
        <v>1000</v>
      </c>
      <c r="D514" s="12">
        <f>IF(A514&lt;$B$1,VLOOKUP(A514,[1]DI!$A$4:$B$15000,2,FALSE),0)</f>
        <v>0.13650000000000001</v>
      </c>
      <c r="E514" s="13">
        <f t="shared" si="173"/>
        <v>1.00050788</v>
      </c>
      <c r="F514" s="13">
        <f>(TRUNC(PRODUCT($E$13:$E513),16))</f>
        <v>1.1467215101560899</v>
      </c>
      <c r="G514" s="13">
        <f t="shared" si="174"/>
        <v>1</v>
      </c>
      <c r="H514" s="13">
        <f t="shared" si="175"/>
        <v>1.1467215100000001</v>
      </c>
      <c r="I514" s="12">
        <f t="shared" si="171"/>
        <v>4.4999999999999998E-2</v>
      </c>
      <c r="J514" s="12"/>
      <c r="K514" s="30">
        <f t="shared" si="176"/>
        <v>44407</v>
      </c>
      <c r="L514" s="2">
        <f t="shared" si="177"/>
        <v>344</v>
      </c>
      <c r="M514" s="15">
        <f t="shared" si="178"/>
        <v>344</v>
      </c>
      <c r="N514" s="11">
        <f t="shared" si="179"/>
        <v>1.0619284440000001</v>
      </c>
      <c r="O514" s="11"/>
      <c r="P514" s="11">
        <f t="shared" si="180"/>
        <v>1.217736189</v>
      </c>
      <c r="Q514" s="11"/>
      <c r="R514" s="15">
        <f t="shared" si="181"/>
        <v>0</v>
      </c>
      <c r="S514" s="13">
        <f t="shared" si="182"/>
        <v>217.736189</v>
      </c>
      <c r="T514" s="13"/>
      <c r="U514" s="19">
        <f t="shared" si="183"/>
        <v>0</v>
      </c>
      <c r="V514" s="13">
        <f t="shared" si="170"/>
        <v>0</v>
      </c>
      <c r="W514" s="4" t="str">
        <f t="shared" si="184"/>
        <v>A+J=</v>
      </c>
      <c r="X514" s="30">
        <f t="shared" si="185"/>
        <v>45866</v>
      </c>
      <c r="Y514" s="3"/>
      <c r="Z514" s="72">
        <f>[2]Plan1!$A583</f>
        <v>53856</v>
      </c>
      <c r="AA514" s="72" t="str">
        <f>[2]Plan1!$C583</f>
        <v>Corpus Christi</v>
      </c>
      <c r="AB514" s="65"/>
      <c r="AC514" s="1"/>
      <c r="AD514" s="3"/>
      <c r="AE514" s="3"/>
      <c r="AF514" s="3"/>
      <c r="AG514" s="3"/>
      <c r="AH514" s="3"/>
      <c r="AI514" s="10"/>
      <c r="AJ514" s="3"/>
      <c r="AK514" s="3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</row>
    <row r="515" spans="1:80" x14ac:dyDescent="0.15">
      <c r="A515" s="36">
        <f t="shared" si="169"/>
        <v>44909</v>
      </c>
      <c r="B515" s="14">
        <f t="shared" ca="1" si="168"/>
        <v>1218.5674839999999</v>
      </c>
      <c r="C515" s="13">
        <f t="shared" si="172"/>
        <v>1000</v>
      </c>
      <c r="D515" s="12">
        <f>IF(A515&lt;$B$1,VLOOKUP(A515,[1]DI!$A$4:$B$15000,2,FALSE),0)</f>
        <v>0.13650000000000001</v>
      </c>
      <c r="E515" s="13">
        <f t="shared" si="173"/>
        <v>1.00050788</v>
      </c>
      <c r="F515" s="13">
        <f>(TRUNC(PRODUCT($E$13:$E514),16))</f>
        <v>1.14730390707667</v>
      </c>
      <c r="G515" s="13">
        <f t="shared" si="174"/>
        <v>1</v>
      </c>
      <c r="H515" s="13">
        <f t="shared" si="175"/>
        <v>1.14730391</v>
      </c>
      <c r="I515" s="12">
        <f t="shared" si="171"/>
        <v>4.4999999999999998E-2</v>
      </c>
      <c r="J515" s="12"/>
      <c r="K515" s="30">
        <f t="shared" si="176"/>
        <v>44407</v>
      </c>
      <c r="L515" s="2">
        <f t="shared" si="177"/>
        <v>345</v>
      </c>
      <c r="M515" s="15">
        <f t="shared" si="178"/>
        <v>345</v>
      </c>
      <c r="N515" s="11">
        <f t="shared" si="179"/>
        <v>1.0621139470000001</v>
      </c>
      <c r="O515" s="11"/>
      <c r="P515" s="11">
        <f t="shared" si="180"/>
        <v>1.218567484</v>
      </c>
      <c r="Q515" s="11"/>
      <c r="R515" s="15">
        <f t="shared" si="181"/>
        <v>0</v>
      </c>
      <c r="S515" s="13">
        <f t="shared" si="182"/>
        <v>218.56748400000001</v>
      </c>
      <c r="T515" s="13"/>
      <c r="U515" s="19">
        <f t="shared" si="183"/>
        <v>0</v>
      </c>
      <c r="V515" s="13">
        <f t="shared" si="170"/>
        <v>0</v>
      </c>
      <c r="W515" s="4" t="str">
        <f t="shared" si="184"/>
        <v>A+J=</v>
      </c>
      <c r="X515" s="30">
        <f t="shared" si="185"/>
        <v>45866</v>
      </c>
      <c r="Y515" s="3"/>
      <c r="Z515" s="72">
        <f>[2]Plan1!$A584</f>
        <v>53942</v>
      </c>
      <c r="AA515" s="72" t="str">
        <f>[2]Plan1!$C584</f>
        <v>Independência do Brasil</v>
      </c>
      <c r="AB515" s="65"/>
      <c r="AC515" s="1"/>
      <c r="AD515" s="3"/>
      <c r="AE515" s="3"/>
      <c r="AF515" s="3"/>
      <c r="AG515" s="3"/>
      <c r="AH515" s="3"/>
      <c r="AI515" s="10"/>
      <c r="AJ515" s="3"/>
      <c r="AK515" s="3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</row>
    <row r="516" spans="1:80" x14ac:dyDescent="0.15">
      <c r="A516" s="36">
        <f t="shared" si="169"/>
        <v>44910</v>
      </c>
      <c r="B516" s="14">
        <f t="shared" ca="1" si="168"/>
        <v>1219.3993419999999</v>
      </c>
      <c r="C516" s="13">
        <f t="shared" si="172"/>
        <v>1000</v>
      </c>
      <c r="D516" s="12">
        <f>IF(A516&lt;$B$1,VLOOKUP(A516,[1]DI!$A$4:$B$15000,2,FALSE),0)</f>
        <v>0.13650000000000001</v>
      </c>
      <c r="E516" s="13">
        <f t="shared" si="173"/>
        <v>1.00050788</v>
      </c>
      <c r="F516" s="13">
        <f>(TRUNC(PRODUCT($E$13:$E515),16))</f>
        <v>1.1478865997849901</v>
      </c>
      <c r="G516" s="13">
        <f t="shared" si="174"/>
        <v>1</v>
      </c>
      <c r="H516" s="13">
        <f t="shared" si="175"/>
        <v>1.1478866000000001</v>
      </c>
      <c r="I516" s="12">
        <f t="shared" si="171"/>
        <v>4.4999999999999998E-2</v>
      </c>
      <c r="J516" s="12"/>
      <c r="K516" s="30">
        <f t="shared" si="176"/>
        <v>44407</v>
      </c>
      <c r="L516" s="2">
        <f t="shared" si="177"/>
        <v>346</v>
      </c>
      <c r="M516" s="15">
        <f t="shared" si="178"/>
        <v>346</v>
      </c>
      <c r="N516" s="11">
        <f t="shared" si="179"/>
        <v>1.0622994830000001</v>
      </c>
      <c r="O516" s="11"/>
      <c r="P516" s="11">
        <f t="shared" si="180"/>
        <v>1.219399342</v>
      </c>
      <c r="Q516" s="11"/>
      <c r="R516" s="15">
        <f t="shared" si="181"/>
        <v>0</v>
      </c>
      <c r="S516" s="13">
        <f t="shared" si="182"/>
        <v>219.39934199999999</v>
      </c>
      <c r="T516" s="13"/>
      <c r="U516" s="19">
        <f t="shared" si="183"/>
        <v>0</v>
      </c>
      <c r="V516" s="13">
        <f t="shared" si="170"/>
        <v>0</v>
      </c>
      <c r="W516" s="4" t="str">
        <f t="shared" si="184"/>
        <v>A+J=</v>
      </c>
      <c r="X516" s="30">
        <f t="shared" si="185"/>
        <v>45866</v>
      </c>
      <c r="Y516" s="3"/>
      <c r="Z516" s="72">
        <f>[2]Plan1!$A585</f>
        <v>53977</v>
      </c>
      <c r="AA516" s="72" t="str">
        <f>[2]Plan1!$C585</f>
        <v>Nossa Sr.a Aparecida - Padroeira do Brasil</v>
      </c>
      <c r="AB516" s="65"/>
      <c r="AC516" s="1"/>
      <c r="AD516" s="3"/>
      <c r="AE516" s="3"/>
      <c r="AF516" s="3"/>
      <c r="AG516" s="3"/>
      <c r="AH516" s="3"/>
      <c r="AI516" s="10"/>
      <c r="AJ516" s="3"/>
      <c r="AK516" s="3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</row>
    <row r="517" spans="1:80" x14ac:dyDescent="0.15">
      <c r="A517" s="36">
        <f t="shared" si="169"/>
        <v>44911</v>
      </c>
      <c r="B517" s="14">
        <f t="shared" ca="1" si="168"/>
        <v>1220.231771</v>
      </c>
      <c r="C517" s="13">
        <f t="shared" si="172"/>
        <v>1000</v>
      </c>
      <c r="D517" s="12">
        <f>IF(A517&lt;$B$1,VLOOKUP(A517,[1]DI!$A$4:$B$15000,2,FALSE),0)</f>
        <v>0.13650000000000001</v>
      </c>
      <c r="E517" s="13">
        <f t="shared" si="173"/>
        <v>1.00050788</v>
      </c>
      <c r="F517" s="13">
        <f>(TRUNC(PRODUCT($E$13:$E516),16))</f>
        <v>1.1484695884312901</v>
      </c>
      <c r="G517" s="13">
        <f t="shared" si="174"/>
        <v>1</v>
      </c>
      <c r="H517" s="13">
        <f t="shared" si="175"/>
        <v>1.1484695899999999</v>
      </c>
      <c r="I517" s="12">
        <f t="shared" si="171"/>
        <v>4.4999999999999998E-2</v>
      </c>
      <c r="J517" s="12"/>
      <c r="K517" s="30">
        <f t="shared" si="176"/>
        <v>44407</v>
      </c>
      <c r="L517" s="2">
        <f t="shared" si="177"/>
        <v>347</v>
      </c>
      <c r="M517" s="15">
        <f t="shared" si="178"/>
        <v>347</v>
      </c>
      <c r="N517" s="11">
        <f t="shared" si="179"/>
        <v>1.0624850509999999</v>
      </c>
      <c r="O517" s="11"/>
      <c r="P517" s="11">
        <f t="shared" si="180"/>
        <v>1.2202317709999999</v>
      </c>
      <c r="Q517" s="11"/>
      <c r="R517" s="15">
        <f t="shared" si="181"/>
        <v>0</v>
      </c>
      <c r="S517" s="13">
        <f t="shared" si="182"/>
        <v>220.23177100000001</v>
      </c>
      <c r="T517" s="13"/>
      <c r="U517" s="19">
        <f t="shared" si="183"/>
        <v>0</v>
      </c>
      <c r="V517" s="13">
        <f t="shared" si="170"/>
        <v>0</v>
      </c>
      <c r="W517" s="4" t="str">
        <f t="shared" si="184"/>
        <v>A+J=</v>
      </c>
      <c r="X517" s="30">
        <f t="shared" si="185"/>
        <v>45866</v>
      </c>
      <c r="Y517" s="3"/>
      <c r="Z517" s="72">
        <f>[2]Plan1!$A586</f>
        <v>53998</v>
      </c>
      <c r="AA517" s="72" t="str">
        <f>[2]Plan1!$C586</f>
        <v>Finados</v>
      </c>
      <c r="AB517" s="65"/>
      <c r="AC517" s="1"/>
      <c r="AD517" s="3"/>
      <c r="AE517" s="3"/>
      <c r="AF517" s="3"/>
      <c r="AG517" s="3"/>
      <c r="AH517" s="3"/>
      <c r="AI517" s="10"/>
      <c r="AJ517" s="3"/>
      <c r="AK517" s="3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</row>
    <row r="518" spans="1:80" x14ac:dyDescent="0.15">
      <c r="A518" s="36">
        <f t="shared" si="169"/>
        <v>44912</v>
      </c>
      <c r="B518" s="14">
        <f t="shared" ca="1" si="168"/>
        <v>1221.0647630000001</v>
      </c>
      <c r="C518" s="13">
        <f t="shared" si="172"/>
        <v>1000</v>
      </c>
      <c r="D518" s="12">
        <f>IF(A518&lt;$B$1,VLOOKUP(A518,[1]DI!$A$4:$B$15000,2,FALSE),0)</f>
        <v>0</v>
      </c>
      <c r="E518" s="13">
        <f t="shared" si="173"/>
        <v>1</v>
      </c>
      <c r="F518" s="13">
        <f>(TRUNC(PRODUCT($E$13:$E517),16))</f>
        <v>1.14905287316586</v>
      </c>
      <c r="G518" s="13">
        <f t="shared" si="174"/>
        <v>1</v>
      </c>
      <c r="H518" s="13">
        <f t="shared" si="175"/>
        <v>1.14905287</v>
      </c>
      <c r="I518" s="12">
        <f t="shared" si="171"/>
        <v>4.4999999999999998E-2</v>
      </c>
      <c r="J518" s="12"/>
      <c r="K518" s="30">
        <f t="shared" si="176"/>
        <v>44407</v>
      </c>
      <c r="L518" s="2">
        <f t="shared" si="177"/>
        <v>347</v>
      </c>
      <c r="M518" s="15">
        <f t="shared" si="178"/>
        <v>348</v>
      </c>
      <c r="N518" s="11">
        <f t="shared" si="179"/>
        <v>1.062670652</v>
      </c>
      <c r="O518" s="11"/>
      <c r="P518" s="11">
        <f t="shared" si="180"/>
        <v>1.221064763</v>
      </c>
      <c r="Q518" s="11"/>
      <c r="R518" s="15">
        <f t="shared" si="181"/>
        <v>0</v>
      </c>
      <c r="S518" s="13">
        <f t="shared" si="182"/>
        <v>221.064763</v>
      </c>
      <c r="T518" s="13"/>
      <c r="U518" s="19">
        <f t="shared" si="183"/>
        <v>0</v>
      </c>
      <c r="V518" s="13">
        <f t="shared" si="170"/>
        <v>0</v>
      </c>
      <c r="W518" s="4" t="str">
        <f t="shared" si="184"/>
        <v>A+J=</v>
      </c>
      <c r="X518" s="30">
        <f t="shared" si="185"/>
        <v>45866</v>
      </c>
      <c r="Y518" s="3"/>
      <c r="Z518" s="72">
        <f>[2]Plan1!$A587</f>
        <v>54011</v>
      </c>
      <c r="AA518" s="72" t="str">
        <f>[2]Plan1!$C587</f>
        <v>Proclamação da República</v>
      </c>
      <c r="AB518" s="65"/>
      <c r="AC518" s="1"/>
      <c r="AD518" s="3"/>
      <c r="AE518" s="3"/>
      <c r="AF518" s="3"/>
      <c r="AG518" s="3"/>
      <c r="AH518" s="3"/>
      <c r="AI518" s="10"/>
      <c r="AJ518" s="3"/>
      <c r="AK518" s="3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</row>
    <row r="519" spans="1:80" x14ac:dyDescent="0.15">
      <c r="A519" s="36">
        <f t="shared" si="169"/>
        <v>44913</v>
      </c>
      <c r="B519" s="14">
        <f t="shared" ca="1" si="168"/>
        <v>1221.0647630000001</v>
      </c>
      <c r="C519" s="13">
        <f t="shared" si="172"/>
        <v>1000</v>
      </c>
      <c r="D519" s="12">
        <f>IF(A519&lt;$B$1,VLOOKUP(A519,[1]DI!$A$4:$B$15000,2,FALSE),0)</f>
        <v>0</v>
      </c>
      <c r="E519" s="13">
        <f t="shared" si="173"/>
        <v>1</v>
      </c>
      <c r="F519" s="13">
        <f>(TRUNC(PRODUCT($E$13:$E518),16))</f>
        <v>1.14905287316586</v>
      </c>
      <c r="G519" s="13">
        <f t="shared" si="174"/>
        <v>1</v>
      </c>
      <c r="H519" s="13">
        <f t="shared" si="175"/>
        <v>1.14905287</v>
      </c>
      <c r="I519" s="12">
        <f t="shared" si="171"/>
        <v>4.4999999999999998E-2</v>
      </c>
      <c r="J519" s="12"/>
      <c r="K519" s="30">
        <f t="shared" si="176"/>
        <v>44407</v>
      </c>
      <c r="L519" s="2">
        <f t="shared" si="177"/>
        <v>347</v>
      </c>
      <c r="M519" s="15">
        <f t="shared" si="178"/>
        <v>348</v>
      </c>
      <c r="N519" s="11">
        <f t="shared" si="179"/>
        <v>1.062670652</v>
      </c>
      <c r="O519" s="11"/>
      <c r="P519" s="11">
        <f t="shared" si="180"/>
        <v>1.221064763</v>
      </c>
      <c r="Q519" s="11"/>
      <c r="R519" s="15">
        <f t="shared" si="181"/>
        <v>0</v>
      </c>
      <c r="S519" s="13">
        <f t="shared" si="182"/>
        <v>221.064763</v>
      </c>
      <c r="T519" s="13"/>
      <c r="U519" s="19">
        <f t="shared" si="183"/>
        <v>0</v>
      </c>
      <c r="V519" s="13">
        <f t="shared" si="170"/>
        <v>0</v>
      </c>
      <c r="W519" s="4" t="str">
        <f t="shared" si="184"/>
        <v>A+J=</v>
      </c>
      <c r="X519" s="30">
        <f t="shared" si="185"/>
        <v>45866</v>
      </c>
      <c r="Y519" s="3"/>
      <c r="Z519" s="72">
        <f>[2]Plan1!$A588</f>
        <v>54016</v>
      </c>
      <c r="AA519" s="72" t="str">
        <f>[2]Plan1!$C588</f>
        <v>Dia Nacional de Zumbi e da Consciência Negra</v>
      </c>
      <c r="AB519" s="65"/>
      <c r="AC519" s="1"/>
      <c r="AD519" s="3"/>
      <c r="AE519" s="3"/>
      <c r="AF519" s="3"/>
      <c r="AG519" s="3"/>
      <c r="AH519" s="3"/>
      <c r="AI519" s="10"/>
      <c r="AJ519" s="3"/>
      <c r="AK519" s="3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</row>
    <row r="520" spans="1:80" x14ac:dyDescent="0.15">
      <c r="A520" s="36">
        <f t="shared" si="169"/>
        <v>44914</v>
      </c>
      <c r="B520" s="14">
        <f t="shared" ca="1" si="168"/>
        <v>1221.0647630000001</v>
      </c>
      <c r="C520" s="13">
        <f t="shared" si="172"/>
        <v>1000</v>
      </c>
      <c r="D520" s="12">
        <f>IF(A520&lt;$B$1,VLOOKUP(A520,[1]DI!$A$4:$B$15000,2,FALSE),0)</f>
        <v>0.13650000000000001</v>
      </c>
      <c r="E520" s="13">
        <f t="shared" si="173"/>
        <v>1.00050788</v>
      </c>
      <c r="F520" s="13">
        <f>(TRUNC(PRODUCT($E$13:$E519),16))</f>
        <v>1.14905287316586</v>
      </c>
      <c r="G520" s="13">
        <f t="shared" si="174"/>
        <v>1</v>
      </c>
      <c r="H520" s="13">
        <f t="shared" si="175"/>
        <v>1.14905287</v>
      </c>
      <c r="I520" s="12">
        <f t="shared" si="171"/>
        <v>4.4999999999999998E-2</v>
      </c>
      <c r="J520" s="12"/>
      <c r="K520" s="30">
        <f t="shared" si="176"/>
        <v>44407</v>
      </c>
      <c r="L520" s="2">
        <f t="shared" si="177"/>
        <v>348</v>
      </c>
      <c r="M520" s="15">
        <f t="shared" si="178"/>
        <v>348</v>
      </c>
      <c r="N520" s="11">
        <f t="shared" si="179"/>
        <v>1.062670652</v>
      </c>
      <c r="O520" s="11"/>
      <c r="P520" s="11">
        <f t="shared" si="180"/>
        <v>1.221064763</v>
      </c>
      <c r="Q520" s="11"/>
      <c r="R520" s="15">
        <f t="shared" si="181"/>
        <v>0</v>
      </c>
      <c r="S520" s="13">
        <f t="shared" si="182"/>
        <v>221.064763</v>
      </c>
      <c r="T520" s="13"/>
      <c r="U520" s="19">
        <f t="shared" si="183"/>
        <v>0</v>
      </c>
      <c r="V520" s="13">
        <f t="shared" si="170"/>
        <v>0</v>
      </c>
      <c r="W520" s="4" t="str">
        <f t="shared" si="184"/>
        <v>A+J=</v>
      </c>
      <c r="X520" s="30">
        <f t="shared" si="185"/>
        <v>45866</v>
      </c>
      <c r="Y520" s="3"/>
      <c r="Z520" s="72">
        <f>[2]Plan1!$A589</f>
        <v>54051</v>
      </c>
      <c r="AA520" s="72" t="str">
        <f>[2]Plan1!$C589</f>
        <v>Natal</v>
      </c>
      <c r="AB520" s="65"/>
      <c r="AC520" s="1"/>
      <c r="AD520" s="3"/>
      <c r="AE520" s="3"/>
      <c r="AF520" s="3"/>
      <c r="AG520" s="3"/>
      <c r="AH520" s="3"/>
      <c r="AI520" s="10"/>
      <c r="AJ520" s="3"/>
      <c r="AK520" s="3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</row>
    <row r="521" spans="1:80" x14ac:dyDescent="0.15">
      <c r="A521" s="36">
        <f t="shared" si="169"/>
        <v>44915</v>
      </c>
      <c r="B521" s="14">
        <f t="shared" ca="1" si="168"/>
        <v>1221.898326</v>
      </c>
      <c r="C521" s="13">
        <f t="shared" si="172"/>
        <v>1000</v>
      </c>
      <c r="D521" s="12">
        <f>IF(A521&lt;$B$1,VLOOKUP(A521,[1]DI!$A$4:$B$15000,2,FALSE),0)</f>
        <v>0.13650000000000001</v>
      </c>
      <c r="E521" s="13">
        <f t="shared" si="173"/>
        <v>1.00050788</v>
      </c>
      <c r="F521" s="13">
        <f>(TRUNC(PRODUCT($E$13:$E520),16))</f>
        <v>1.14963645413909</v>
      </c>
      <c r="G521" s="13">
        <f t="shared" si="174"/>
        <v>1</v>
      </c>
      <c r="H521" s="13">
        <f t="shared" si="175"/>
        <v>1.14963645</v>
      </c>
      <c r="I521" s="12">
        <f t="shared" si="171"/>
        <v>4.4999999999999998E-2</v>
      </c>
      <c r="J521" s="12"/>
      <c r="K521" s="30">
        <f t="shared" si="176"/>
        <v>44407</v>
      </c>
      <c r="L521" s="2">
        <f t="shared" si="177"/>
        <v>349</v>
      </c>
      <c r="M521" s="15">
        <f t="shared" si="178"/>
        <v>349</v>
      </c>
      <c r="N521" s="11">
        <f t="shared" si="179"/>
        <v>1.0628562850000001</v>
      </c>
      <c r="O521" s="11"/>
      <c r="P521" s="11">
        <f t="shared" si="180"/>
        <v>1.221898326</v>
      </c>
      <c r="Q521" s="11"/>
      <c r="R521" s="15">
        <f t="shared" si="181"/>
        <v>0</v>
      </c>
      <c r="S521" s="13">
        <f t="shared" si="182"/>
        <v>221.898326</v>
      </c>
      <c r="T521" s="13"/>
      <c r="U521" s="19">
        <f t="shared" si="183"/>
        <v>0</v>
      </c>
      <c r="V521" s="13">
        <f t="shared" si="170"/>
        <v>0</v>
      </c>
      <c r="W521" s="4" t="str">
        <f t="shared" si="184"/>
        <v>A+J=</v>
      </c>
      <c r="X521" s="30">
        <f t="shared" si="185"/>
        <v>45866</v>
      </c>
      <c r="Y521" s="3"/>
      <c r="Z521" s="72">
        <f>[2]Plan1!$A590</f>
        <v>54058</v>
      </c>
      <c r="AA521" s="72" t="str">
        <f>[2]Plan1!$C590</f>
        <v>Confraternização Universal</v>
      </c>
      <c r="AB521" s="65"/>
      <c r="AC521" s="1"/>
      <c r="AD521" s="3"/>
      <c r="AE521" s="3"/>
      <c r="AF521" s="3"/>
      <c r="AG521" s="3"/>
      <c r="AH521" s="3"/>
      <c r="AI521" s="10"/>
      <c r="AJ521" s="3"/>
      <c r="AK521" s="3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</row>
    <row r="522" spans="1:80" x14ac:dyDescent="0.15">
      <c r="A522" s="36">
        <f t="shared" si="169"/>
        <v>44916</v>
      </c>
      <c r="B522" s="14">
        <f t="shared" ca="1" si="168"/>
        <v>1222.7324639999999</v>
      </c>
      <c r="C522" s="13">
        <f t="shared" si="172"/>
        <v>1000</v>
      </c>
      <c r="D522" s="12">
        <f>IF(A522&lt;$B$1,VLOOKUP(A522,[1]DI!$A$4:$B$15000,2,FALSE),0)</f>
        <v>0.13650000000000001</v>
      </c>
      <c r="E522" s="13">
        <f t="shared" si="173"/>
        <v>1.00050788</v>
      </c>
      <c r="F522" s="13">
        <f>(TRUNC(PRODUCT($E$13:$E521),16))</f>
        <v>1.1502203315014099</v>
      </c>
      <c r="G522" s="13">
        <f t="shared" si="174"/>
        <v>1</v>
      </c>
      <c r="H522" s="13">
        <f t="shared" si="175"/>
        <v>1.15022033</v>
      </c>
      <c r="I522" s="12">
        <f t="shared" si="171"/>
        <v>4.4999999999999998E-2</v>
      </c>
      <c r="J522" s="12"/>
      <c r="K522" s="30">
        <f t="shared" si="176"/>
        <v>44407</v>
      </c>
      <c r="L522" s="2">
        <f t="shared" si="177"/>
        <v>350</v>
      </c>
      <c r="M522" s="15">
        <f t="shared" si="178"/>
        <v>350</v>
      </c>
      <c r="N522" s="11">
        <f t="shared" si="179"/>
        <v>1.063041951</v>
      </c>
      <c r="O522" s="11"/>
      <c r="P522" s="11">
        <f t="shared" si="180"/>
        <v>1.2227324639999999</v>
      </c>
      <c r="Q522" s="11"/>
      <c r="R522" s="15">
        <f t="shared" si="181"/>
        <v>0</v>
      </c>
      <c r="S522" s="13">
        <f t="shared" si="182"/>
        <v>222.73246399999999</v>
      </c>
      <c r="T522" s="13"/>
      <c r="U522" s="19">
        <f t="shared" si="183"/>
        <v>0</v>
      </c>
      <c r="V522" s="13">
        <f t="shared" si="170"/>
        <v>0</v>
      </c>
      <c r="W522" s="4" t="str">
        <f t="shared" si="184"/>
        <v>A+J=</v>
      </c>
      <c r="X522" s="30">
        <f t="shared" si="185"/>
        <v>45866</v>
      </c>
      <c r="Y522" s="3"/>
      <c r="Z522" s="72">
        <f>[2]Plan1!$A591</f>
        <v>54105</v>
      </c>
      <c r="AA522" s="72" t="str">
        <f>[2]Plan1!$C591</f>
        <v>Carnaval</v>
      </c>
      <c r="AB522" s="65"/>
      <c r="AC522" s="1"/>
      <c r="AD522" s="3"/>
      <c r="AE522" s="3"/>
      <c r="AF522" s="3"/>
      <c r="AG522" s="3"/>
      <c r="AH522" s="3"/>
      <c r="AI522" s="10"/>
      <c r="AJ522" s="3"/>
      <c r="AK522" s="3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</row>
    <row r="523" spans="1:80" x14ac:dyDescent="0.15">
      <c r="A523" s="36">
        <f t="shared" si="169"/>
        <v>44917</v>
      </c>
      <c r="B523" s="14">
        <f t="shared" ca="1" si="168"/>
        <v>1223.567174</v>
      </c>
      <c r="C523" s="13">
        <f t="shared" si="172"/>
        <v>1000</v>
      </c>
      <c r="D523" s="12">
        <f>IF(A523&lt;$B$1,VLOOKUP(A523,[1]DI!$A$4:$B$15000,2,FALSE),0)</f>
        <v>0.13650000000000001</v>
      </c>
      <c r="E523" s="13">
        <f t="shared" si="173"/>
        <v>1.00050788</v>
      </c>
      <c r="F523" s="13">
        <f>(TRUNC(PRODUCT($E$13:$E522),16))</f>
        <v>1.15080450540338</v>
      </c>
      <c r="G523" s="13">
        <f t="shared" si="174"/>
        <v>1</v>
      </c>
      <c r="H523" s="13">
        <f t="shared" si="175"/>
        <v>1.1508045099999999</v>
      </c>
      <c r="I523" s="12">
        <f t="shared" si="171"/>
        <v>4.4999999999999998E-2</v>
      </c>
      <c r="J523" s="12"/>
      <c r="K523" s="30">
        <f t="shared" si="176"/>
        <v>44407</v>
      </c>
      <c r="L523" s="2">
        <f t="shared" si="177"/>
        <v>351</v>
      </c>
      <c r="M523" s="15">
        <f t="shared" si="178"/>
        <v>351</v>
      </c>
      <c r="N523" s="11">
        <f t="shared" si="179"/>
        <v>1.0632276490000001</v>
      </c>
      <c r="O523" s="11"/>
      <c r="P523" s="11">
        <f t="shared" si="180"/>
        <v>1.223567174</v>
      </c>
      <c r="Q523" s="11"/>
      <c r="R523" s="15">
        <f t="shared" si="181"/>
        <v>0</v>
      </c>
      <c r="S523" s="13">
        <f t="shared" si="182"/>
        <v>223.56717399999999</v>
      </c>
      <c r="T523" s="13"/>
      <c r="U523" s="19">
        <f t="shared" si="183"/>
        <v>0</v>
      </c>
      <c r="V523" s="13">
        <f t="shared" si="170"/>
        <v>0</v>
      </c>
      <c r="W523" s="4" t="str">
        <f t="shared" si="184"/>
        <v>A+J=</v>
      </c>
      <c r="X523" s="30">
        <f t="shared" si="185"/>
        <v>45866</v>
      </c>
      <c r="Y523" s="3"/>
      <c r="Z523" s="72">
        <f>[2]Plan1!$A592</f>
        <v>54106</v>
      </c>
      <c r="AA523" s="72" t="str">
        <f>[2]Plan1!$C592</f>
        <v>Carnaval</v>
      </c>
      <c r="AB523" s="65"/>
      <c r="AC523" s="1"/>
      <c r="AD523" s="3"/>
      <c r="AE523" s="3"/>
      <c r="AF523" s="3"/>
      <c r="AG523" s="3"/>
      <c r="AH523" s="3"/>
      <c r="AI523" s="10"/>
      <c r="AJ523" s="3"/>
      <c r="AK523" s="3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</row>
    <row r="524" spans="1:80" x14ac:dyDescent="0.15">
      <c r="A524" s="36">
        <f t="shared" si="169"/>
        <v>44918</v>
      </c>
      <c r="B524" s="14">
        <f t="shared" ca="1" si="168"/>
        <v>1224.4024460000001</v>
      </c>
      <c r="C524" s="13">
        <f t="shared" si="172"/>
        <v>1000</v>
      </c>
      <c r="D524" s="12">
        <f>IF(A524&lt;$B$1,VLOOKUP(A524,[1]DI!$A$4:$B$15000,2,FALSE),0)</f>
        <v>0.13650000000000001</v>
      </c>
      <c r="E524" s="13">
        <f t="shared" si="173"/>
        <v>1.00050788</v>
      </c>
      <c r="F524" s="13">
        <f>(TRUNC(PRODUCT($E$13:$E523),16))</f>
        <v>1.15138897599558</v>
      </c>
      <c r="G524" s="13">
        <f t="shared" si="174"/>
        <v>1</v>
      </c>
      <c r="H524" s="13">
        <f t="shared" si="175"/>
        <v>1.1513889799999999</v>
      </c>
      <c r="I524" s="12">
        <f t="shared" si="171"/>
        <v>4.4999999999999998E-2</v>
      </c>
      <c r="J524" s="12"/>
      <c r="K524" s="30">
        <f t="shared" si="176"/>
        <v>44407</v>
      </c>
      <c r="L524" s="2">
        <f t="shared" si="177"/>
        <v>352</v>
      </c>
      <c r="M524" s="15">
        <f t="shared" si="178"/>
        <v>352</v>
      </c>
      <c r="N524" s="11">
        <f t="shared" si="179"/>
        <v>1.063413379</v>
      </c>
      <c r="O524" s="11"/>
      <c r="P524" s="11">
        <f t="shared" si="180"/>
        <v>1.224402446</v>
      </c>
      <c r="Q524" s="11"/>
      <c r="R524" s="15">
        <f t="shared" si="181"/>
        <v>0</v>
      </c>
      <c r="S524" s="13">
        <f t="shared" si="182"/>
        <v>224.402446</v>
      </c>
      <c r="T524" s="13"/>
      <c r="U524" s="19">
        <f t="shared" si="183"/>
        <v>0</v>
      </c>
      <c r="V524" s="13">
        <f t="shared" si="170"/>
        <v>0</v>
      </c>
      <c r="W524" s="4" t="str">
        <f t="shared" si="184"/>
        <v>A+J=</v>
      </c>
      <c r="X524" s="30">
        <f t="shared" si="185"/>
        <v>45866</v>
      </c>
      <c r="Y524" s="3"/>
      <c r="Z524" s="72">
        <f>[2]Plan1!$A593</f>
        <v>54151</v>
      </c>
      <c r="AA524" s="72" t="str">
        <f>[2]Plan1!$C593</f>
        <v>Paixão de Cristo</v>
      </c>
      <c r="AB524" s="65"/>
      <c r="AC524" s="1"/>
      <c r="AD524" s="3"/>
      <c r="AE524" s="3"/>
      <c r="AF524" s="3"/>
      <c r="AG524" s="3"/>
      <c r="AH524" s="3"/>
      <c r="AI524" s="10"/>
      <c r="AJ524" s="3"/>
      <c r="AK524" s="3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</row>
    <row r="525" spans="1:80" x14ac:dyDescent="0.15">
      <c r="A525" s="36">
        <f t="shared" si="169"/>
        <v>44919</v>
      </c>
      <c r="B525" s="14">
        <f t="shared" ref="B525:B588" ca="1" si="186">IF(A525&lt;=TODAY(),C525+S525,IF(AND(A525&gt;TODAY(),A525&lt;=$B$1),IF(VLOOKUP(TODAY(),$A$11:$D$4976,4,FALSE)=0,"n.d",C525+S525),"n.d"))</f>
        <v>1225.2382809999999</v>
      </c>
      <c r="C525" s="13">
        <f t="shared" si="172"/>
        <v>1000</v>
      </c>
      <c r="D525" s="12">
        <f>IF(A525&lt;$B$1,VLOOKUP(A525,[1]DI!$A$4:$B$15000,2,FALSE),0)</f>
        <v>0</v>
      </c>
      <c r="E525" s="13">
        <f t="shared" si="173"/>
        <v>1</v>
      </c>
      <c r="F525" s="13">
        <f>(TRUNC(PRODUCT($E$13:$E524),16))</f>
        <v>1.1519737434287101</v>
      </c>
      <c r="G525" s="13">
        <f t="shared" si="174"/>
        <v>1</v>
      </c>
      <c r="H525" s="13">
        <f t="shared" si="175"/>
        <v>1.1519737400000001</v>
      </c>
      <c r="I525" s="12">
        <f t="shared" si="171"/>
        <v>4.4999999999999998E-2</v>
      </c>
      <c r="J525" s="12"/>
      <c r="K525" s="30">
        <f t="shared" si="176"/>
        <v>44407</v>
      </c>
      <c r="L525" s="2">
        <f t="shared" si="177"/>
        <v>352</v>
      </c>
      <c r="M525" s="15">
        <f t="shared" si="178"/>
        <v>353</v>
      </c>
      <c r="N525" s="11">
        <f t="shared" si="179"/>
        <v>1.0635991419999999</v>
      </c>
      <c r="O525" s="11"/>
      <c r="P525" s="11">
        <f t="shared" si="180"/>
        <v>1.225238281</v>
      </c>
      <c r="Q525" s="11"/>
      <c r="R525" s="15">
        <f t="shared" si="181"/>
        <v>0</v>
      </c>
      <c r="S525" s="13">
        <f t="shared" si="182"/>
        <v>225.238281</v>
      </c>
      <c r="T525" s="13"/>
      <c r="U525" s="19">
        <f t="shared" si="183"/>
        <v>0</v>
      </c>
      <c r="V525" s="13">
        <f t="shared" si="170"/>
        <v>0</v>
      </c>
      <c r="W525" s="4" t="str">
        <f t="shared" si="184"/>
        <v>A+J=</v>
      </c>
      <c r="X525" s="30">
        <f t="shared" si="185"/>
        <v>45866</v>
      </c>
      <c r="Y525" s="3"/>
      <c r="Z525" s="72">
        <f>[2]Plan1!$A594</f>
        <v>54169</v>
      </c>
      <c r="AA525" s="72" t="str">
        <f>[2]Plan1!$C594</f>
        <v>Tiradentes</v>
      </c>
      <c r="AB525" s="65"/>
      <c r="AC525" s="1"/>
      <c r="AD525" s="3"/>
      <c r="AE525" s="3"/>
      <c r="AF525" s="3"/>
      <c r="AG525" s="3"/>
      <c r="AH525" s="3"/>
      <c r="AI525" s="10"/>
      <c r="AJ525" s="3"/>
      <c r="AK525" s="3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</row>
    <row r="526" spans="1:80" x14ac:dyDescent="0.15">
      <c r="A526" s="36">
        <f t="shared" ref="A526:A589" si="187">(A525+1)</f>
        <v>44920</v>
      </c>
      <c r="B526" s="14">
        <f t="shared" ca="1" si="186"/>
        <v>1225.2382809999999</v>
      </c>
      <c r="C526" s="13">
        <f t="shared" si="172"/>
        <v>1000</v>
      </c>
      <c r="D526" s="12">
        <f>IF(A526&lt;$B$1,VLOOKUP(A526,[1]DI!$A$4:$B$15000,2,FALSE),0)</f>
        <v>0</v>
      </c>
      <c r="E526" s="13">
        <f t="shared" si="173"/>
        <v>1</v>
      </c>
      <c r="F526" s="13">
        <f>(TRUNC(PRODUCT($E$13:$E525),16))</f>
        <v>1.1519737434287101</v>
      </c>
      <c r="G526" s="13">
        <f t="shared" si="174"/>
        <v>1</v>
      </c>
      <c r="H526" s="13">
        <f t="shared" si="175"/>
        <v>1.1519737400000001</v>
      </c>
      <c r="I526" s="12">
        <f t="shared" si="171"/>
        <v>4.4999999999999998E-2</v>
      </c>
      <c r="J526" s="12"/>
      <c r="K526" s="30">
        <f t="shared" si="176"/>
        <v>44407</v>
      </c>
      <c r="L526" s="2">
        <f t="shared" si="177"/>
        <v>352</v>
      </c>
      <c r="M526" s="15">
        <f t="shared" si="178"/>
        <v>353</v>
      </c>
      <c r="N526" s="11">
        <f t="shared" si="179"/>
        <v>1.0635991419999999</v>
      </c>
      <c r="O526" s="11"/>
      <c r="P526" s="11">
        <f t="shared" si="180"/>
        <v>1.225238281</v>
      </c>
      <c r="Q526" s="11"/>
      <c r="R526" s="15">
        <f t="shared" si="181"/>
        <v>0</v>
      </c>
      <c r="S526" s="13">
        <f t="shared" si="182"/>
        <v>225.238281</v>
      </c>
      <c r="T526" s="13"/>
      <c r="U526" s="19">
        <f t="shared" si="183"/>
        <v>0</v>
      </c>
      <c r="V526" s="13">
        <f t="shared" ref="V526:V589" si="188">IF(U526&gt;0,TRUNC(U526*C526,8),0)</f>
        <v>0</v>
      </c>
      <c r="W526" s="4" t="str">
        <f t="shared" si="184"/>
        <v>A+J=</v>
      </c>
      <c r="X526" s="30">
        <f t="shared" si="185"/>
        <v>45866</v>
      </c>
      <c r="Y526" s="3"/>
      <c r="Z526" s="72">
        <f>[2]Plan1!$A595</f>
        <v>54179</v>
      </c>
      <c r="AA526" s="72" t="str">
        <f>[2]Plan1!$C595</f>
        <v>Dia do Trabalho</v>
      </c>
      <c r="AB526" s="65"/>
      <c r="AC526" s="1"/>
      <c r="AD526" s="3"/>
      <c r="AE526" s="3"/>
      <c r="AF526" s="3"/>
      <c r="AG526" s="3"/>
      <c r="AH526" s="3"/>
      <c r="AI526" s="10"/>
      <c r="AJ526" s="3"/>
      <c r="AK526" s="3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</row>
    <row r="527" spans="1:80" x14ac:dyDescent="0.15">
      <c r="A527" s="36">
        <f t="shared" si="187"/>
        <v>44921</v>
      </c>
      <c r="B527" s="14">
        <f t="shared" ca="1" si="186"/>
        <v>1225.2382809999999</v>
      </c>
      <c r="C527" s="13">
        <f t="shared" si="172"/>
        <v>1000</v>
      </c>
      <c r="D527" s="12">
        <f>IF(A527&lt;$B$1,VLOOKUP(A527,[1]DI!$A$4:$B$15000,2,FALSE),0)</f>
        <v>0.13650000000000001</v>
      </c>
      <c r="E527" s="13">
        <f t="shared" si="173"/>
        <v>1.00050788</v>
      </c>
      <c r="F527" s="13">
        <f>(TRUNC(PRODUCT($E$13:$E526),16))</f>
        <v>1.1519737434287101</v>
      </c>
      <c r="G527" s="13">
        <f t="shared" si="174"/>
        <v>1</v>
      </c>
      <c r="H527" s="13">
        <f t="shared" si="175"/>
        <v>1.1519737400000001</v>
      </c>
      <c r="I527" s="12">
        <f t="shared" ref="I527:I590" si="189">IF(R526&gt;0,VLOOKUP(A526,AG$161:AH$223,2),I526)</f>
        <v>4.4999999999999998E-2</v>
      </c>
      <c r="J527" s="12"/>
      <c r="K527" s="30">
        <f t="shared" si="176"/>
        <v>44407</v>
      </c>
      <c r="L527" s="2">
        <f t="shared" si="177"/>
        <v>353</v>
      </c>
      <c r="M527" s="15">
        <f t="shared" si="178"/>
        <v>353</v>
      </c>
      <c r="N527" s="11">
        <f t="shared" si="179"/>
        <v>1.0635991419999999</v>
      </c>
      <c r="O527" s="11"/>
      <c r="P527" s="11">
        <f t="shared" si="180"/>
        <v>1.225238281</v>
      </c>
      <c r="Q527" s="11"/>
      <c r="R527" s="15">
        <f t="shared" si="181"/>
        <v>0</v>
      </c>
      <c r="S527" s="13">
        <f t="shared" si="182"/>
        <v>225.238281</v>
      </c>
      <c r="T527" s="13"/>
      <c r="U527" s="19">
        <f t="shared" si="183"/>
        <v>0</v>
      </c>
      <c r="V527" s="13">
        <f t="shared" si="188"/>
        <v>0</v>
      </c>
      <c r="W527" s="4" t="str">
        <f t="shared" si="184"/>
        <v>A+J=</v>
      </c>
      <c r="X527" s="30">
        <f t="shared" si="185"/>
        <v>45866</v>
      </c>
      <c r="Y527" s="3"/>
      <c r="Z527" s="72">
        <f>[2]Plan1!$A596</f>
        <v>54213</v>
      </c>
      <c r="AA527" s="72" t="str">
        <f>[2]Plan1!$C596</f>
        <v>Corpus Christi</v>
      </c>
      <c r="AB527" s="65"/>
      <c r="AC527" s="1"/>
      <c r="AD527" s="3"/>
      <c r="AE527" s="3"/>
      <c r="AF527" s="3"/>
      <c r="AG527" s="3"/>
      <c r="AH527" s="3"/>
      <c r="AI527" s="10"/>
      <c r="AJ527" s="3"/>
      <c r="AK527" s="3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</row>
    <row r="528" spans="1:80" x14ac:dyDescent="0.15">
      <c r="A528" s="36">
        <f t="shared" si="187"/>
        <v>44922</v>
      </c>
      <c r="B528" s="14">
        <f t="shared" ca="1" si="186"/>
        <v>1226.074701</v>
      </c>
      <c r="C528" s="13">
        <f t="shared" si="172"/>
        <v>1000</v>
      </c>
      <c r="D528" s="12">
        <f>IF(A528&lt;$B$1,VLOOKUP(A528,[1]DI!$A$4:$B$15000,2,FALSE),0)</f>
        <v>0.13650000000000001</v>
      </c>
      <c r="E528" s="13">
        <f t="shared" si="173"/>
        <v>1.00050788</v>
      </c>
      <c r="F528" s="13">
        <f>(TRUNC(PRODUCT($E$13:$E527),16))</f>
        <v>1.1525588078535201</v>
      </c>
      <c r="G528" s="13">
        <f t="shared" si="174"/>
        <v>1</v>
      </c>
      <c r="H528" s="13">
        <f t="shared" si="175"/>
        <v>1.1525588099999999</v>
      </c>
      <c r="I528" s="12">
        <f t="shared" si="189"/>
        <v>4.4999999999999998E-2</v>
      </c>
      <c r="J528" s="12"/>
      <c r="K528" s="30">
        <f t="shared" si="176"/>
        <v>44407</v>
      </c>
      <c r="L528" s="2">
        <f t="shared" si="177"/>
        <v>354</v>
      </c>
      <c r="M528" s="15">
        <f t="shared" si="178"/>
        <v>354</v>
      </c>
      <c r="N528" s="11">
        <f t="shared" si="179"/>
        <v>1.0637849370000001</v>
      </c>
      <c r="O528" s="11"/>
      <c r="P528" s="11">
        <f t="shared" si="180"/>
        <v>1.2260747009999999</v>
      </c>
      <c r="Q528" s="11"/>
      <c r="R528" s="15">
        <f t="shared" si="181"/>
        <v>0</v>
      </c>
      <c r="S528" s="13">
        <f t="shared" si="182"/>
        <v>226.074701</v>
      </c>
      <c r="T528" s="13"/>
      <c r="U528" s="19">
        <f t="shared" si="183"/>
        <v>0</v>
      </c>
      <c r="V528" s="13">
        <f t="shared" si="188"/>
        <v>0</v>
      </c>
      <c r="W528" s="4" t="str">
        <f t="shared" si="184"/>
        <v>A+J=</v>
      </c>
      <c r="X528" s="30">
        <f t="shared" si="185"/>
        <v>45866</v>
      </c>
      <c r="Y528" s="3"/>
      <c r="Z528" s="72">
        <f>[2]Plan1!$A597</f>
        <v>54308</v>
      </c>
      <c r="AA528" s="72" t="str">
        <f>[2]Plan1!$C597</f>
        <v>Independência do Brasil</v>
      </c>
      <c r="AB528" s="65"/>
      <c r="AC528" s="1"/>
      <c r="AD528" s="3"/>
      <c r="AE528" s="3"/>
      <c r="AF528" s="3"/>
      <c r="AG528" s="3"/>
      <c r="AH528" s="3"/>
      <c r="AI528" s="10"/>
      <c r="AJ528" s="3"/>
      <c r="AK528" s="3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</row>
    <row r="529" spans="1:80" x14ac:dyDescent="0.15">
      <c r="A529" s="36">
        <f t="shared" si="187"/>
        <v>44923</v>
      </c>
      <c r="B529" s="14">
        <f t="shared" ca="1" si="186"/>
        <v>1226.911685</v>
      </c>
      <c r="C529" s="13">
        <f t="shared" si="172"/>
        <v>1000</v>
      </c>
      <c r="D529" s="12">
        <f>IF(A529&lt;$B$1,VLOOKUP(A529,[1]DI!$A$4:$B$15000,2,FALSE),0)</f>
        <v>0.13650000000000001</v>
      </c>
      <c r="E529" s="13">
        <f t="shared" si="173"/>
        <v>1.00050788</v>
      </c>
      <c r="F529" s="13">
        <f>(TRUNC(PRODUCT($E$13:$E528),16))</f>
        <v>1.15314416942086</v>
      </c>
      <c r="G529" s="13">
        <f t="shared" si="174"/>
        <v>1</v>
      </c>
      <c r="H529" s="13">
        <f t="shared" si="175"/>
        <v>1.15314417</v>
      </c>
      <c r="I529" s="12">
        <f t="shared" si="189"/>
        <v>4.4999999999999998E-2</v>
      </c>
      <c r="J529" s="12"/>
      <c r="K529" s="30">
        <f t="shared" si="176"/>
        <v>44407</v>
      </c>
      <c r="L529" s="2">
        <f t="shared" si="177"/>
        <v>355</v>
      </c>
      <c r="M529" s="15">
        <f t="shared" si="178"/>
        <v>355</v>
      </c>
      <c r="N529" s="11">
        <f t="shared" si="179"/>
        <v>1.0639707650000001</v>
      </c>
      <c r="O529" s="11"/>
      <c r="P529" s="11">
        <f t="shared" si="180"/>
        <v>1.2269116849999999</v>
      </c>
      <c r="Q529" s="11"/>
      <c r="R529" s="15">
        <f t="shared" si="181"/>
        <v>0</v>
      </c>
      <c r="S529" s="13">
        <f t="shared" si="182"/>
        <v>226.91168500000001</v>
      </c>
      <c r="T529" s="13"/>
      <c r="U529" s="19">
        <f t="shared" si="183"/>
        <v>0</v>
      </c>
      <c r="V529" s="13">
        <f t="shared" si="188"/>
        <v>0</v>
      </c>
      <c r="W529" s="4" t="str">
        <f t="shared" si="184"/>
        <v>A+J=</v>
      </c>
      <c r="X529" s="30">
        <f t="shared" si="185"/>
        <v>45866</v>
      </c>
      <c r="Y529" s="3"/>
      <c r="Z529" s="72">
        <f>[2]Plan1!$A598</f>
        <v>54343</v>
      </c>
      <c r="AA529" s="72" t="str">
        <f>[2]Plan1!$C598</f>
        <v>Nossa Sr.a Aparecida - Padroeira do Brasil</v>
      </c>
      <c r="AB529" s="65"/>
      <c r="AC529" s="1"/>
      <c r="AD529" s="3"/>
      <c r="AE529" s="3"/>
      <c r="AF529" s="3"/>
      <c r="AG529" s="3"/>
      <c r="AH529" s="3"/>
      <c r="AI529" s="10"/>
      <c r="AJ529" s="3"/>
      <c r="AK529" s="3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</row>
    <row r="530" spans="1:80" x14ac:dyDescent="0.15">
      <c r="A530" s="36">
        <f t="shared" si="187"/>
        <v>44924</v>
      </c>
      <c r="B530" s="14">
        <f t="shared" ca="1" si="186"/>
        <v>1227.7492420000001</v>
      </c>
      <c r="C530" s="13">
        <f t="shared" si="172"/>
        <v>1000</v>
      </c>
      <c r="D530" s="12">
        <f>IF(A530&lt;$B$1,VLOOKUP(A530,[1]DI!$A$4:$B$15000,2,FALSE),0)</f>
        <v>0.13650000000000001</v>
      </c>
      <c r="E530" s="13">
        <f t="shared" si="173"/>
        <v>1.00050788</v>
      </c>
      <c r="F530" s="13">
        <f>(TRUNC(PRODUCT($E$13:$E529),16))</f>
        <v>1.15372982828162</v>
      </c>
      <c r="G530" s="13">
        <f t="shared" si="174"/>
        <v>1</v>
      </c>
      <c r="H530" s="13">
        <f t="shared" si="175"/>
        <v>1.1537298300000001</v>
      </c>
      <c r="I530" s="12">
        <f t="shared" si="189"/>
        <v>4.4999999999999998E-2</v>
      </c>
      <c r="J530" s="12"/>
      <c r="K530" s="30">
        <f t="shared" si="176"/>
        <v>44407</v>
      </c>
      <c r="L530" s="2">
        <f t="shared" si="177"/>
        <v>356</v>
      </c>
      <c r="M530" s="15">
        <f t="shared" si="178"/>
        <v>356</v>
      </c>
      <c r="N530" s="11">
        <f t="shared" si="179"/>
        <v>1.0641566250000001</v>
      </c>
      <c r="O530" s="11"/>
      <c r="P530" s="11">
        <f t="shared" si="180"/>
        <v>1.227749242</v>
      </c>
      <c r="Q530" s="11"/>
      <c r="R530" s="15">
        <f t="shared" si="181"/>
        <v>0</v>
      </c>
      <c r="S530" s="13">
        <f t="shared" si="182"/>
        <v>227.74924200000001</v>
      </c>
      <c r="T530" s="13"/>
      <c r="U530" s="19">
        <f t="shared" si="183"/>
        <v>0</v>
      </c>
      <c r="V530" s="13">
        <f t="shared" si="188"/>
        <v>0</v>
      </c>
      <c r="W530" s="4" t="str">
        <f t="shared" si="184"/>
        <v>A+J=</v>
      </c>
      <c r="X530" s="30">
        <f t="shared" si="185"/>
        <v>45866</v>
      </c>
      <c r="Y530" s="3"/>
      <c r="Z530" s="72">
        <f>[2]Plan1!$A599</f>
        <v>54364</v>
      </c>
      <c r="AA530" s="72" t="str">
        <f>[2]Plan1!$C599</f>
        <v>Finados</v>
      </c>
      <c r="AB530" s="65"/>
      <c r="AC530" s="1"/>
      <c r="AD530" s="3"/>
      <c r="AE530" s="3"/>
      <c r="AF530" s="3"/>
      <c r="AG530" s="3"/>
      <c r="AH530" s="3"/>
      <c r="AI530" s="10"/>
      <c r="AJ530" s="3"/>
      <c r="AK530" s="3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</row>
    <row r="531" spans="1:80" x14ac:dyDescent="0.15">
      <c r="A531" s="36">
        <f t="shared" si="187"/>
        <v>44925</v>
      </c>
      <c r="B531" s="14">
        <f t="shared" ca="1" si="186"/>
        <v>1228.587364</v>
      </c>
      <c r="C531" s="13">
        <f t="shared" si="172"/>
        <v>1000</v>
      </c>
      <c r="D531" s="12">
        <f>IF(A531&lt;$B$1,VLOOKUP(A531,[1]DI!$A$4:$B$15000,2,FALSE),0)</f>
        <v>0.13650000000000001</v>
      </c>
      <c r="E531" s="13">
        <f t="shared" si="173"/>
        <v>1.00050788</v>
      </c>
      <c r="F531" s="13">
        <f>(TRUNC(PRODUCT($E$13:$E530),16))</f>
        <v>1.1543157845868099</v>
      </c>
      <c r="G531" s="13">
        <f t="shared" si="174"/>
        <v>1</v>
      </c>
      <c r="H531" s="13">
        <f t="shared" si="175"/>
        <v>1.1543157799999999</v>
      </c>
      <c r="I531" s="12">
        <f t="shared" si="189"/>
        <v>4.4999999999999998E-2</v>
      </c>
      <c r="J531" s="12"/>
      <c r="K531" s="30">
        <f t="shared" si="176"/>
        <v>44407</v>
      </c>
      <c r="L531" s="2">
        <f t="shared" si="177"/>
        <v>357</v>
      </c>
      <c r="M531" s="15">
        <f t="shared" si="178"/>
        <v>357</v>
      </c>
      <c r="N531" s="11">
        <f t="shared" si="179"/>
        <v>1.0643425179999999</v>
      </c>
      <c r="O531" s="11"/>
      <c r="P531" s="11">
        <f t="shared" si="180"/>
        <v>1.228587364</v>
      </c>
      <c r="Q531" s="11"/>
      <c r="R531" s="15">
        <f t="shared" si="181"/>
        <v>0</v>
      </c>
      <c r="S531" s="13">
        <f t="shared" si="182"/>
        <v>228.58736400000001</v>
      </c>
      <c r="T531" s="13"/>
      <c r="U531" s="19">
        <f t="shared" si="183"/>
        <v>0</v>
      </c>
      <c r="V531" s="13">
        <f t="shared" si="188"/>
        <v>0</v>
      </c>
      <c r="W531" s="4" t="str">
        <f t="shared" si="184"/>
        <v>A+J=</v>
      </c>
      <c r="X531" s="30">
        <f t="shared" si="185"/>
        <v>45866</v>
      </c>
      <c r="Y531" s="3"/>
      <c r="Z531" s="72">
        <f>[2]Plan1!$A600</f>
        <v>54377</v>
      </c>
      <c r="AA531" s="72" t="str">
        <f>[2]Plan1!$C600</f>
        <v>Proclamação da República</v>
      </c>
      <c r="AB531" s="65"/>
      <c r="AC531" s="1"/>
      <c r="AD531" s="3"/>
      <c r="AE531" s="3"/>
      <c r="AF531" s="3"/>
      <c r="AG531" s="3"/>
      <c r="AH531" s="3"/>
      <c r="AI531" s="10"/>
      <c r="AJ531" s="3"/>
      <c r="AK531" s="3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</row>
    <row r="532" spans="1:80" x14ac:dyDescent="0.15">
      <c r="A532" s="36">
        <f t="shared" si="187"/>
        <v>44926</v>
      </c>
      <c r="B532" s="14">
        <f t="shared" ca="1" si="186"/>
        <v>1229.42607</v>
      </c>
      <c r="C532" s="13">
        <f t="shared" si="172"/>
        <v>1000</v>
      </c>
      <c r="D532" s="12">
        <f>IF(A532&lt;$B$1,VLOOKUP(A532,[1]DI!$A$4:$B$15000,2,FALSE),0)</f>
        <v>0</v>
      </c>
      <c r="E532" s="13">
        <f t="shared" si="173"/>
        <v>1</v>
      </c>
      <c r="F532" s="13">
        <f>(TRUNC(PRODUCT($E$13:$E531),16))</f>
        <v>1.15490203848749</v>
      </c>
      <c r="G532" s="13">
        <f t="shared" si="174"/>
        <v>1</v>
      </c>
      <c r="H532" s="13">
        <f t="shared" si="175"/>
        <v>1.1549020400000001</v>
      </c>
      <c r="I532" s="12">
        <f t="shared" si="189"/>
        <v>4.4999999999999998E-2</v>
      </c>
      <c r="J532" s="12"/>
      <c r="K532" s="30">
        <f t="shared" si="176"/>
        <v>44407</v>
      </c>
      <c r="L532" s="2">
        <f t="shared" si="177"/>
        <v>357</v>
      </c>
      <c r="M532" s="15">
        <f t="shared" si="178"/>
        <v>358</v>
      </c>
      <c r="N532" s="11">
        <f t="shared" si="179"/>
        <v>1.0645284429999999</v>
      </c>
      <c r="O532" s="11"/>
      <c r="P532" s="11">
        <f t="shared" si="180"/>
        <v>1.2294260699999999</v>
      </c>
      <c r="Q532" s="11"/>
      <c r="R532" s="15">
        <f t="shared" si="181"/>
        <v>0</v>
      </c>
      <c r="S532" s="13">
        <f t="shared" si="182"/>
        <v>229.42607000000001</v>
      </c>
      <c r="T532" s="13"/>
      <c r="U532" s="19">
        <f t="shared" si="183"/>
        <v>0</v>
      </c>
      <c r="V532" s="13">
        <f t="shared" si="188"/>
        <v>0</v>
      </c>
      <c r="W532" s="4" t="str">
        <f t="shared" si="184"/>
        <v>A+J=</v>
      </c>
      <c r="X532" s="30">
        <f t="shared" si="185"/>
        <v>45866</v>
      </c>
      <c r="Y532" s="3"/>
      <c r="Z532" s="72">
        <f>[2]Plan1!$A601</f>
        <v>54382</v>
      </c>
      <c r="AA532" s="72" t="str">
        <f>[2]Plan1!$C601</f>
        <v>Dia Nacional de Zumbi e da Consciência Negra</v>
      </c>
      <c r="AB532" s="65"/>
      <c r="AC532" s="1"/>
      <c r="AD532" s="3"/>
      <c r="AE532" s="3"/>
      <c r="AF532" s="3"/>
      <c r="AG532" s="3"/>
      <c r="AH532" s="3"/>
      <c r="AI532" s="10"/>
      <c r="AJ532" s="3"/>
      <c r="AK532" s="3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</row>
    <row r="533" spans="1:80" x14ac:dyDescent="0.15">
      <c r="A533" s="36">
        <f t="shared" si="187"/>
        <v>44927</v>
      </c>
      <c r="B533" s="14">
        <f t="shared" ca="1" si="186"/>
        <v>1229.42607</v>
      </c>
      <c r="C533" s="13">
        <f t="shared" si="172"/>
        <v>1000</v>
      </c>
      <c r="D533" s="12">
        <f>IF(A533&lt;$B$1,VLOOKUP(A533,[1]DI!$A$4:$B$15000,2,FALSE),0)</f>
        <v>0</v>
      </c>
      <c r="E533" s="13">
        <f t="shared" si="173"/>
        <v>1</v>
      </c>
      <c r="F533" s="13">
        <f>(TRUNC(PRODUCT($E$13:$E532),16))</f>
        <v>1.15490203848749</v>
      </c>
      <c r="G533" s="13">
        <f t="shared" si="174"/>
        <v>1</v>
      </c>
      <c r="H533" s="13">
        <f t="shared" si="175"/>
        <v>1.1549020400000001</v>
      </c>
      <c r="I533" s="12">
        <f t="shared" si="189"/>
        <v>4.4999999999999998E-2</v>
      </c>
      <c r="J533" s="12"/>
      <c r="K533" s="30">
        <f t="shared" si="176"/>
        <v>44407</v>
      </c>
      <c r="L533" s="2">
        <f t="shared" si="177"/>
        <v>357</v>
      </c>
      <c r="M533" s="15">
        <f t="shared" si="178"/>
        <v>358</v>
      </c>
      <c r="N533" s="11">
        <f t="shared" si="179"/>
        <v>1.0645284429999999</v>
      </c>
      <c r="O533" s="11"/>
      <c r="P533" s="11">
        <f t="shared" si="180"/>
        <v>1.2294260699999999</v>
      </c>
      <c r="Q533" s="11"/>
      <c r="R533" s="15">
        <f t="shared" si="181"/>
        <v>0</v>
      </c>
      <c r="S533" s="13">
        <f t="shared" si="182"/>
        <v>229.42607000000001</v>
      </c>
      <c r="T533" s="13"/>
      <c r="U533" s="19">
        <f t="shared" si="183"/>
        <v>0</v>
      </c>
      <c r="V533" s="13">
        <f t="shared" si="188"/>
        <v>0</v>
      </c>
      <c r="W533" s="4" t="str">
        <f t="shared" si="184"/>
        <v>A+J=</v>
      </c>
      <c r="X533" s="30">
        <f t="shared" si="185"/>
        <v>45866</v>
      </c>
      <c r="Y533" s="3"/>
      <c r="Z533" s="72">
        <f>[2]Plan1!$A602</f>
        <v>54417</v>
      </c>
      <c r="AA533" s="72" t="str">
        <f>[2]Plan1!$C602</f>
        <v>Natal</v>
      </c>
      <c r="AB533" s="65"/>
      <c r="AC533" s="1"/>
      <c r="AD533" s="3"/>
      <c r="AE533" s="3"/>
      <c r="AF533" s="3"/>
      <c r="AG533" s="3"/>
      <c r="AH533" s="3"/>
      <c r="AI533" s="10"/>
      <c r="AJ533" s="3"/>
      <c r="AK533" s="3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</row>
    <row r="534" spans="1:80" x14ac:dyDescent="0.15">
      <c r="A534" s="36">
        <f t="shared" si="187"/>
        <v>44928</v>
      </c>
      <c r="B534" s="14">
        <f t="shared" ca="1" si="186"/>
        <v>1229.42607</v>
      </c>
      <c r="C534" s="13">
        <f t="shared" si="172"/>
        <v>1000</v>
      </c>
      <c r="D534" s="12">
        <f>IF(A534&lt;$B$1,VLOOKUP(A534,[1]DI!$A$4:$B$15000,2,FALSE),0)</f>
        <v>0.13650000000000001</v>
      </c>
      <c r="E534" s="13">
        <f t="shared" si="173"/>
        <v>1.00050788</v>
      </c>
      <c r="F534" s="13">
        <f>(TRUNC(PRODUCT($E$13:$E533),16))</f>
        <v>1.15490203848749</v>
      </c>
      <c r="G534" s="13">
        <f t="shared" si="174"/>
        <v>1</v>
      </c>
      <c r="H534" s="13">
        <f t="shared" si="175"/>
        <v>1.1549020400000001</v>
      </c>
      <c r="I534" s="12">
        <f t="shared" si="189"/>
        <v>4.4999999999999998E-2</v>
      </c>
      <c r="J534" s="12"/>
      <c r="K534" s="30">
        <f t="shared" si="176"/>
        <v>44407</v>
      </c>
      <c r="L534" s="2">
        <f t="shared" si="177"/>
        <v>358</v>
      </c>
      <c r="M534" s="15">
        <f t="shared" si="178"/>
        <v>358</v>
      </c>
      <c r="N534" s="11">
        <f t="shared" si="179"/>
        <v>1.0645284429999999</v>
      </c>
      <c r="O534" s="11"/>
      <c r="P534" s="11">
        <f t="shared" si="180"/>
        <v>1.2294260699999999</v>
      </c>
      <c r="Q534" s="11"/>
      <c r="R534" s="15">
        <f t="shared" si="181"/>
        <v>0</v>
      </c>
      <c r="S534" s="13">
        <f t="shared" si="182"/>
        <v>229.42607000000001</v>
      </c>
      <c r="T534" s="13"/>
      <c r="U534" s="19">
        <f t="shared" si="183"/>
        <v>0</v>
      </c>
      <c r="V534" s="13">
        <f t="shared" si="188"/>
        <v>0</v>
      </c>
      <c r="W534" s="4" t="str">
        <f t="shared" si="184"/>
        <v>A+J=</v>
      </c>
      <c r="X534" s="30">
        <f t="shared" si="185"/>
        <v>45866</v>
      </c>
      <c r="Y534" s="3"/>
      <c r="Z534" s="72">
        <f>[2]Plan1!$A603</f>
        <v>54424</v>
      </c>
      <c r="AA534" s="72" t="str">
        <f>[2]Plan1!$C603</f>
        <v>Confraternização Universal</v>
      </c>
      <c r="AB534" s="65"/>
      <c r="AC534" s="1"/>
      <c r="AD534" s="3"/>
      <c r="AE534" s="3"/>
      <c r="AF534" s="3"/>
      <c r="AG534" s="3"/>
      <c r="AH534" s="3"/>
      <c r="AI534" s="10"/>
      <c r="AJ534" s="3"/>
      <c r="AK534" s="3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</row>
    <row r="535" spans="1:80" x14ac:dyDescent="0.15">
      <c r="A535" s="36">
        <f t="shared" si="187"/>
        <v>44929</v>
      </c>
      <c r="B535" s="14">
        <f t="shared" ca="1" si="186"/>
        <v>1230.2653419999999</v>
      </c>
      <c r="C535" s="13">
        <f t="shared" si="172"/>
        <v>1000</v>
      </c>
      <c r="D535" s="12">
        <f>IF(A535&lt;$B$1,VLOOKUP(A535,[1]DI!$A$4:$B$15000,2,FALSE),0)</f>
        <v>0.13650000000000001</v>
      </c>
      <c r="E535" s="13">
        <f t="shared" si="173"/>
        <v>1.00050788</v>
      </c>
      <c r="F535" s="13">
        <f>(TRUNC(PRODUCT($E$13:$E534),16))</f>
        <v>1.15548859013479</v>
      </c>
      <c r="G535" s="13">
        <f t="shared" si="174"/>
        <v>1</v>
      </c>
      <c r="H535" s="13">
        <f t="shared" si="175"/>
        <v>1.15548859</v>
      </c>
      <c r="I535" s="12">
        <f t="shared" si="189"/>
        <v>4.4999999999999998E-2</v>
      </c>
      <c r="J535" s="12"/>
      <c r="K535" s="30">
        <f t="shared" si="176"/>
        <v>44407</v>
      </c>
      <c r="L535" s="2">
        <f t="shared" si="177"/>
        <v>359</v>
      </c>
      <c r="M535" s="15">
        <f t="shared" si="178"/>
        <v>359</v>
      </c>
      <c r="N535" s="11">
        <f t="shared" si="179"/>
        <v>1.064714401</v>
      </c>
      <c r="O535" s="11"/>
      <c r="P535" s="11">
        <f t="shared" si="180"/>
        <v>1.230265342</v>
      </c>
      <c r="Q535" s="11"/>
      <c r="R535" s="15">
        <f t="shared" si="181"/>
        <v>0</v>
      </c>
      <c r="S535" s="13">
        <f t="shared" si="182"/>
        <v>230.265342</v>
      </c>
      <c r="T535" s="13"/>
      <c r="U535" s="19">
        <f t="shared" si="183"/>
        <v>0</v>
      </c>
      <c r="V535" s="13">
        <f t="shared" si="188"/>
        <v>0</v>
      </c>
      <c r="W535" s="4" t="str">
        <f t="shared" si="184"/>
        <v>A+J=</v>
      </c>
      <c r="X535" s="30">
        <f t="shared" si="185"/>
        <v>45866</v>
      </c>
      <c r="Y535" s="3"/>
      <c r="Z535" s="72">
        <f>[2]Plan1!$A604</f>
        <v>54483</v>
      </c>
      <c r="AA535" s="72" t="str">
        <f>[2]Plan1!$C604</f>
        <v>Carnaval</v>
      </c>
      <c r="AB535" s="65"/>
      <c r="AC535" s="1"/>
      <c r="AD535" s="3"/>
      <c r="AE535" s="3"/>
      <c r="AF535" s="3"/>
      <c r="AG535" s="3"/>
      <c r="AH535" s="3"/>
      <c r="AI535" s="10"/>
      <c r="AJ535" s="3"/>
      <c r="AK535" s="3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</row>
    <row r="536" spans="1:80" x14ac:dyDescent="0.15">
      <c r="A536" s="36">
        <f t="shared" si="187"/>
        <v>44930</v>
      </c>
      <c r="B536" s="14">
        <f t="shared" ca="1" si="186"/>
        <v>1231.105188</v>
      </c>
      <c r="C536" s="13">
        <f t="shared" si="172"/>
        <v>1000</v>
      </c>
      <c r="D536" s="12">
        <f>IF(A536&lt;$B$1,VLOOKUP(A536,[1]DI!$A$4:$B$15000,2,FALSE),0)</f>
        <v>0.13650000000000001</v>
      </c>
      <c r="E536" s="13">
        <f t="shared" si="173"/>
        <v>1.00050788</v>
      </c>
      <c r="F536" s="13">
        <f>(TRUNC(PRODUCT($E$13:$E535),16))</f>
        <v>1.15607543967995</v>
      </c>
      <c r="G536" s="13">
        <f t="shared" si="174"/>
        <v>1</v>
      </c>
      <c r="H536" s="13">
        <f t="shared" si="175"/>
        <v>1.15607544</v>
      </c>
      <c r="I536" s="12">
        <f t="shared" si="189"/>
        <v>4.4999999999999998E-2</v>
      </c>
      <c r="J536" s="12"/>
      <c r="K536" s="30">
        <f t="shared" si="176"/>
        <v>44407</v>
      </c>
      <c r="L536" s="2">
        <f t="shared" si="177"/>
        <v>360</v>
      </c>
      <c r="M536" s="15">
        <f t="shared" si="178"/>
        <v>360</v>
      </c>
      <c r="N536" s="11">
        <f t="shared" si="179"/>
        <v>1.0649003909999999</v>
      </c>
      <c r="O536" s="11"/>
      <c r="P536" s="11">
        <f t="shared" si="180"/>
        <v>1.2311051879999999</v>
      </c>
      <c r="Q536" s="11"/>
      <c r="R536" s="15">
        <f t="shared" si="181"/>
        <v>0</v>
      </c>
      <c r="S536" s="13">
        <f t="shared" si="182"/>
        <v>231.105188</v>
      </c>
      <c r="T536" s="13"/>
      <c r="U536" s="19">
        <f t="shared" si="183"/>
        <v>0</v>
      </c>
      <c r="V536" s="13">
        <f t="shared" si="188"/>
        <v>0</v>
      </c>
      <c r="W536" s="4" t="str">
        <f t="shared" si="184"/>
        <v>A+J=</v>
      </c>
      <c r="X536" s="30">
        <f t="shared" si="185"/>
        <v>45866</v>
      </c>
      <c r="Y536" s="3"/>
      <c r="Z536" s="72">
        <f>[2]Plan1!$A605</f>
        <v>54484</v>
      </c>
      <c r="AA536" s="72" t="str">
        <f>[2]Plan1!$C605</f>
        <v>Carnaval</v>
      </c>
      <c r="AB536" s="65"/>
      <c r="AC536" s="1"/>
      <c r="AD536" s="3"/>
      <c r="AE536" s="3"/>
      <c r="AF536" s="3"/>
      <c r="AG536" s="3"/>
      <c r="AH536" s="3"/>
      <c r="AI536" s="10"/>
      <c r="AJ536" s="3"/>
      <c r="AK536" s="3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</row>
    <row r="537" spans="1:80" x14ac:dyDescent="0.15">
      <c r="A537" s="36">
        <f t="shared" si="187"/>
        <v>44931</v>
      </c>
      <c r="B537" s="14">
        <f t="shared" ca="1" si="186"/>
        <v>1231.9456089999999</v>
      </c>
      <c r="C537" s="13">
        <f t="shared" si="172"/>
        <v>1000</v>
      </c>
      <c r="D537" s="12">
        <f>IF(A537&lt;$B$1,VLOOKUP(A537,[1]DI!$A$4:$B$15000,2,FALSE),0)</f>
        <v>0.13650000000000001</v>
      </c>
      <c r="E537" s="13">
        <f t="shared" si="173"/>
        <v>1.00050788</v>
      </c>
      <c r="F537" s="13">
        <f>(TRUNC(PRODUCT($E$13:$E536),16))</f>
        <v>1.15666258727425</v>
      </c>
      <c r="G537" s="13">
        <f t="shared" si="174"/>
        <v>1</v>
      </c>
      <c r="H537" s="13">
        <f t="shared" si="175"/>
        <v>1.15666259</v>
      </c>
      <c r="I537" s="12">
        <f t="shared" si="189"/>
        <v>4.4999999999999998E-2</v>
      </c>
      <c r="J537" s="12"/>
      <c r="K537" s="30">
        <f t="shared" si="176"/>
        <v>44407</v>
      </c>
      <c r="L537" s="2">
        <f t="shared" si="177"/>
        <v>361</v>
      </c>
      <c r="M537" s="15">
        <f t="shared" si="178"/>
        <v>361</v>
      </c>
      <c r="N537" s="11">
        <f t="shared" si="179"/>
        <v>1.065086413</v>
      </c>
      <c r="O537" s="11"/>
      <c r="P537" s="11">
        <f t="shared" si="180"/>
        <v>1.2319456090000001</v>
      </c>
      <c r="Q537" s="11"/>
      <c r="R537" s="15">
        <f t="shared" si="181"/>
        <v>0</v>
      </c>
      <c r="S537" s="13">
        <f t="shared" si="182"/>
        <v>231.94560899999999</v>
      </c>
      <c r="T537" s="13"/>
      <c r="U537" s="19">
        <f t="shared" si="183"/>
        <v>0</v>
      </c>
      <c r="V537" s="13">
        <f t="shared" si="188"/>
        <v>0</v>
      </c>
      <c r="W537" s="4" t="str">
        <f t="shared" si="184"/>
        <v>A+J=</v>
      </c>
      <c r="X537" s="30">
        <f t="shared" si="185"/>
        <v>45866</v>
      </c>
      <c r="Y537" s="3"/>
      <c r="Z537" s="72">
        <f>[2]Plan1!$A606</f>
        <v>54529</v>
      </c>
      <c r="AA537" s="72" t="str">
        <f>[2]Plan1!$C606</f>
        <v>Paixão de Cristo</v>
      </c>
      <c r="AB537" s="65"/>
      <c r="AC537" s="1"/>
      <c r="AD537" s="3"/>
      <c r="AE537" s="3"/>
      <c r="AF537" s="3"/>
      <c r="AG537" s="3"/>
      <c r="AH537" s="3"/>
      <c r="AI537" s="10"/>
      <c r="AJ537" s="3"/>
      <c r="AK537" s="3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</row>
    <row r="538" spans="1:80" x14ac:dyDescent="0.15">
      <c r="A538" s="36">
        <f t="shared" si="187"/>
        <v>44932</v>
      </c>
      <c r="B538" s="14">
        <f t="shared" ca="1" si="186"/>
        <v>1232.7865959999999</v>
      </c>
      <c r="C538" s="13">
        <f t="shared" si="172"/>
        <v>1000</v>
      </c>
      <c r="D538" s="12">
        <f>IF(A538&lt;$B$1,VLOOKUP(A538,[1]DI!$A$4:$B$15000,2,FALSE),0)</f>
        <v>0.13650000000000001</v>
      </c>
      <c r="E538" s="13">
        <f t="shared" si="173"/>
        <v>1.00050788</v>
      </c>
      <c r="F538" s="13">
        <f>(TRUNC(PRODUCT($E$13:$E537),16))</f>
        <v>1.15725003306908</v>
      </c>
      <c r="G538" s="13">
        <f t="shared" si="174"/>
        <v>1</v>
      </c>
      <c r="H538" s="13">
        <f t="shared" si="175"/>
        <v>1.1572500299999999</v>
      </c>
      <c r="I538" s="12">
        <f t="shared" si="189"/>
        <v>4.4999999999999998E-2</v>
      </c>
      <c r="J538" s="12"/>
      <c r="K538" s="30">
        <f t="shared" si="176"/>
        <v>44407</v>
      </c>
      <c r="L538" s="2">
        <f t="shared" si="177"/>
        <v>362</v>
      </c>
      <c r="M538" s="15">
        <f t="shared" si="178"/>
        <v>362</v>
      </c>
      <c r="N538" s="11">
        <f t="shared" si="179"/>
        <v>1.0652724680000001</v>
      </c>
      <c r="O538" s="11"/>
      <c r="P538" s="11">
        <f t="shared" si="180"/>
        <v>1.232786596</v>
      </c>
      <c r="Q538" s="11"/>
      <c r="R538" s="15">
        <f t="shared" si="181"/>
        <v>0</v>
      </c>
      <c r="S538" s="13">
        <f t="shared" si="182"/>
        <v>232.786596</v>
      </c>
      <c r="T538" s="13"/>
      <c r="U538" s="19">
        <f t="shared" si="183"/>
        <v>0</v>
      </c>
      <c r="V538" s="13">
        <f t="shared" si="188"/>
        <v>0</v>
      </c>
      <c r="W538" s="4" t="str">
        <f t="shared" si="184"/>
        <v>A+J=</v>
      </c>
      <c r="X538" s="30">
        <f t="shared" si="185"/>
        <v>45866</v>
      </c>
      <c r="Y538" s="3"/>
      <c r="Z538" s="72">
        <f>[2]Plan1!$A607</f>
        <v>54534</v>
      </c>
      <c r="AA538" s="72" t="str">
        <f>[2]Plan1!$C607</f>
        <v>Tiradentes</v>
      </c>
      <c r="AB538" s="65"/>
      <c r="AC538" s="1"/>
      <c r="AD538" s="3"/>
      <c r="AE538" s="3"/>
      <c r="AF538" s="3"/>
      <c r="AG538" s="3"/>
      <c r="AH538" s="3"/>
      <c r="AI538" s="10"/>
      <c r="AJ538" s="3"/>
      <c r="AK538" s="3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</row>
    <row r="539" spans="1:80" x14ac:dyDescent="0.15">
      <c r="A539" s="36">
        <f t="shared" si="187"/>
        <v>44933</v>
      </c>
      <c r="B539" s="14">
        <f t="shared" ca="1" si="186"/>
        <v>1233.6281690000001</v>
      </c>
      <c r="C539" s="13">
        <f t="shared" si="172"/>
        <v>1000</v>
      </c>
      <c r="D539" s="12">
        <f>IF(A539&lt;$B$1,VLOOKUP(A539,[1]DI!$A$4:$B$15000,2,FALSE),0)</f>
        <v>0</v>
      </c>
      <c r="E539" s="13">
        <f t="shared" si="173"/>
        <v>1</v>
      </c>
      <c r="F539" s="13">
        <f>(TRUNC(PRODUCT($E$13:$E538),16))</f>
        <v>1.1578377772158699</v>
      </c>
      <c r="G539" s="13">
        <f t="shared" si="174"/>
        <v>1</v>
      </c>
      <c r="H539" s="13">
        <f t="shared" si="175"/>
        <v>1.1578377799999999</v>
      </c>
      <c r="I539" s="12">
        <f t="shared" si="189"/>
        <v>4.4999999999999998E-2</v>
      </c>
      <c r="J539" s="12"/>
      <c r="K539" s="30">
        <f t="shared" si="176"/>
        <v>44407</v>
      </c>
      <c r="L539" s="2">
        <f t="shared" si="177"/>
        <v>362</v>
      </c>
      <c r="M539" s="15">
        <f t="shared" si="178"/>
        <v>363</v>
      </c>
      <c r="N539" s="11">
        <f t="shared" si="179"/>
        <v>1.0654585560000001</v>
      </c>
      <c r="O539" s="11"/>
      <c r="P539" s="11">
        <f t="shared" si="180"/>
        <v>1.2336281689999999</v>
      </c>
      <c r="Q539" s="11"/>
      <c r="R539" s="15">
        <f t="shared" si="181"/>
        <v>0</v>
      </c>
      <c r="S539" s="13">
        <f t="shared" si="182"/>
        <v>233.62816900000001</v>
      </c>
      <c r="T539" s="13"/>
      <c r="U539" s="19">
        <f t="shared" si="183"/>
        <v>0</v>
      </c>
      <c r="V539" s="13">
        <f t="shared" si="188"/>
        <v>0</v>
      </c>
      <c r="W539" s="4" t="str">
        <f t="shared" si="184"/>
        <v>A+J=</v>
      </c>
      <c r="X539" s="30">
        <f t="shared" si="185"/>
        <v>45866</v>
      </c>
      <c r="Y539" s="3"/>
      <c r="Z539" s="72">
        <f>[2]Plan1!$A608</f>
        <v>54544</v>
      </c>
      <c r="AA539" s="72" t="str">
        <f>[2]Plan1!$C608</f>
        <v>Dia do Trabalho</v>
      </c>
      <c r="AB539" s="65"/>
      <c r="AC539" s="1"/>
      <c r="AD539" s="3"/>
      <c r="AE539" s="3"/>
      <c r="AF539" s="3"/>
      <c r="AG539" s="3"/>
      <c r="AH539" s="3"/>
      <c r="AI539" s="10"/>
      <c r="AJ539" s="3"/>
      <c r="AK539" s="3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</row>
    <row r="540" spans="1:80" x14ac:dyDescent="0.15">
      <c r="A540" s="36">
        <f t="shared" si="187"/>
        <v>44934</v>
      </c>
      <c r="B540" s="14">
        <f t="shared" ca="1" si="186"/>
        <v>1233.6281690000001</v>
      </c>
      <c r="C540" s="13">
        <f t="shared" si="172"/>
        <v>1000</v>
      </c>
      <c r="D540" s="12">
        <f>IF(A540&lt;$B$1,VLOOKUP(A540,[1]DI!$A$4:$B$15000,2,FALSE),0)</f>
        <v>0</v>
      </c>
      <c r="E540" s="13">
        <f t="shared" si="173"/>
        <v>1</v>
      </c>
      <c r="F540" s="13">
        <f>(TRUNC(PRODUCT($E$13:$E539),16))</f>
        <v>1.1578377772158699</v>
      </c>
      <c r="G540" s="13">
        <f t="shared" si="174"/>
        <v>1</v>
      </c>
      <c r="H540" s="13">
        <f t="shared" si="175"/>
        <v>1.1578377799999999</v>
      </c>
      <c r="I540" s="12">
        <f t="shared" si="189"/>
        <v>4.4999999999999998E-2</v>
      </c>
      <c r="J540" s="12"/>
      <c r="K540" s="30">
        <f t="shared" si="176"/>
        <v>44407</v>
      </c>
      <c r="L540" s="2">
        <f t="shared" si="177"/>
        <v>362</v>
      </c>
      <c r="M540" s="15">
        <f t="shared" si="178"/>
        <v>363</v>
      </c>
      <c r="N540" s="11">
        <f t="shared" si="179"/>
        <v>1.0654585560000001</v>
      </c>
      <c r="O540" s="11"/>
      <c r="P540" s="11">
        <f t="shared" si="180"/>
        <v>1.2336281689999999</v>
      </c>
      <c r="Q540" s="11"/>
      <c r="R540" s="15">
        <f t="shared" si="181"/>
        <v>0</v>
      </c>
      <c r="S540" s="13">
        <f t="shared" si="182"/>
        <v>233.62816900000001</v>
      </c>
      <c r="T540" s="13"/>
      <c r="U540" s="19">
        <f t="shared" si="183"/>
        <v>0</v>
      </c>
      <c r="V540" s="13">
        <f t="shared" si="188"/>
        <v>0</v>
      </c>
      <c r="W540" s="4" t="str">
        <f t="shared" si="184"/>
        <v>A+J=</v>
      </c>
      <c r="X540" s="30">
        <f t="shared" si="185"/>
        <v>45866</v>
      </c>
      <c r="Y540" s="3"/>
      <c r="Z540" s="72">
        <f>[2]Plan1!$A609</f>
        <v>54591</v>
      </c>
      <c r="AA540" s="72" t="str">
        <f>[2]Plan1!$C609</f>
        <v>Corpus Christi</v>
      </c>
      <c r="AB540" s="65"/>
      <c r="AC540" s="1"/>
      <c r="AD540" s="3"/>
      <c r="AE540" s="3"/>
      <c r="AF540" s="3"/>
      <c r="AG540" s="3"/>
      <c r="AH540" s="3"/>
      <c r="AI540" s="10"/>
      <c r="AJ540" s="3"/>
      <c r="AK540" s="3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</row>
    <row r="541" spans="1:80" x14ac:dyDescent="0.15">
      <c r="A541" s="36">
        <f t="shared" si="187"/>
        <v>44935</v>
      </c>
      <c r="B541" s="14">
        <f t="shared" ca="1" si="186"/>
        <v>1233.6281690000001</v>
      </c>
      <c r="C541" s="13">
        <f t="shared" si="172"/>
        <v>1000</v>
      </c>
      <c r="D541" s="12">
        <f>IF(A541&lt;$B$1,VLOOKUP(A541,[1]DI!$A$4:$B$15000,2,FALSE),0)</f>
        <v>0.13650000000000001</v>
      </c>
      <c r="E541" s="13">
        <f t="shared" si="173"/>
        <v>1.00050788</v>
      </c>
      <c r="F541" s="13">
        <f>(TRUNC(PRODUCT($E$13:$E540),16))</f>
        <v>1.1578377772158699</v>
      </c>
      <c r="G541" s="13">
        <f t="shared" si="174"/>
        <v>1</v>
      </c>
      <c r="H541" s="13">
        <f t="shared" si="175"/>
        <v>1.1578377799999999</v>
      </c>
      <c r="I541" s="12">
        <f t="shared" si="189"/>
        <v>4.4999999999999998E-2</v>
      </c>
      <c r="J541" s="12"/>
      <c r="K541" s="30">
        <f t="shared" si="176"/>
        <v>44407</v>
      </c>
      <c r="L541" s="2">
        <f t="shared" si="177"/>
        <v>363</v>
      </c>
      <c r="M541" s="15">
        <f t="shared" si="178"/>
        <v>363</v>
      </c>
      <c r="N541" s="11">
        <f t="shared" si="179"/>
        <v>1.0654585560000001</v>
      </c>
      <c r="O541" s="11"/>
      <c r="P541" s="11">
        <f t="shared" si="180"/>
        <v>1.2336281689999999</v>
      </c>
      <c r="Q541" s="11"/>
      <c r="R541" s="15">
        <f t="shared" si="181"/>
        <v>0</v>
      </c>
      <c r="S541" s="13">
        <f t="shared" si="182"/>
        <v>233.62816900000001</v>
      </c>
      <c r="T541" s="13"/>
      <c r="U541" s="19">
        <f t="shared" si="183"/>
        <v>0</v>
      </c>
      <c r="V541" s="13">
        <f t="shared" si="188"/>
        <v>0</v>
      </c>
      <c r="W541" s="4" t="str">
        <f t="shared" si="184"/>
        <v>A+J=</v>
      </c>
      <c r="X541" s="30">
        <f t="shared" si="185"/>
        <v>45866</v>
      </c>
      <c r="Y541" s="3"/>
      <c r="Z541" s="72">
        <f>[2]Plan1!$A610</f>
        <v>54673</v>
      </c>
      <c r="AA541" s="72" t="str">
        <f>[2]Plan1!$C610</f>
        <v>Independência do Brasil</v>
      </c>
      <c r="AB541" s="65"/>
      <c r="AC541" s="1"/>
      <c r="AD541" s="3"/>
      <c r="AE541" s="3"/>
      <c r="AF541" s="3"/>
      <c r="AG541" s="3"/>
      <c r="AH541" s="3"/>
      <c r="AI541" s="10"/>
      <c r="AJ541" s="3"/>
      <c r="AK541" s="3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</row>
    <row r="542" spans="1:80" x14ac:dyDescent="0.15">
      <c r="A542" s="36">
        <f t="shared" si="187"/>
        <v>44936</v>
      </c>
      <c r="B542" s="14">
        <f t="shared" ca="1" si="186"/>
        <v>1234.4703079999999</v>
      </c>
      <c r="C542" s="13">
        <f t="shared" si="172"/>
        <v>1000</v>
      </c>
      <c r="D542" s="12">
        <f>IF(A542&lt;$B$1,VLOOKUP(A542,[1]DI!$A$4:$B$15000,2,FALSE),0)</f>
        <v>0.13650000000000001</v>
      </c>
      <c r="E542" s="13">
        <f t="shared" si="173"/>
        <v>1.00050788</v>
      </c>
      <c r="F542" s="13">
        <f>(TRUNC(PRODUCT($E$13:$E541),16))</f>
        <v>1.1584258198661701</v>
      </c>
      <c r="G542" s="13">
        <f t="shared" si="174"/>
        <v>1</v>
      </c>
      <c r="H542" s="13">
        <f t="shared" si="175"/>
        <v>1.1584258199999999</v>
      </c>
      <c r="I542" s="12">
        <f t="shared" si="189"/>
        <v>4.4999999999999998E-2</v>
      </c>
      <c r="J542" s="12"/>
      <c r="K542" s="30">
        <f t="shared" si="176"/>
        <v>44407</v>
      </c>
      <c r="L542" s="2">
        <f t="shared" si="177"/>
        <v>364</v>
      </c>
      <c r="M542" s="15">
        <f t="shared" si="178"/>
        <v>364</v>
      </c>
      <c r="N542" s="11">
        <f t="shared" si="179"/>
        <v>1.065644676</v>
      </c>
      <c r="O542" s="11"/>
      <c r="P542" s="11">
        <f t="shared" si="180"/>
        <v>1.2344703079999999</v>
      </c>
      <c r="Q542" s="11"/>
      <c r="R542" s="15">
        <f t="shared" si="181"/>
        <v>0</v>
      </c>
      <c r="S542" s="13">
        <f t="shared" si="182"/>
        <v>234.47030799999999</v>
      </c>
      <c r="T542" s="13"/>
      <c r="U542" s="19">
        <f t="shared" si="183"/>
        <v>0</v>
      </c>
      <c r="V542" s="13">
        <f t="shared" si="188"/>
        <v>0</v>
      </c>
      <c r="W542" s="4" t="str">
        <f t="shared" si="184"/>
        <v>A+J=</v>
      </c>
      <c r="X542" s="30">
        <f t="shared" si="185"/>
        <v>45866</v>
      </c>
      <c r="Y542" s="3"/>
      <c r="Z542" s="72">
        <f>[2]Plan1!$A611</f>
        <v>54708</v>
      </c>
      <c r="AA542" s="72" t="str">
        <f>[2]Plan1!$C611</f>
        <v>Nossa Sr.a Aparecida - Padroeira do Brasil</v>
      </c>
      <c r="AB542" s="65"/>
      <c r="AC542" s="1"/>
      <c r="AD542" s="3"/>
      <c r="AE542" s="3"/>
      <c r="AF542" s="3"/>
      <c r="AG542" s="3"/>
      <c r="AH542" s="3"/>
      <c r="AI542" s="10"/>
      <c r="AJ542" s="3"/>
      <c r="AK542" s="3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</row>
    <row r="543" spans="1:80" x14ac:dyDescent="0.15">
      <c r="A543" s="36">
        <f t="shared" si="187"/>
        <v>44937</v>
      </c>
      <c r="B543" s="14">
        <f t="shared" ca="1" si="186"/>
        <v>1235.3130229999999</v>
      </c>
      <c r="C543" s="13">
        <f t="shared" si="172"/>
        <v>1000</v>
      </c>
      <c r="D543" s="12">
        <f>IF(A543&lt;$B$1,VLOOKUP(A543,[1]DI!$A$4:$B$15000,2,FALSE),0)</f>
        <v>0.13650000000000001</v>
      </c>
      <c r="E543" s="13">
        <f t="shared" si="173"/>
        <v>1.00050788</v>
      </c>
      <c r="F543" s="13">
        <f>(TRUNC(PRODUCT($E$13:$E542),16))</f>
        <v>1.1590141611715601</v>
      </c>
      <c r="G543" s="13">
        <f t="shared" si="174"/>
        <v>1</v>
      </c>
      <c r="H543" s="13">
        <f t="shared" si="175"/>
        <v>1.1590141599999999</v>
      </c>
      <c r="I543" s="12">
        <f t="shared" si="189"/>
        <v>4.4999999999999998E-2</v>
      </c>
      <c r="J543" s="12"/>
      <c r="K543" s="30">
        <f t="shared" si="176"/>
        <v>44407</v>
      </c>
      <c r="L543" s="2">
        <f t="shared" si="177"/>
        <v>365</v>
      </c>
      <c r="M543" s="15">
        <f t="shared" si="178"/>
        <v>365</v>
      </c>
      <c r="N543" s="11">
        <f t="shared" si="179"/>
        <v>1.065830829</v>
      </c>
      <c r="O543" s="11"/>
      <c r="P543" s="11">
        <f t="shared" si="180"/>
        <v>1.235313023</v>
      </c>
      <c r="Q543" s="11"/>
      <c r="R543" s="15">
        <f t="shared" si="181"/>
        <v>0</v>
      </c>
      <c r="S543" s="13">
        <f t="shared" si="182"/>
        <v>235.31302299999999</v>
      </c>
      <c r="T543" s="13"/>
      <c r="U543" s="19">
        <f t="shared" si="183"/>
        <v>0</v>
      </c>
      <c r="V543" s="13">
        <f t="shared" si="188"/>
        <v>0</v>
      </c>
      <c r="W543" s="4" t="str">
        <f t="shared" si="184"/>
        <v>A+J=</v>
      </c>
      <c r="X543" s="30">
        <f t="shared" si="185"/>
        <v>45866</v>
      </c>
      <c r="Y543" s="3"/>
      <c r="Z543" s="72">
        <f>[2]Plan1!$A612</f>
        <v>54729</v>
      </c>
      <c r="AA543" s="72" t="str">
        <f>[2]Plan1!$C612</f>
        <v>Finados</v>
      </c>
      <c r="AB543" s="65"/>
      <c r="AC543" s="1"/>
      <c r="AD543" s="3"/>
      <c r="AE543" s="3"/>
      <c r="AF543" s="3"/>
      <c r="AG543" s="3"/>
      <c r="AH543" s="3"/>
      <c r="AI543" s="10"/>
      <c r="AJ543" s="3"/>
      <c r="AK543" s="3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</row>
    <row r="544" spans="1:80" x14ac:dyDescent="0.15">
      <c r="A544" s="36">
        <f t="shared" si="187"/>
        <v>44938</v>
      </c>
      <c r="B544" s="14">
        <f t="shared" ca="1" si="186"/>
        <v>1236.1563140000001</v>
      </c>
      <c r="C544" s="13">
        <f t="shared" si="172"/>
        <v>1000</v>
      </c>
      <c r="D544" s="12">
        <f>IF(A544&lt;$B$1,VLOOKUP(A544,[1]DI!$A$4:$B$15000,2,FALSE),0)</f>
        <v>0.13650000000000001</v>
      </c>
      <c r="E544" s="13">
        <f t="shared" si="173"/>
        <v>1.00050788</v>
      </c>
      <c r="F544" s="13">
        <f>(TRUNC(PRODUCT($E$13:$E543),16))</f>
        <v>1.15960280128374</v>
      </c>
      <c r="G544" s="13">
        <f t="shared" si="174"/>
        <v>1</v>
      </c>
      <c r="H544" s="13">
        <f t="shared" si="175"/>
        <v>1.1596028</v>
      </c>
      <c r="I544" s="12">
        <f t="shared" si="189"/>
        <v>4.4999999999999998E-2</v>
      </c>
      <c r="J544" s="12"/>
      <c r="K544" s="30">
        <f t="shared" si="176"/>
        <v>44407</v>
      </c>
      <c r="L544" s="2">
        <f t="shared" si="177"/>
        <v>366</v>
      </c>
      <c r="M544" s="15">
        <f t="shared" si="178"/>
        <v>366</v>
      </c>
      <c r="N544" s="11">
        <f t="shared" si="179"/>
        <v>1.066017014</v>
      </c>
      <c r="O544" s="11"/>
      <c r="P544" s="11">
        <f t="shared" si="180"/>
        <v>1.236156314</v>
      </c>
      <c r="Q544" s="11"/>
      <c r="R544" s="15">
        <f t="shared" si="181"/>
        <v>0</v>
      </c>
      <c r="S544" s="13">
        <f t="shared" si="182"/>
        <v>236.15631400000001</v>
      </c>
      <c r="T544" s="13"/>
      <c r="U544" s="19">
        <f t="shared" si="183"/>
        <v>0</v>
      </c>
      <c r="V544" s="13">
        <f t="shared" si="188"/>
        <v>0</v>
      </c>
      <c r="W544" s="4" t="str">
        <f t="shared" si="184"/>
        <v>A+J=</v>
      </c>
      <c r="X544" s="30">
        <f t="shared" si="185"/>
        <v>45866</v>
      </c>
      <c r="Y544" s="3"/>
      <c r="Z544" s="72">
        <f>[2]Plan1!$A613</f>
        <v>54742</v>
      </c>
      <c r="AA544" s="72" t="str">
        <f>[2]Plan1!$C613</f>
        <v>Proclamação da República</v>
      </c>
      <c r="AB544" s="65"/>
      <c r="AC544" s="1"/>
      <c r="AD544" s="3"/>
      <c r="AE544" s="3"/>
      <c r="AF544" s="3"/>
      <c r="AG544" s="3"/>
      <c r="AH544" s="3"/>
      <c r="AI544" s="10"/>
      <c r="AJ544" s="3"/>
      <c r="AK544" s="3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</row>
    <row r="545" spans="1:80" x14ac:dyDescent="0.15">
      <c r="A545" s="36">
        <f t="shared" si="187"/>
        <v>44939</v>
      </c>
      <c r="B545" s="14">
        <f t="shared" ca="1" si="186"/>
        <v>1237.000182</v>
      </c>
      <c r="C545" s="13">
        <f t="shared" si="172"/>
        <v>1000</v>
      </c>
      <c r="D545" s="12">
        <f>IF(A545&lt;$B$1,VLOOKUP(A545,[1]DI!$A$4:$B$15000,2,FALSE),0)</f>
        <v>0.13650000000000001</v>
      </c>
      <c r="E545" s="13">
        <f t="shared" si="173"/>
        <v>1.00050788</v>
      </c>
      <c r="F545" s="13">
        <f>(TRUNC(PRODUCT($E$13:$E544),16))</f>
        <v>1.1601917403544499</v>
      </c>
      <c r="G545" s="13">
        <f t="shared" si="174"/>
        <v>1</v>
      </c>
      <c r="H545" s="13">
        <f t="shared" si="175"/>
        <v>1.1601917399999999</v>
      </c>
      <c r="I545" s="12">
        <f t="shared" si="189"/>
        <v>4.4999999999999998E-2</v>
      </c>
      <c r="J545" s="12"/>
      <c r="K545" s="30">
        <f t="shared" si="176"/>
        <v>44407</v>
      </c>
      <c r="L545" s="2">
        <f t="shared" si="177"/>
        <v>367</v>
      </c>
      <c r="M545" s="15">
        <f t="shared" si="178"/>
        <v>367</v>
      </c>
      <c r="N545" s="11">
        <f t="shared" si="179"/>
        <v>1.066203231</v>
      </c>
      <c r="O545" s="11"/>
      <c r="P545" s="11">
        <f t="shared" si="180"/>
        <v>1.2370001820000001</v>
      </c>
      <c r="Q545" s="11"/>
      <c r="R545" s="15">
        <f t="shared" si="181"/>
        <v>0</v>
      </c>
      <c r="S545" s="13">
        <f t="shared" si="182"/>
        <v>237.000182</v>
      </c>
      <c r="T545" s="13"/>
      <c r="U545" s="19">
        <f t="shared" si="183"/>
        <v>0</v>
      </c>
      <c r="V545" s="13">
        <f t="shared" si="188"/>
        <v>0</v>
      </c>
      <c r="W545" s="4" t="str">
        <f t="shared" si="184"/>
        <v>A+J=</v>
      </c>
      <c r="X545" s="30">
        <f t="shared" si="185"/>
        <v>45866</v>
      </c>
      <c r="Y545" s="3"/>
      <c r="Z545" s="72">
        <f>[2]Plan1!$A614</f>
        <v>54747</v>
      </c>
      <c r="AA545" s="72" t="str">
        <f>[2]Plan1!$C614</f>
        <v>Dia Nacional de Zumbi e da Consciência Negra</v>
      </c>
      <c r="AB545" s="65"/>
      <c r="AC545" s="1"/>
      <c r="AD545" s="3"/>
      <c r="AE545" s="3"/>
      <c r="AF545" s="3"/>
      <c r="AG545" s="3"/>
      <c r="AH545" s="3"/>
      <c r="AI545" s="10"/>
      <c r="AJ545" s="3"/>
      <c r="AK545" s="3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</row>
    <row r="546" spans="1:80" x14ac:dyDescent="0.15">
      <c r="A546" s="36">
        <f t="shared" si="187"/>
        <v>44940</v>
      </c>
      <c r="B546" s="14">
        <f t="shared" ca="1" si="186"/>
        <v>1237.8446280000001</v>
      </c>
      <c r="C546" s="13">
        <f t="shared" si="172"/>
        <v>1000</v>
      </c>
      <c r="D546" s="12">
        <f>IF(A546&lt;$B$1,VLOOKUP(A546,[1]DI!$A$4:$B$15000,2,FALSE),0)</f>
        <v>0</v>
      </c>
      <c r="E546" s="13">
        <f t="shared" si="173"/>
        <v>1</v>
      </c>
      <c r="F546" s="13">
        <f>(TRUNC(PRODUCT($E$13:$E545),16))</f>
        <v>1.1607809785355401</v>
      </c>
      <c r="G546" s="13">
        <f t="shared" si="174"/>
        <v>1</v>
      </c>
      <c r="H546" s="13">
        <f t="shared" si="175"/>
        <v>1.16078098</v>
      </c>
      <c r="I546" s="12">
        <f t="shared" si="189"/>
        <v>4.4999999999999998E-2</v>
      </c>
      <c r="J546" s="12"/>
      <c r="K546" s="30">
        <f t="shared" si="176"/>
        <v>44407</v>
      </c>
      <c r="L546" s="2">
        <f t="shared" si="177"/>
        <v>367</v>
      </c>
      <c r="M546" s="15">
        <f t="shared" si="178"/>
        <v>368</v>
      </c>
      <c r="N546" s="11">
        <f t="shared" si="179"/>
        <v>1.0663894819999999</v>
      </c>
      <c r="O546" s="11"/>
      <c r="P546" s="11">
        <f t="shared" si="180"/>
        <v>1.2378446279999999</v>
      </c>
      <c r="Q546" s="11"/>
      <c r="R546" s="15">
        <f t="shared" si="181"/>
        <v>0</v>
      </c>
      <c r="S546" s="13">
        <f t="shared" si="182"/>
        <v>237.844628</v>
      </c>
      <c r="T546" s="13"/>
      <c r="U546" s="19">
        <f t="shared" si="183"/>
        <v>0</v>
      </c>
      <c r="V546" s="13">
        <f t="shared" si="188"/>
        <v>0</v>
      </c>
      <c r="W546" s="4" t="str">
        <f t="shared" si="184"/>
        <v>A+J=</v>
      </c>
      <c r="X546" s="30">
        <f t="shared" si="185"/>
        <v>45866</v>
      </c>
      <c r="Y546" s="3"/>
      <c r="AH546" s="3"/>
      <c r="AI546" s="10"/>
      <c r="AJ546" s="3"/>
      <c r="AK546" s="3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</row>
    <row r="547" spans="1:80" x14ac:dyDescent="0.15">
      <c r="A547" s="36">
        <f t="shared" si="187"/>
        <v>44941</v>
      </c>
      <c r="B547" s="14">
        <f t="shared" ca="1" si="186"/>
        <v>1237.8446280000001</v>
      </c>
      <c r="C547" s="13">
        <f t="shared" si="172"/>
        <v>1000</v>
      </c>
      <c r="D547" s="12">
        <f>IF(A547&lt;$B$1,VLOOKUP(A547,[1]DI!$A$4:$B$15000,2,FALSE),0)</f>
        <v>0</v>
      </c>
      <c r="E547" s="13">
        <f t="shared" si="173"/>
        <v>1</v>
      </c>
      <c r="F547" s="13">
        <f>(TRUNC(PRODUCT($E$13:$E546),16))</f>
        <v>1.1607809785355401</v>
      </c>
      <c r="G547" s="13">
        <f t="shared" si="174"/>
        <v>1</v>
      </c>
      <c r="H547" s="13">
        <f t="shared" si="175"/>
        <v>1.16078098</v>
      </c>
      <c r="I547" s="12">
        <f t="shared" si="189"/>
        <v>4.4999999999999998E-2</v>
      </c>
      <c r="J547" s="12"/>
      <c r="K547" s="30">
        <f t="shared" si="176"/>
        <v>44407</v>
      </c>
      <c r="L547" s="2">
        <f t="shared" si="177"/>
        <v>367</v>
      </c>
      <c r="M547" s="15">
        <f t="shared" si="178"/>
        <v>368</v>
      </c>
      <c r="N547" s="11">
        <f t="shared" si="179"/>
        <v>1.0663894819999999</v>
      </c>
      <c r="O547" s="11"/>
      <c r="P547" s="11">
        <f t="shared" si="180"/>
        <v>1.2378446279999999</v>
      </c>
      <c r="Q547" s="11"/>
      <c r="R547" s="15">
        <f t="shared" si="181"/>
        <v>0</v>
      </c>
      <c r="S547" s="13">
        <f t="shared" si="182"/>
        <v>237.844628</v>
      </c>
      <c r="T547" s="13"/>
      <c r="U547" s="19">
        <f t="shared" si="183"/>
        <v>0</v>
      </c>
      <c r="V547" s="13">
        <f t="shared" si="188"/>
        <v>0</v>
      </c>
      <c r="W547" s="4" t="str">
        <f t="shared" si="184"/>
        <v>A+J=</v>
      </c>
      <c r="X547" s="30">
        <f t="shared" si="185"/>
        <v>45866</v>
      </c>
      <c r="Y547" s="3"/>
      <c r="AH547" s="3"/>
      <c r="AI547" s="10"/>
      <c r="AJ547" s="3"/>
      <c r="AK547" s="3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</row>
    <row r="548" spans="1:80" x14ac:dyDescent="0.15">
      <c r="A548" s="36">
        <f t="shared" si="187"/>
        <v>44942</v>
      </c>
      <c r="B548" s="14">
        <f t="shared" ca="1" si="186"/>
        <v>1237.8446280000001</v>
      </c>
      <c r="C548" s="13">
        <f t="shared" si="172"/>
        <v>1000</v>
      </c>
      <c r="D548" s="12">
        <f>IF(A548&lt;$B$1,VLOOKUP(A548,[1]DI!$A$4:$B$15000,2,FALSE),0)</f>
        <v>0.13650000000000001</v>
      </c>
      <c r="E548" s="13">
        <f t="shared" si="173"/>
        <v>1.00050788</v>
      </c>
      <c r="F548" s="13">
        <f>(TRUNC(PRODUCT($E$13:$E547),16))</f>
        <v>1.1607809785355401</v>
      </c>
      <c r="G548" s="13">
        <f t="shared" si="174"/>
        <v>1</v>
      </c>
      <c r="H548" s="13">
        <f t="shared" si="175"/>
        <v>1.16078098</v>
      </c>
      <c r="I548" s="12">
        <f t="shared" si="189"/>
        <v>4.4999999999999998E-2</v>
      </c>
      <c r="J548" s="12"/>
      <c r="K548" s="30">
        <f t="shared" si="176"/>
        <v>44407</v>
      </c>
      <c r="L548" s="2">
        <f t="shared" si="177"/>
        <v>368</v>
      </c>
      <c r="M548" s="15">
        <f t="shared" si="178"/>
        <v>368</v>
      </c>
      <c r="N548" s="11">
        <f t="shared" si="179"/>
        <v>1.0663894819999999</v>
      </c>
      <c r="O548" s="11"/>
      <c r="P548" s="11">
        <f t="shared" si="180"/>
        <v>1.2378446279999999</v>
      </c>
      <c r="Q548" s="11"/>
      <c r="R548" s="15">
        <f t="shared" si="181"/>
        <v>0</v>
      </c>
      <c r="S548" s="13">
        <f t="shared" si="182"/>
        <v>237.844628</v>
      </c>
      <c r="T548" s="13"/>
      <c r="U548" s="19">
        <f t="shared" si="183"/>
        <v>0</v>
      </c>
      <c r="V548" s="13">
        <f t="shared" si="188"/>
        <v>0</v>
      </c>
      <c r="W548" s="4" t="str">
        <f t="shared" si="184"/>
        <v>A+J=</v>
      </c>
      <c r="X548" s="30">
        <f t="shared" si="185"/>
        <v>45866</v>
      </c>
      <c r="Y548" s="3"/>
      <c r="AH548" s="3"/>
      <c r="AI548" s="10"/>
      <c r="AJ548" s="3"/>
      <c r="AK548" s="3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</row>
    <row r="549" spans="1:80" x14ac:dyDescent="0.15">
      <c r="A549" s="36">
        <f t="shared" si="187"/>
        <v>44943</v>
      </c>
      <c r="B549" s="14">
        <f t="shared" ca="1" si="186"/>
        <v>1238.68965</v>
      </c>
      <c r="C549" s="13">
        <f t="shared" si="172"/>
        <v>1000</v>
      </c>
      <c r="D549" s="12">
        <f>IF(A549&lt;$B$1,VLOOKUP(A549,[1]DI!$A$4:$B$15000,2,FALSE),0)</f>
        <v>0.13650000000000001</v>
      </c>
      <c r="E549" s="13">
        <f t="shared" si="173"/>
        <v>1.00050788</v>
      </c>
      <c r="F549" s="13">
        <f>(TRUNC(PRODUCT($E$13:$E548),16))</f>
        <v>1.16137051597892</v>
      </c>
      <c r="G549" s="13">
        <f t="shared" si="174"/>
        <v>1</v>
      </c>
      <c r="H549" s="13">
        <f t="shared" si="175"/>
        <v>1.16137052</v>
      </c>
      <c r="I549" s="12">
        <f t="shared" si="189"/>
        <v>4.4999999999999998E-2</v>
      </c>
      <c r="J549" s="12"/>
      <c r="K549" s="30">
        <f t="shared" si="176"/>
        <v>44407</v>
      </c>
      <c r="L549" s="2">
        <f t="shared" si="177"/>
        <v>369</v>
      </c>
      <c r="M549" s="15">
        <f t="shared" si="178"/>
        <v>369</v>
      </c>
      <c r="N549" s="11">
        <f t="shared" si="179"/>
        <v>1.066575764</v>
      </c>
      <c r="O549" s="11"/>
      <c r="P549" s="11">
        <f t="shared" si="180"/>
        <v>1.23868965</v>
      </c>
      <c r="Q549" s="11"/>
      <c r="R549" s="15">
        <f t="shared" si="181"/>
        <v>0</v>
      </c>
      <c r="S549" s="13">
        <f t="shared" si="182"/>
        <v>238.68965</v>
      </c>
      <c r="T549" s="13"/>
      <c r="U549" s="19">
        <f t="shared" si="183"/>
        <v>0</v>
      </c>
      <c r="V549" s="13">
        <f t="shared" si="188"/>
        <v>0</v>
      </c>
      <c r="W549" s="4" t="str">
        <f t="shared" si="184"/>
        <v>A+J=</v>
      </c>
      <c r="X549" s="30">
        <f t="shared" si="185"/>
        <v>45866</v>
      </c>
      <c r="Y549" s="3"/>
      <c r="AH549" s="3"/>
      <c r="AI549" s="10"/>
      <c r="AJ549" s="3"/>
      <c r="AK549" s="3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</row>
    <row r="550" spans="1:80" x14ac:dyDescent="0.15">
      <c r="A550" s="36">
        <f t="shared" si="187"/>
        <v>44944</v>
      </c>
      <c r="B550" s="14">
        <f t="shared" ca="1" si="186"/>
        <v>1239.5352399999999</v>
      </c>
      <c r="C550" s="13">
        <f t="shared" si="172"/>
        <v>1000</v>
      </c>
      <c r="D550" s="12">
        <f>IF(A550&lt;$B$1,VLOOKUP(A550,[1]DI!$A$4:$B$15000,2,FALSE),0)</f>
        <v>0.13650000000000001</v>
      </c>
      <c r="E550" s="13">
        <f t="shared" si="173"/>
        <v>1.00050788</v>
      </c>
      <c r="F550" s="13">
        <f>(TRUNC(PRODUCT($E$13:$E549),16))</f>
        <v>1.1619603528365801</v>
      </c>
      <c r="G550" s="13">
        <f t="shared" si="174"/>
        <v>1</v>
      </c>
      <c r="H550" s="13">
        <f t="shared" si="175"/>
        <v>1.16196035</v>
      </c>
      <c r="I550" s="12">
        <f t="shared" si="189"/>
        <v>4.4999999999999998E-2</v>
      </c>
      <c r="J550" s="12"/>
      <c r="K550" s="30">
        <f t="shared" si="176"/>
        <v>44407</v>
      </c>
      <c r="L550" s="2">
        <f t="shared" si="177"/>
        <v>370</v>
      </c>
      <c r="M550" s="15">
        <f t="shared" si="178"/>
        <v>370</v>
      </c>
      <c r="N550" s="11">
        <f t="shared" si="179"/>
        <v>1.0667620799999999</v>
      </c>
      <c r="O550" s="11"/>
      <c r="P550" s="11">
        <f t="shared" si="180"/>
        <v>1.2395352399999999</v>
      </c>
      <c r="Q550" s="11"/>
      <c r="R550" s="15">
        <f t="shared" si="181"/>
        <v>0</v>
      </c>
      <c r="S550" s="13">
        <f t="shared" si="182"/>
        <v>239.53523999999999</v>
      </c>
      <c r="T550" s="13"/>
      <c r="U550" s="19">
        <f t="shared" si="183"/>
        <v>0</v>
      </c>
      <c r="V550" s="13">
        <f t="shared" si="188"/>
        <v>0</v>
      </c>
      <c r="W550" s="4" t="str">
        <f t="shared" si="184"/>
        <v>A+J=</v>
      </c>
      <c r="X550" s="30">
        <f t="shared" si="185"/>
        <v>45866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3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</row>
    <row r="551" spans="1:80" x14ac:dyDescent="0.15">
      <c r="A551" s="36">
        <f t="shared" si="187"/>
        <v>44945</v>
      </c>
      <c r="B551" s="14">
        <f t="shared" ca="1" si="186"/>
        <v>1240.3814170000001</v>
      </c>
      <c r="C551" s="13">
        <f t="shared" si="172"/>
        <v>1000</v>
      </c>
      <c r="D551" s="12">
        <f>IF(A551&lt;$B$1,VLOOKUP(A551,[1]DI!$A$4:$B$15000,2,FALSE),0)</f>
        <v>0.13650000000000001</v>
      </c>
      <c r="E551" s="13">
        <f t="shared" si="173"/>
        <v>1.00050788</v>
      </c>
      <c r="F551" s="13">
        <f>(TRUNC(PRODUCT($E$13:$E550),16))</f>
        <v>1.16255048926058</v>
      </c>
      <c r="G551" s="13">
        <f t="shared" si="174"/>
        <v>1</v>
      </c>
      <c r="H551" s="13">
        <f t="shared" si="175"/>
        <v>1.1625504900000001</v>
      </c>
      <c r="I551" s="12">
        <f t="shared" si="189"/>
        <v>4.4999999999999998E-2</v>
      </c>
      <c r="J551" s="12"/>
      <c r="K551" s="30">
        <f t="shared" si="176"/>
        <v>44407</v>
      </c>
      <c r="L551" s="2">
        <f t="shared" si="177"/>
        <v>371</v>
      </c>
      <c r="M551" s="15">
        <f t="shared" si="178"/>
        <v>371</v>
      </c>
      <c r="N551" s="11">
        <f t="shared" si="179"/>
        <v>1.066948427</v>
      </c>
      <c r="O551" s="11"/>
      <c r="P551" s="11">
        <f t="shared" si="180"/>
        <v>1.240381417</v>
      </c>
      <c r="Q551" s="11"/>
      <c r="R551" s="15">
        <f t="shared" si="181"/>
        <v>0</v>
      </c>
      <c r="S551" s="13">
        <f t="shared" si="182"/>
        <v>240.381417</v>
      </c>
      <c r="T551" s="13"/>
      <c r="U551" s="19">
        <f t="shared" si="183"/>
        <v>0</v>
      </c>
      <c r="V551" s="13">
        <f t="shared" si="188"/>
        <v>0</v>
      </c>
      <c r="W551" s="4" t="str">
        <f t="shared" si="184"/>
        <v>A+J=</v>
      </c>
      <c r="X551" s="30">
        <f t="shared" si="185"/>
        <v>45866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3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</row>
    <row r="552" spans="1:80" x14ac:dyDescent="0.15">
      <c r="A552" s="36">
        <f t="shared" si="187"/>
        <v>44946</v>
      </c>
      <c r="B552" s="14">
        <f t="shared" ca="1" si="186"/>
        <v>1241.228173</v>
      </c>
      <c r="C552" s="13">
        <f t="shared" si="172"/>
        <v>1000</v>
      </c>
      <c r="D552" s="12">
        <f>IF(A552&lt;$B$1,VLOOKUP(A552,[1]DI!$A$4:$B$15000,2,FALSE),0)</f>
        <v>0.13650000000000001</v>
      </c>
      <c r="E552" s="13">
        <f t="shared" si="173"/>
        <v>1.00050788</v>
      </c>
      <c r="F552" s="13">
        <f>(TRUNC(PRODUCT($E$13:$E551),16))</f>
        <v>1.16314092540306</v>
      </c>
      <c r="G552" s="13">
        <f t="shared" si="174"/>
        <v>1</v>
      </c>
      <c r="H552" s="13">
        <f t="shared" si="175"/>
        <v>1.16314093</v>
      </c>
      <c r="I552" s="12">
        <f t="shared" si="189"/>
        <v>4.4999999999999998E-2</v>
      </c>
      <c r="J552" s="12"/>
      <c r="K552" s="30">
        <f t="shared" si="176"/>
        <v>44407</v>
      </c>
      <c r="L552" s="2">
        <f t="shared" si="177"/>
        <v>372</v>
      </c>
      <c r="M552" s="15">
        <f t="shared" si="178"/>
        <v>372</v>
      </c>
      <c r="N552" s="11">
        <f t="shared" si="179"/>
        <v>1.067134808</v>
      </c>
      <c r="O552" s="11"/>
      <c r="P552" s="11">
        <f t="shared" si="180"/>
        <v>1.2412281730000001</v>
      </c>
      <c r="Q552" s="11"/>
      <c r="R552" s="15">
        <f t="shared" si="181"/>
        <v>0</v>
      </c>
      <c r="S552" s="13">
        <f t="shared" si="182"/>
        <v>241.228173</v>
      </c>
      <c r="T552" s="13"/>
      <c r="U552" s="19">
        <f t="shared" si="183"/>
        <v>0</v>
      </c>
      <c r="V552" s="13">
        <f t="shared" si="188"/>
        <v>0</v>
      </c>
      <c r="W552" s="4" t="str">
        <f t="shared" si="184"/>
        <v>A+J=</v>
      </c>
      <c r="X552" s="30">
        <f t="shared" si="185"/>
        <v>45866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3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</row>
    <row r="553" spans="1:80" x14ac:dyDescent="0.15">
      <c r="A553" s="36">
        <f t="shared" si="187"/>
        <v>44947</v>
      </c>
      <c r="B553" s="14">
        <f t="shared" ca="1" si="186"/>
        <v>1242.0754959999999</v>
      </c>
      <c r="C553" s="13">
        <f t="shared" si="172"/>
        <v>1000</v>
      </c>
      <c r="D553" s="12">
        <f>IF(A553&lt;$B$1,VLOOKUP(A553,[1]DI!$A$4:$B$15000,2,FALSE),0)</f>
        <v>0</v>
      </c>
      <c r="E553" s="13">
        <f t="shared" si="173"/>
        <v>1</v>
      </c>
      <c r="F553" s="13">
        <f>(TRUNC(PRODUCT($E$13:$E552),16))</f>
        <v>1.1637316614162601</v>
      </c>
      <c r="G553" s="13">
        <f t="shared" si="174"/>
        <v>1</v>
      </c>
      <c r="H553" s="13">
        <f t="shared" si="175"/>
        <v>1.1637316600000001</v>
      </c>
      <c r="I553" s="12">
        <f t="shared" si="189"/>
        <v>4.4999999999999998E-2</v>
      </c>
      <c r="J553" s="12"/>
      <c r="K553" s="30">
        <f t="shared" si="176"/>
        <v>44407</v>
      </c>
      <c r="L553" s="2">
        <f t="shared" si="177"/>
        <v>372</v>
      </c>
      <c r="M553" s="15">
        <f t="shared" si="178"/>
        <v>373</v>
      </c>
      <c r="N553" s="11">
        <f t="shared" si="179"/>
        <v>1.067321221</v>
      </c>
      <c r="O553" s="11"/>
      <c r="P553" s="11">
        <f t="shared" si="180"/>
        <v>1.242075496</v>
      </c>
      <c r="Q553" s="11"/>
      <c r="R553" s="15">
        <f t="shared" si="181"/>
        <v>0</v>
      </c>
      <c r="S553" s="13">
        <f t="shared" si="182"/>
        <v>242.07549599999999</v>
      </c>
      <c r="T553" s="13"/>
      <c r="U553" s="19">
        <f t="shared" si="183"/>
        <v>0</v>
      </c>
      <c r="V553" s="13">
        <f t="shared" si="188"/>
        <v>0</v>
      </c>
      <c r="W553" s="4" t="str">
        <f t="shared" si="184"/>
        <v>A+J=</v>
      </c>
      <c r="X553" s="30">
        <f t="shared" si="185"/>
        <v>45866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3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</row>
    <row r="554" spans="1:80" x14ac:dyDescent="0.15">
      <c r="A554" s="36">
        <f t="shared" si="187"/>
        <v>44948</v>
      </c>
      <c r="B554" s="14">
        <f t="shared" ca="1" si="186"/>
        <v>1242.0754959999999</v>
      </c>
      <c r="C554" s="13">
        <f t="shared" si="172"/>
        <v>1000</v>
      </c>
      <c r="D554" s="12">
        <f>IF(A554&lt;$B$1,VLOOKUP(A554,[1]DI!$A$4:$B$15000,2,FALSE),0)</f>
        <v>0</v>
      </c>
      <c r="E554" s="13">
        <f t="shared" si="173"/>
        <v>1</v>
      </c>
      <c r="F554" s="13">
        <f>(TRUNC(PRODUCT($E$13:$E553),16))</f>
        <v>1.1637316614162601</v>
      </c>
      <c r="G554" s="13">
        <f t="shared" si="174"/>
        <v>1</v>
      </c>
      <c r="H554" s="13">
        <f t="shared" si="175"/>
        <v>1.1637316600000001</v>
      </c>
      <c r="I554" s="12">
        <f t="shared" si="189"/>
        <v>4.4999999999999998E-2</v>
      </c>
      <c r="J554" s="12"/>
      <c r="K554" s="30">
        <f t="shared" si="176"/>
        <v>44407</v>
      </c>
      <c r="L554" s="2">
        <f t="shared" si="177"/>
        <v>372</v>
      </c>
      <c r="M554" s="15">
        <f t="shared" si="178"/>
        <v>373</v>
      </c>
      <c r="N554" s="11">
        <f t="shared" si="179"/>
        <v>1.067321221</v>
      </c>
      <c r="O554" s="11"/>
      <c r="P554" s="11">
        <f t="shared" si="180"/>
        <v>1.242075496</v>
      </c>
      <c r="Q554" s="11"/>
      <c r="R554" s="15">
        <f t="shared" si="181"/>
        <v>0</v>
      </c>
      <c r="S554" s="13">
        <f t="shared" si="182"/>
        <v>242.07549599999999</v>
      </c>
      <c r="T554" s="13"/>
      <c r="U554" s="19">
        <f t="shared" si="183"/>
        <v>0</v>
      </c>
      <c r="V554" s="13">
        <f t="shared" si="188"/>
        <v>0</v>
      </c>
      <c r="W554" s="4" t="str">
        <f t="shared" si="184"/>
        <v>A+J=</v>
      </c>
      <c r="X554" s="30">
        <f t="shared" si="185"/>
        <v>45866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3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</row>
    <row r="555" spans="1:80" x14ac:dyDescent="0.15">
      <c r="A555" s="36">
        <f t="shared" si="187"/>
        <v>44949</v>
      </c>
      <c r="B555" s="14">
        <f t="shared" ca="1" si="186"/>
        <v>1242.0754959999999</v>
      </c>
      <c r="C555" s="13">
        <f t="shared" si="172"/>
        <v>1000</v>
      </c>
      <c r="D555" s="12">
        <f>IF(A555&lt;$B$1,VLOOKUP(A555,[1]DI!$A$4:$B$15000,2,FALSE),0)</f>
        <v>0.13650000000000001</v>
      </c>
      <c r="E555" s="13">
        <f t="shared" si="173"/>
        <v>1.00050788</v>
      </c>
      <c r="F555" s="13">
        <f>(TRUNC(PRODUCT($E$13:$E554),16))</f>
        <v>1.1637316614162601</v>
      </c>
      <c r="G555" s="13">
        <f t="shared" si="174"/>
        <v>1</v>
      </c>
      <c r="H555" s="13">
        <f t="shared" si="175"/>
        <v>1.1637316600000001</v>
      </c>
      <c r="I555" s="12">
        <f t="shared" si="189"/>
        <v>4.4999999999999998E-2</v>
      </c>
      <c r="J555" s="12"/>
      <c r="K555" s="30">
        <f t="shared" si="176"/>
        <v>44407</v>
      </c>
      <c r="L555" s="2">
        <f t="shared" si="177"/>
        <v>373</v>
      </c>
      <c r="M555" s="15">
        <f t="shared" si="178"/>
        <v>373</v>
      </c>
      <c r="N555" s="11">
        <f t="shared" si="179"/>
        <v>1.067321221</v>
      </c>
      <c r="O555" s="11"/>
      <c r="P555" s="11">
        <f t="shared" si="180"/>
        <v>1.242075496</v>
      </c>
      <c r="Q555" s="11"/>
      <c r="R555" s="15">
        <f t="shared" si="181"/>
        <v>0</v>
      </c>
      <c r="S555" s="13">
        <f t="shared" si="182"/>
        <v>242.07549599999999</v>
      </c>
      <c r="T555" s="13"/>
      <c r="U555" s="19">
        <f t="shared" si="183"/>
        <v>0</v>
      </c>
      <c r="V555" s="13">
        <f t="shared" si="188"/>
        <v>0</v>
      </c>
      <c r="W555" s="4" t="str">
        <f t="shared" si="184"/>
        <v>A+J=</v>
      </c>
      <c r="X555" s="30">
        <f t="shared" si="185"/>
        <v>45866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3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</row>
    <row r="556" spans="1:80" x14ac:dyDescent="0.15">
      <c r="A556" s="36">
        <f t="shared" si="187"/>
        <v>44950</v>
      </c>
      <c r="B556" s="14">
        <f t="shared" ca="1" si="186"/>
        <v>1242.9234080000001</v>
      </c>
      <c r="C556" s="13">
        <f t="shared" si="172"/>
        <v>1000</v>
      </c>
      <c r="D556" s="12">
        <f>IF(A556&lt;$B$1,VLOOKUP(A556,[1]DI!$A$4:$B$15000,2,FALSE),0)</f>
        <v>0.13650000000000001</v>
      </c>
      <c r="E556" s="13">
        <f t="shared" si="173"/>
        <v>1.00050788</v>
      </c>
      <c r="F556" s="13">
        <f>(TRUNC(PRODUCT($E$13:$E555),16))</f>
        <v>1.1643226974524601</v>
      </c>
      <c r="G556" s="13">
        <f t="shared" si="174"/>
        <v>1</v>
      </c>
      <c r="H556" s="13">
        <f t="shared" si="175"/>
        <v>1.1643227</v>
      </c>
      <c r="I556" s="12">
        <f t="shared" si="189"/>
        <v>4.4999999999999998E-2</v>
      </c>
      <c r="J556" s="12"/>
      <c r="K556" s="30">
        <f t="shared" si="176"/>
        <v>44407</v>
      </c>
      <c r="L556" s="2">
        <f t="shared" si="177"/>
        <v>374</v>
      </c>
      <c r="M556" s="15">
        <f t="shared" si="178"/>
        <v>374</v>
      </c>
      <c r="N556" s="11">
        <f t="shared" si="179"/>
        <v>1.067507666</v>
      </c>
      <c r="O556" s="11"/>
      <c r="P556" s="11">
        <f t="shared" si="180"/>
        <v>1.242923408</v>
      </c>
      <c r="Q556" s="11"/>
      <c r="R556" s="15">
        <f t="shared" si="181"/>
        <v>0</v>
      </c>
      <c r="S556" s="13">
        <f t="shared" si="182"/>
        <v>242.92340799999999</v>
      </c>
      <c r="T556" s="13"/>
      <c r="U556" s="19">
        <f t="shared" si="183"/>
        <v>0</v>
      </c>
      <c r="V556" s="13">
        <f t="shared" si="188"/>
        <v>0</v>
      </c>
      <c r="W556" s="4" t="str">
        <f t="shared" si="184"/>
        <v>A+J=</v>
      </c>
      <c r="X556" s="30">
        <f t="shared" si="185"/>
        <v>45866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3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</row>
    <row r="557" spans="1:80" x14ac:dyDescent="0.15">
      <c r="A557" s="36">
        <f t="shared" si="187"/>
        <v>44951</v>
      </c>
      <c r="B557" s="14">
        <f t="shared" ca="1" si="186"/>
        <v>1243.771888</v>
      </c>
      <c r="C557" s="13">
        <f t="shared" si="172"/>
        <v>1000</v>
      </c>
      <c r="D557" s="12">
        <f>IF(A557&lt;$B$1,VLOOKUP(A557,[1]DI!$A$4:$B$15000,2,FALSE),0)</f>
        <v>0.13650000000000001</v>
      </c>
      <c r="E557" s="13">
        <f t="shared" si="173"/>
        <v>1.00050788</v>
      </c>
      <c r="F557" s="13">
        <f>(TRUNC(PRODUCT($E$13:$E556),16))</f>
        <v>1.16491403366404</v>
      </c>
      <c r="G557" s="13">
        <f t="shared" si="174"/>
        <v>1</v>
      </c>
      <c r="H557" s="13">
        <f t="shared" si="175"/>
        <v>1.16491403</v>
      </c>
      <c r="I557" s="12">
        <f t="shared" si="189"/>
        <v>4.4999999999999998E-2</v>
      </c>
      <c r="J557" s="12"/>
      <c r="K557" s="30">
        <f t="shared" si="176"/>
        <v>44407</v>
      </c>
      <c r="L557" s="2">
        <f t="shared" si="177"/>
        <v>375</v>
      </c>
      <c r="M557" s="15">
        <f t="shared" si="178"/>
        <v>375</v>
      </c>
      <c r="N557" s="11">
        <f t="shared" si="179"/>
        <v>1.0676941440000001</v>
      </c>
      <c r="O557" s="11"/>
      <c r="P557" s="11">
        <f t="shared" si="180"/>
        <v>1.2437718879999999</v>
      </c>
      <c r="Q557" s="11"/>
      <c r="R557" s="15">
        <f t="shared" si="181"/>
        <v>0</v>
      </c>
      <c r="S557" s="13">
        <f t="shared" si="182"/>
        <v>243.77188799999999</v>
      </c>
      <c r="T557" s="13"/>
      <c r="U557" s="19">
        <f t="shared" si="183"/>
        <v>0</v>
      </c>
      <c r="V557" s="13">
        <f t="shared" si="188"/>
        <v>0</v>
      </c>
      <c r="W557" s="4" t="str">
        <f t="shared" si="184"/>
        <v>A+J=</v>
      </c>
      <c r="X557" s="30">
        <f t="shared" si="185"/>
        <v>45866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3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</row>
    <row r="558" spans="1:80" x14ac:dyDescent="0.15">
      <c r="A558" s="36">
        <f t="shared" si="187"/>
        <v>44952</v>
      </c>
      <c r="B558" s="14">
        <f t="shared" ca="1" si="186"/>
        <v>1244.620958</v>
      </c>
      <c r="C558" s="13">
        <f t="shared" si="172"/>
        <v>1000</v>
      </c>
      <c r="D558" s="12">
        <f>IF(A558&lt;$B$1,VLOOKUP(A558,[1]DI!$A$4:$B$15000,2,FALSE),0)</f>
        <v>0.13650000000000001</v>
      </c>
      <c r="E558" s="13">
        <f t="shared" si="173"/>
        <v>1.00050788</v>
      </c>
      <c r="F558" s="13">
        <f>(TRUNC(PRODUCT($E$13:$E557),16))</f>
        <v>1.1655056702034601</v>
      </c>
      <c r="G558" s="13">
        <f t="shared" si="174"/>
        <v>1</v>
      </c>
      <c r="H558" s="13">
        <f t="shared" si="175"/>
        <v>1.1655056699999999</v>
      </c>
      <c r="I558" s="12">
        <f t="shared" si="189"/>
        <v>4.4999999999999998E-2</v>
      </c>
      <c r="J558" s="12"/>
      <c r="K558" s="30">
        <f t="shared" si="176"/>
        <v>44407</v>
      </c>
      <c r="L558" s="2">
        <f t="shared" si="177"/>
        <v>376</v>
      </c>
      <c r="M558" s="15">
        <f t="shared" si="178"/>
        <v>376</v>
      </c>
      <c r="N558" s="11">
        <f t="shared" si="179"/>
        <v>1.067880655</v>
      </c>
      <c r="O558" s="11"/>
      <c r="P558" s="11">
        <f t="shared" si="180"/>
        <v>1.2446209580000001</v>
      </c>
      <c r="Q558" s="11"/>
      <c r="R558" s="15">
        <f t="shared" si="181"/>
        <v>0</v>
      </c>
      <c r="S558" s="13">
        <f t="shared" si="182"/>
        <v>244.620958</v>
      </c>
      <c r="T558" s="13"/>
      <c r="U558" s="19">
        <f t="shared" si="183"/>
        <v>0</v>
      </c>
      <c r="V558" s="13">
        <f t="shared" si="188"/>
        <v>0</v>
      </c>
      <c r="W558" s="4" t="str">
        <f t="shared" si="184"/>
        <v>A+J=</v>
      </c>
      <c r="X558" s="30">
        <f t="shared" si="185"/>
        <v>45866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3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</row>
    <row r="559" spans="1:80" x14ac:dyDescent="0.15">
      <c r="A559" s="36">
        <f t="shared" si="187"/>
        <v>44953</v>
      </c>
      <c r="B559" s="14">
        <f t="shared" ca="1" si="186"/>
        <v>1245.470607</v>
      </c>
      <c r="C559" s="13">
        <f t="shared" si="172"/>
        <v>1000</v>
      </c>
      <c r="D559" s="12">
        <f>IF(A559&lt;$B$1,VLOOKUP(A559,[1]DI!$A$4:$B$15000,2,FALSE),0)</f>
        <v>0.13650000000000001</v>
      </c>
      <c r="E559" s="13">
        <f t="shared" si="173"/>
        <v>1.00050788</v>
      </c>
      <c r="F559" s="13">
        <f>(TRUNC(PRODUCT($E$13:$E558),16))</f>
        <v>1.1660976072232401</v>
      </c>
      <c r="G559" s="13">
        <f t="shared" si="174"/>
        <v>1</v>
      </c>
      <c r="H559" s="13">
        <f t="shared" si="175"/>
        <v>1.16609761</v>
      </c>
      <c r="I559" s="12">
        <f t="shared" si="189"/>
        <v>4.4999999999999998E-2</v>
      </c>
      <c r="J559" s="12"/>
      <c r="K559" s="30">
        <f t="shared" si="176"/>
        <v>44407</v>
      </c>
      <c r="L559" s="2">
        <f t="shared" si="177"/>
        <v>377</v>
      </c>
      <c r="M559" s="15">
        <f t="shared" si="178"/>
        <v>377</v>
      </c>
      <c r="N559" s="11">
        <f t="shared" si="179"/>
        <v>1.0680671980000001</v>
      </c>
      <c r="O559" s="11"/>
      <c r="P559" s="11">
        <f t="shared" si="180"/>
        <v>1.2454706069999999</v>
      </c>
      <c r="Q559" s="11"/>
      <c r="R559" s="15">
        <f t="shared" si="181"/>
        <v>0</v>
      </c>
      <c r="S559" s="13">
        <f t="shared" si="182"/>
        <v>245.470607</v>
      </c>
      <c r="T559" s="13"/>
      <c r="U559" s="19">
        <f t="shared" si="183"/>
        <v>0</v>
      </c>
      <c r="V559" s="13">
        <f t="shared" si="188"/>
        <v>0</v>
      </c>
      <c r="W559" s="4" t="str">
        <f t="shared" si="184"/>
        <v>A+J=</v>
      </c>
      <c r="X559" s="30">
        <f t="shared" si="185"/>
        <v>45866</v>
      </c>
      <c r="Y559" s="3"/>
      <c r="Z559" s="3"/>
      <c r="AB559" s="3"/>
      <c r="AC559" s="1"/>
      <c r="AD559" s="3"/>
      <c r="AE559" s="3"/>
      <c r="AF559" s="3"/>
      <c r="AG559" s="3"/>
      <c r="AH559" s="3"/>
      <c r="AI559" s="10"/>
      <c r="AJ559" s="3"/>
      <c r="AK559" s="3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</row>
    <row r="560" spans="1:80" x14ac:dyDescent="0.15">
      <c r="A560" s="36">
        <f t="shared" si="187"/>
        <v>44954</v>
      </c>
      <c r="B560" s="14">
        <f t="shared" ca="1" si="186"/>
        <v>1246.320825</v>
      </c>
      <c r="C560" s="13">
        <f t="shared" si="172"/>
        <v>1000</v>
      </c>
      <c r="D560" s="12">
        <f>IF(A560&lt;$B$1,VLOOKUP(A560,[1]DI!$A$4:$B$15000,2,FALSE),0)</f>
        <v>0</v>
      </c>
      <c r="E560" s="13">
        <f t="shared" si="173"/>
        <v>1</v>
      </c>
      <c r="F560" s="13">
        <f>(TRUNC(PRODUCT($E$13:$E559),16))</f>
        <v>1.1666898448759999</v>
      </c>
      <c r="G560" s="13">
        <f t="shared" si="174"/>
        <v>1</v>
      </c>
      <c r="H560" s="13">
        <f t="shared" si="175"/>
        <v>1.1666898400000001</v>
      </c>
      <c r="I560" s="12">
        <f t="shared" si="189"/>
        <v>4.4999999999999998E-2</v>
      </c>
      <c r="J560" s="12"/>
      <c r="K560" s="30">
        <f t="shared" si="176"/>
        <v>44407</v>
      </c>
      <c r="L560" s="2">
        <f t="shared" si="177"/>
        <v>377</v>
      </c>
      <c r="M560" s="15">
        <f t="shared" si="178"/>
        <v>378</v>
      </c>
      <c r="N560" s="11">
        <f t="shared" si="179"/>
        <v>1.068253774</v>
      </c>
      <c r="O560" s="11"/>
      <c r="P560" s="11">
        <f t="shared" si="180"/>
        <v>1.246320825</v>
      </c>
      <c r="Q560" s="11"/>
      <c r="R560" s="15">
        <f t="shared" si="181"/>
        <v>0</v>
      </c>
      <c r="S560" s="13">
        <f t="shared" si="182"/>
        <v>246.32082500000001</v>
      </c>
      <c r="T560" s="13"/>
      <c r="U560" s="19">
        <f t="shared" si="183"/>
        <v>0</v>
      </c>
      <c r="V560" s="13">
        <f t="shared" si="188"/>
        <v>0</v>
      </c>
      <c r="W560" s="4" t="str">
        <f t="shared" si="184"/>
        <v>A+J=</v>
      </c>
      <c r="X560" s="30">
        <f t="shared" si="185"/>
        <v>45866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0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</row>
    <row r="561" spans="1:80" x14ac:dyDescent="0.15">
      <c r="A561" s="36">
        <f t="shared" si="187"/>
        <v>44955</v>
      </c>
      <c r="B561" s="14">
        <f t="shared" ca="1" si="186"/>
        <v>1246.320825</v>
      </c>
      <c r="C561" s="13">
        <f t="shared" si="172"/>
        <v>1000</v>
      </c>
      <c r="D561" s="12">
        <f>IF(A561&lt;$B$1,VLOOKUP(A561,[1]DI!$A$4:$B$15000,2,FALSE),0)</f>
        <v>0</v>
      </c>
      <c r="E561" s="13">
        <f t="shared" si="173"/>
        <v>1</v>
      </c>
      <c r="F561" s="13">
        <f>(TRUNC(PRODUCT($E$13:$E560),16))</f>
        <v>1.1666898448759999</v>
      </c>
      <c r="G561" s="13">
        <f t="shared" si="174"/>
        <v>1</v>
      </c>
      <c r="H561" s="13">
        <f t="shared" si="175"/>
        <v>1.1666898400000001</v>
      </c>
      <c r="I561" s="12">
        <f t="shared" si="189"/>
        <v>4.4999999999999998E-2</v>
      </c>
      <c r="J561" s="12"/>
      <c r="K561" s="30">
        <f t="shared" si="176"/>
        <v>44407</v>
      </c>
      <c r="L561" s="2">
        <f t="shared" si="177"/>
        <v>377</v>
      </c>
      <c r="M561" s="15">
        <f t="shared" si="178"/>
        <v>378</v>
      </c>
      <c r="N561" s="11">
        <f t="shared" si="179"/>
        <v>1.068253774</v>
      </c>
      <c r="O561" s="11"/>
      <c r="P561" s="11">
        <f t="shared" si="180"/>
        <v>1.246320825</v>
      </c>
      <c r="Q561" s="11"/>
      <c r="R561" s="15">
        <f t="shared" si="181"/>
        <v>0</v>
      </c>
      <c r="S561" s="13">
        <f t="shared" si="182"/>
        <v>246.32082500000001</v>
      </c>
      <c r="T561" s="13"/>
      <c r="U561" s="19">
        <f t="shared" si="183"/>
        <v>0</v>
      </c>
      <c r="V561" s="13">
        <f t="shared" si="188"/>
        <v>0</v>
      </c>
      <c r="W561" s="4" t="str">
        <f t="shared" si="184"/>
        <v>A+J=</v>
      </c>
      <c r="X561" s="30">
        <f t="shared" si="185"/>
        <v>45866</v>
      </c>
      <c r="Y561" s="20"/>
      <c r="Z561" s="3"/>
      <c r="AB561" s="3"/>
      <c r="AC561" s="1"/>
      <c r="AD561" s="3"/>
      <c r="AE561" s="3"/>
      <c r="AF561" s="3"/>
      <c r="AG561" s="3"/>
      <c r="AH561" s="20"/>
      <c r="AI561" s="21"/>
      <c r="AJ561" s="20"/>
      <c r="AK561" s="20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</row>
    <row r="562" spans="1:80" x14ac:dyDescent="0.15">
      <c r="A562" s="36">
        <f t="shared" si="187"/>
        <v>44956</v>
      </c>
      <c r="B562" s="14">
        <f t="shared" ca="1" si="186"/>
        <v>1246.320825</v>
      </c>
      <c r="C562" s="13">
        <f t="shared" si="172"/>
        <v>1000</v>
      </c>
      <c r="D562" s="12">
        <f>IF(A562&lt;$B$1,VLOOKUP(A562,[1]DI!$A$4:$B$15000,2,FALSE),0)</f>
        <v>0.13650000000000001</v>
      </c>
      <c r="E562" s="13">
        <f t="shared" si="173"/>
        <v>1.00050788</v>
      </c>
      <c r="F562" s="13">
        <f>(TRUNC(PRODUCT($E$13:$E561),16))</f>
        <v>1.1666898448759999</v>
      </c>
      <c r="G562" s="13">
        <f t="shared" si="174"/>
        <v>1</v>
      </c>
      <c r="H562" s="13">
        <f t="shared" si="175"/>
        <v>1.1666898400000001</v>
      </c>
      <c r="I562" s="12">
        <f t="shared" si="189"/>
        <v>4.4999999999999998E-2</v>
      </c>
      <c r="J562" s="12"/>
      <c r="K562" s="30">
        <f t="shared" si="176"/>
        <v>44407</v>
      </c>
      <c r="L562" s="2">
        <f t="shared" si="177"/>
        <v>378</v>
      </c>
      <c r="M562" s="15">
        <f t="shared" si="178"/>
        <v>378</v>
      </c>
      <c r="N562" s="11">
        <f t="shared" si="179"/>
        <v>1.068253774</v>
      </c>
      <c r="O562" s="11"/>
      <c r="P562" s="11">
        <f t="shared" si="180"/>
        <v>1.246320825</v>
      </c>
      <c r="Q562" s="11"/>
      <c r="R562" s="15">
        <f t="shared" si="181"/>
        <v>0</v>
      </c>
      <c r="S562" s="13">
        <f t="shared" si="182"/>
        <v>246.32082500000001</v>
      </c>
      <c r="T562" s="13"/>
      <c r="U562" s="19">
        <f t="shared" si="183"/>
        <v>0</v>
      </c>
      <c r="V562" s="13">
        <f t="shared" si="188"/>
        <v>0</v>
      </c>
      <c r="W562" s="4" t="str">
        <f t="shared" si="184"/>
        <v>A+J=</v>
      </c>
      <c r="X562" s="30">
        <f t="shared" si="185"/>
        <v>45866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3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</row>
    <row r="563" spans="1:80" x14ac:dyDescent="0.15">
      <c r="A563" s="36">
        <f t="shared" si="187"/>
        <v>44957</v>
      </c>
      <c r="B563" s="14">
        <f t="shared" ca="1" si="186"/>
        <v>1247.171632</v>
      </c>
      <c r="C563" s="13">
        <f t="shared" si="172"/>
        <v>1000</v>
      </c>
      <c r="D563" s="12">
        <f>IF(A563&lt;$B$1,VLOOKUP(A563,[1]DI!$A$4:$B$15000,2,FALSE),0)</f>
        <v>0.13650000000000001</v>
      </c>
      <c r="E563" s="13">
        <f t="shared" si="173"/>
        <v>1.00050788</v>
      </c>
      <c r="F563" s="13">
        <f>(TRUNC(PRODUCT($E$13:$E562),16))</f>
        <v>1.1672823833144099</v>
      </c>
      <c r="G563" s="13">
        <f t="shared" si="174"/>
        <v>1</v>
      </c>
      <c r="H563" s="13">
        <f t="shared" si="175"/>
        <v>1.1672823800000001</v>
      </c>
      <c r="I563" s="12">
        <f t="shared" si="189"/>
        <v>4.4999999999999998E-2</v>
      </c>
      <c r="J563" s="12"/>
      <c r="K563" s="30">
        <f t="shared" si="176"/>
        <v>44407</v>
      </c>
      <c r="L563" s="2">
        <f t="shared" si="177"/>
        <v>379</v>
      </c>
      <c r="M563" s="15">
        <f t="shared" si="178"/>
        <v>379</v>
      </c>
      <c r="N563" s="11">
        <f t="shared" si="179"/>
        <v>1.0684403819999999</v>
      </c>
      <c r="O563" s="11"/>
      <c r="P563" s="11">
        <f t="shared" si="180"/>
        <v>1.2471716319999999</v>
      </c>
      <c r="Q563" s="11"/>
      <c r="R563" s="15">
        <f t="shared" si="181"/>
        <v>0</v>
      </c>
      <c r="S563" s="13">
        <f t="shared" si="182"/>
        <v>247.17163199999999</v>
      </c>
      <c r="T563" s="13"/>
      <c r="U563" s="19">
        <f t="shared" si="183"/>
        <v>0</v>
      </c>
      <c r="V563" s="13">
        <f t="shared" si="188"/>
        <v>0</v>
      </c>
      <c r="W563" s="4" t="str">
        <f t="shared" si="184"/>
        <v>A+J=</v>
      </c>
      <c r="X563" s="30">
        <f t="shared" si="185"/>
        <v>45866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3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</row>
    <row r="564" spans="1:80" x14ac:dyDescent="0.15">
      <c r="A564" s="36">
        <f t="shared" si="187"/>
        <v>44958</v>
      </c>
      <c r="B564" s="14">
        <f t="shared" ca="1" si="186"/>
        <v>1248.0230200000001</v>
      </c>
      <c r="C564" s="13">
        <f t="shared" si="172"/>
        <v>1000</v>
      </c>
      <c r="D564" s="12">
        <f>IF(A564&lt;$B$1,VLOOKUP(A564,[1]DI!$A$4:$B$15000,2,FALSE),0)</f>
        <v>0.13650000000000001</v>
      </c>
      <c r="E564" s="13">
        <f t="shared" si="173"/>
        <v>1.00050788</v>
      </c>
      <c r="F564" s="13">
        <f>(TRUNC(PRODUCT($E$13:$E563),16))</f>
        <v>1.1678752226912501</v>
      </c>
      <c r="G564" s="13">
        <f t="shared" si="174"/>
        <v>1</v>
      </c>
      <c r="H564" s="13">
        <f t="shared" si="175"/>
        <v>1.16787522</v>
      </c>
      <c r="I564" s="12">
        <f t="shared" si="189"/>
        <v>4.4999999999999998E-2</v>
      </c>
      <c r="J564" s="12"/>
      <c r="K564" s="30">
        <f t="shared" si="176"/>
        <v>44407</v>
      </c>
      <c r="L564" s="2">
        <f t="shared" si="177"/>
        <v>380</v>
      </c>
      <c r="M564" s="15">
        <f t="shared" si="178"/>
        <v>380</v>
      </c>
      <c r="N564" s="11">
        <f t="shared" si="179"/>
        <v>1.0686270229999999</v>
      </c>
      <c r="O564" s="11"/>
      <c r="P564" s="11">
        <f t="shared" si="180"/>
        <v>1.24802302</v>
      </c>
      <c r="Q564" s="11"/>
      <c r="R564" s="15">
        <f t="shared" si="181"/>
        <v>0</v>
      </c>
      <c r="S564" s="13">
        <f t="shared" si="182"/>
        <v>248.02302</v>
      </c>
      <c r="T564" s="13"/>
      <c r="U564" s="19">
        <f t="shared" si="183"/>
        <v>0</v>
      </c>
      <c r="V564" s="13">
        <f t="shared" si="188"/>
        <v>0</v>
      </c>
      <c r="W564" s="4" t="str">
        <f t="shared" si="184"/>
        <v>A+J=</v>
      </c>
      <c r="X564" s="30">
        <f t="shared" si="185"/>
        <v>45866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3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</row>
    <row r="565" spans="1:80" x14ac:dyDescent="0.15">
      <c r="A565" s="36">
        <f t="shared" si="187"/>
        <v>44959</v>
      </c>
      <c r="B565" s="14">
        <f t="shared" ca="1" si="186"/>
        <v>1248.874988</v>
      </c>
      <c r="C565" s="13">
        <f t="shared" si="172"/>
        <v>1000</v>
      </c>
      <c r="D565" s="12">
        <f>IF(A565&lt;$B$1,VLOOKUP(A565,[1]DI!$A$4:$B$15000,2,FALSE),0)</f>
        <v>0.13650000000000001</v>
      </c>
      <c r="E565" s="13">
        <f t="shared" si="173"/>
        <v>1.00050788</v>
      </c>
      <c r="F565" s="13">
        <f>(TRUNC(PRODUCT($E$13:$E564),16))</f>
        <v>1.16846836315935</v>
      </c>
      <c r="G565" s="13">
        <f t="shared" si="174"/>
        <v>1</v>
      </c>
      <c r="H565" s="13">
        <f t="shared" si="175"/>
        <v>1.1684683600000001</v>
      </c>
      <c r="I565" s="12">
        <f t="shared" si="189"/>
        <v>4.4999999999999998E-2</v>
      </c>
      <c r="J565" s="12"/>
      <c r="K565" s="30">
        <f t="shared" si="176"/>
        <v>44407</v>
      </c>
      <c r="L565" s="2">
        <f t="shared" si="177"/>
        <v>381</v>
      </c>
      <c r="M565" s="15">
        <f t="shared" si="178"/>
        <v>381</v>
      </c>
      <c r="N565" s="11">
        <f t="shared" si="179"/>
        <v>1.068813697</v>
      </c>
      <c r="O565" s="11"/>
      <c r="P565" s="11">
        <f t="shared" si="180"/>
        <v>1.2488749880000001</v>
      </c>
      <c r="Q565" s="11"/>
      <c r="R565" s="15">
        <f t="shared" si="181"/>
        <v>0</v>
      </c>
      <c r="S565" s="13">
        <f t="shared" si="182"/>
        <v>248.874988</v>
      </c>
      <c r="T565" s="13"/>
      <c r="U565" s="19">
        <f t="shared" si="183"/>
        <v>0</v>
      </c>
      <c r="V565" s="13">
        <f t="shared" si="188"/>
        <v>0</v>
      </c>
      <c r="W565" s="4" t="str">
        <f t="shared" si="184"/>
        <v>A+J=</v>
      </c>
      <c r="X565" s="30">
        <f t="shared" si="185"/>
        <v>45866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3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</row>
    <row r="566" spans="1:80" x14ac:dyDescent="0.15">
      <c r="A566" s="36">
        <f t="shared" si="187"/>
        <v>44960</v>
      </c>
      <c r="B566" s="14">
        <f t="shared" ca="1" si="186"/>
        <v>1249.727535</v>
      </c>
      <c r="C566" s="13">
        <f t="shared" si="172"/>
        <v>1000</v>
      </c>
      <c r="D566" s="12">
        <f>IF(A566&lt;$B$1,VLOOKUP(A566,[1]DI!$A$4:$B$15000,2,FALSE),0)</f>
        <v>0.13650000000000001</v>
      </c>
      <c r="E566" s="13">
        <f t="shared" si="173"/>
        <v>1.00050788</v>
      </c>
      <c r="F566" s="13">
        <f>(TRUNC(PRODUCT($E$13:$E565),16))</f>
        <v>1.1690618048716299</v>
      </c>
      <c r="G566" s="13">
        <f t="shared" si="174"/>
        <v>1</v>
      </c>
      <c r="H566" s="13">
        <f t="shared" si="175"/>
        <v>1.1690617999999999</v>
      </c>
      <c r="I566" s="12">
        <f t="shared" si="189"/>
        <v>4.4999999999999998E-2</v>
      </c>
      <c r="J566" s="12"/>
      <c r="K566" s="30">
        <f t="shared" si="176"/>
        <v>44407</v>
      </c>
      <c r="L566" s="2">
        <f t="shared" si="177"/>
        <v>382</v>
      </c>
      <c r="M566" s="15">
        <f t="shared" si="178"/>
        <v>382</v>
      </c>
      <c r="N566" s="11">
        <f t="shared" si="179"/>
        <v>1.069000403</v>
      </c>
      <c r="O566" s="11"/>
      <c r="P566" s="11">
        <f t="shared" si="180"/>
        <v>1.2497275349999999</v>
      </c>
      <c r="Q566" s="11"/>
      <c r="R566" s="15">
        <f t="shared" si="181"/>
        <v>0</v>
      </c>
      <c r="S566" s="13">
        <f t="shared" si="182"/>
        <v>249.72753499999999</v>
      </c>
      <c r="T566" s="13"/>
      <c r="U566" s="19">
        <f t="shared" si="183"/>
        <v>0</v>
      </c>
      <c r="V566" s="13">
        <f t="shared" si="188"/>
        <v>0</v>
      </c>
      <c r="W566" s="4" t="str">
        <f t="shared" si="184"/>
        <v>A+J=</v>
      </c>
      <c r="X566" s="30">
        <f t="shared" si="185"/>
        <v>45866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3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</row>
    <row r="567" spans="1:80" x14ac:dyDescent="0.15">
      <c r="A567" s="36">
        <f t="shared" si="187"/>
        <v>44961</v>
      </c>
      <c r="B567" s="14">
        <f t="shared" ca="1" si="186"/>
        <v>1250.5806749999999</v>
      </c>
      <c r="C567" s="13">
        <f t="shared" si="172"/>
        <v>1000</v>
      </c>
      <c r="D567" s="12">
        <f>IF(A567&lt;$B$1,VLOOKUP(A567,[1]DI!$A$4:$B$15000,2,FALSE),0)</f>
        <v>0</v>
      </c>
      <c r="E567" s="13">
        <f t="shared" si="173"/>
        <v>1</v>
      </c>
      <c r="F567" s="13">
        <f>(TRUNC(PRODUCT($E$13:$E566),16))</f>
        <v>1.1696555479810899</v>
      </c>
      <c r="G567" s="13">
        <f t="shared" si="174"/>
        <v>1</v>
      </c>
      <c r="H567" s="13">
        <f t="shared" si="175"/>
        <v>1.1696555500000001</v>
      </c>
      <c r="I567" s="12">
        <f t="shared" si="189"/>
        <v>4.4999999999999998E-2</v>
      </c>
      <c r="J567" s="12"/>
      <c r="K567" s="30">
        <f t="shared" si="176"/>
        <v>44407</v>
      </c>
      <c r="L567" s="2">
        <f t="shared" si="177"/>
        <v>382</v>
      </c>
      <c r="M567" s="15">
        <f t="shared" si="178"/>
        <v>383</v>
      </c>
      <c r="N567" s="11">
        <f t="shared" si="179"/>
        <v>1.0691871420000001</v>
      </c>
      <c r="O567" s="11"/>
      <c r="P567" s="11">
        <f t="shared" si="180"/>
        <v>1.2505806749999999</v>
      </c>
      <c r="Q567" s="11"/>
      <c r="R567" s="15">
        <f t="shared" si="181"/>
        <v>0</v>
      </c>
      <c r="S567" s="13">
        <f t="shared" si="182"/>
        <v>250.58067500000001</v>
      </c>
      <c r="T567" s="13"/>
      <c r="U567" s="19">
        <f t="shared" si="183"/>
        <v>0</v>
      </c>
      <c r="V567" s="13">
        <f t="shared" si="188"/>
        <v>0</v>
      </c>
      <c r="W567" s="4" t="str">
        <f t="shared" si="184"/>
        <v>A+J=</v>
      </c>
      <c r="X567" s="30">
        <f t="shared" si="185"/>
        <v>45866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3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</row>
    <row r="568" spans="1:80" x14ac:dyDescent="0.15">
      <c r="A568" s="36">
        <f t="shared" si="187"/>
        <v>44962</v>
      </c>
      <c r="B568" s="14">
        <f t="shared" ca="1" si="186"/>
        <v>1250.5806749999999</v>
      </c>
      <c r="C568" s="13">
        <f t="shared" si="172"/>
        <v>1000</v>
      </c>
      <c r="D568" s="12">
        <f>IF(A568&lt;$B$1,VLOOKUP(A568,[1]DI!$A$4:$B$15000,2,FALSE),0)</f>
        <v>0</v>
      </c>
      <c r="E568" s="13">
        <f t="shared" si="173"/>
        <v>1</v>
      </c>
      <c r="F568" s="13">
        <f>(TRUNC(PRODUCT($E$13:$E567),16))</f>
        <v>1.1696555479810899</v>
      </c>
      <c r="G568" s="13">
        <f t="shared" si="174"/>
        <v>1</v>
      </c>
      <c r="H568" s="13">
        <f t="shared" si="175"/>
        <v>1.1696555500000001</v>
      </c>
      <c r="I568" s="12">
        <f t="shared" si="189"/>
        <v>4.4999999999999998E-2</v>
      </c>
      <c r="J568" s="12"/>
      <c r="K568" s="30">
        <f t="shared" si="176"/>
        <v>44407</v>
      </c>
      <c r="L568" s="2">
        <f t="shared" si="177"/>
        <v>382</v>
      </c>
      <c r="M568" s="15">
        <f t="shared" si="178"/>
        <v>383</v>
      </c>
      <c r="N568" s="11">
        <f t="shared" si="179"/>
        <v>1.0691871420000001</v>
      </c>
      <c r="O568" s="11"/>
      <c r="P568" s="11">
        <f t="shared" si="180"/>
        <v>1.2505806749999999</v>
      </c>
      <c r="Q568" s="11"/>
      <c r="R568" s="15">
        <f t="shared" si="181"/>
        <v>0</v>
      </c>
      <c r="S568" s="13">
        <f t="shared" si="182"/>
        <v>250.58067500000001</v>
      </c>
      <c r="T568" s="13"/>
      <c r="U568" s="19">
        <f t="shared" si="183"/>
        <v>0</v>
      </c>
      <c r="V568" s="13">
        <f t="shared" si="188"/>
        <v>0</v>
      </c>
      <c r="W568" s="4" t="str">
        <f t="shared" si="184"/>
        <v>A+J=</v>
      </c>
      <c r="X568" s="30">
        <f t="shared" si="185"/>
        <v>45866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3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</row>
    <row r="569" spans="1:80" x14ac:dyDescent="0.15">
      <c r="A569" s="36">
        <f t="shared" si="187"/>
        <v>44963</v>
      </c>
      <c r="B569" s="14">
        <f t="shared" ca="1" si="186"/>
        <v>1250.5806749999999</v>
      </c>
      <c r="C569" s="13">
        <f t="shared" si="172"/>
        <v>1000</v>
      </c>
      <c r="D569" s="12">
        <f>IF(A569&lt;$B$1,VLOOKUP(A569,[1]DI!$A$4:$B$15000,2,FALSE),0)</f>
        <v>0.13650000000000001</v>
      </c>
      <c r="E569" s="13">
        <f t="shared" si="173"/>
        <v>1.00050788</v>
      </c>
      <c r="F569" s="13">
        <f>(TRUNC(PRODUCT($E$13:$E568),16))</f>
        <v>1.1696555479810899</v>
      </c>
      <c r="G569" s="13">
        <f t="shared" si="174"/>
        <v>1</v>
      </c>
      <c r="H569" s="13">
        <f t="shared" si="175"/>
        <v>1.1696555500000001</v>
      </c>
      <c r="I569" s="12">
        <f t="shared" si="189"/>
        <v>4.4999999999999998E-2</v>
      </c>
      <c r="J569" s="12"/>
      <c r="K569" s="30">
        <f t="shared" si="176"/>
        <v>44407</v>
      </c>
      <c r="L569" s="2">
        <f t="shared" si="177"/>
        <v>383</v>
      </c>
      <c r="M569" s="15">
        <f t="shared" si="178"/>
        <v>383</v>
      </c>
      <c r="N569" s="11">
        <f t="shared" si="179"/>
        <v>1.0691871420000001</v>
      </c>
      <c r="O569" s="11"/>
      <c r="P569" s="11">
        <f t="shared" si="180"/>
        <v>1.2505806749999999</v>
      </c>
      <c r="Q569" s="11"/>
      <c r="R569" s="15">
        <f t="shared" si="181"/>
        <v>0</v>
      </c>
      <c r="S569" s="13">
        <f t="shared" si="182"/>
        <v>250.58067500000001</v>
      </c>
      <c r="T569" s="13"/>
      <c r="U569" s="19">
        <f t="shared" si="183"/>
        <v>0</v>
      </c>
      <c r="V569" s="13">
        <f t="shared" si="188"/>
        <v>0</v>
      </c>
      <c r="W569" s="4" t="str">
        <f t="shared" si="184"/>
        <v>A+J=</v>
      </c>
      <c r="X569" s="30">
        <f t="shared" si="185"/>
        <v>45866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3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</row>
    <row r="570" spans="1:80" x14ac:dyDescent="0.15">
      <c r="A570" s="36">
        <f t="shared" si="187"/>
        <v>44964</v>
      </c>
      <c r="B570" s="14">
        <f t="shared" ca="1" si="186"/>
        <v>1251.434383</v>
      </c>
      <c r="C570" s="13">
        <f t="shared" ref="C570:C633" si="190">(C569-V569)</f>
        <v>1000</v>
      </c>
      <c r="D570" s="12">
        <f>IF(A570&lt;$B$1,VLOOKUP(A570,[1]DI!$A$4:$B$15000,2,FALSE),0)</f>
        <v>0.13650000000000001</v>
      </c>
      <c r="E570" s="13">
        <f t="shared" ref="E570:E633" si="191">ROUND(((1+D570)^(1/252)),8)</f>
        <v>1.00050788</v>
      </c>
      <c r="F570" s="13">
        <f>(TRUNC(PRODUCT($E$13:$E569),16))</f>
        <v>1.1702495926408001</v>
      </c>
      <c r="G570" s="13">
        <f t="shared" ref="G570:G633" si="192">IF(R569&gt;0,F569,G569)</f>
        <v>1</v>
      </c>
      <c r="H570" s="13">
        <f t="shared" ref="H570:H633" si="193">ROUND(F570/G570,8)</f>
        <v>1.1702495900000001</v>
      </c>
      <c r="I570" s="12">
        <f t="shared" si="189"/>
        <v>4.4999999999999998E-2</v>
      </c>
      <c r="J570" s="12"/>
      <c r="K570" s="30">
        <f t="shared" ref="K570:K633" si="194">IF(R569&gt;0,VLOOKUP(R569,Z$13:AJ$151,2),K569)</f>
        <v>44407</v>
      </c>
      <c r="L570" s="2">
        <f t="shared" ref="L570:L633" si="195">IF(A570&gt;K570,IF(NETWORKDAYS(K570,A570,$Z$161:$Z$545)-1=0,1,NETWORKDAYS(K570,A570,$Z$161:$Z$545)-1),0)</f>
        <v>384</v>
      </c>
      <c r="M570" s="15">
        <f t="shared" ref="M570:M633" si="196">IF(AND(L570=1,L569=1),1,IF(L570&gt;0,IF(L570=L569,L570+1,L570),0))</f>
        <v>384</v>
      </c>
      <c r="N570" s="11">
        <f t="shared" ref="N570:N633" si="197">ROUND((I570+1)^(M570/252),9)</f>
        <v>1.069373913</v>
      </c>
      <c r="O570" s="11"/>
      <c r="P570" s="11">
        <f t="shared" ref="P570:P633" si="198">ROUND(H570*N570,9)</f>
        <v>1.2514343830000001</v>
      </c>
      <c r="Q570" s="11"/>
      <c r="R570" s="15">
        <f t="shared" ref="R570:R633" si="199">IF(VLOOKUP(A570,AA$13:AH$151,8)=VLOOKUP(A569,AA$13:AH$151,8),0,VLOOKUP(A570,AA$13:AH$151,8))</f>
        <v>0</v>
      </c>
      <c r="S570" s="13">
        <f t="shared" ref="S570:S633" si="200">TRUNC(((P570-1)*C570),8)</f>
        <v>251.434383</v>
      </c>
      <c r="T570" s="13"/>
      <c r="U570" s="19">
        <f t="shared" ref="U570:U633" si="201">IF($R570&gt;0,VLOOKUP($R570,$Z$13:$AF$151,7),0)</f>
        <v>0</v>
      </c>
      <c r="V570" s="13">
        <f t="shared" si="188"/>
        <v>0</v>
      </c>
      <c r="W570" s="4" t="str">
        <f t="shared" ref="W570:W633" si="202">IF(R569&gt;0,VLOOKUP(R569,Z$13:AJ$151,10),W569)</f>
        <v>A+J=</v>
      </c>
      <c r="X570" s="30">
        <f t="shared" ref="X570:X633" si="203">IF(R569&gt;0,VLOOKUP(R569,Z$13:AJ$151,11),X569)</f>
        <v>45866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3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</row>
    <row r="571" spans="1:80" x14ac:dyDescent="0.15">
      <c r="A571" s="36">
        <f t="shared" si="187"/>
        <v>44965</v>
      </c>
      <c r="B571" s="14">
        <f t="shared" ca="1" si="186"/>
        <v>1252.2886840000001</v>
      </c>
      <c r="C571" s="13">
        <f t="shared" si="190"/>
        <v>1000</v>
      </c>
      <c r="D571" s="12">
        <f>IF(A571&lt;$B$1,VLOOKUP(A571,[1]DI!$A$4:$B$15000,2,FALSE),0)</f>
        <v>0.13650000000000001</v>
      </c>
      <c r="E571" s="13">
        <f t="shared" si="191"/>
        <v>1.00050788</v>
      </c>
      <c r="F571" s="13">
        <f>(TRUNC(PRODUCT($E$13:$E570),16))</f>
        <v>1.17084393900391</v>
      </c>
      <c r="G571" s="13">
        <f t="shared" si="192"/>
        <v>1</v>
      </c>
      <c r="H571" s="13">
        <f t="shared" si="193"/>
        <v>1.1708439399999999</v>
      </c>
      <c r="I571" s="12">
        <f t="shared" si="189"/>
        <v>4.4999999999999998E-2</v>
      </c>
      <c r="J571" s="12"/>
      <c r="K571" s="30">
        <f t="shared" si="194"/>
        <v>44407</v>
      </c>
      <c r="L571" s="2">
        <f t="shared" si="195"/>
        <v>385</v>
      </c>
      <c r="M571" s="15">
        <f t="shared" si="196"/>
        <v>385</v>
      </c>
      <c r="N571" s="11">
        <f t="shared" si="197"/>
        <v>1.0695607170000001</v>
      </c>
      <c r="O571" s="11"/>
      <c r="P571" s="11">
        <f t="shared" si="198"/>
        <v>1.252288684</v>
      </c>
      <c r="Q571" s="11"/>
      <c r="R571" s="15">
        <f t="shared" si="199"/>
        <v>0</v>
      </c>
      <c r="S571" s="13">
        <f t="shared" si="200"/>
        <v>252.28868399999999</v>
      </c>
      <c r="T571" s="13"/>
      <c r="U571" s="19">
        <f t="shared" si="201"/>
        <v>0</v>
      </c>
      <c r="V571" s="13">
        <f t="shared" si="188"/>
        <v>0</v>
      </c>
      <c r="W571" s="4" t="str">
        <f t="shared" si="202"/>
        <v>A+J=</v>
      </c>
      <c r="X571" s="30">
        <f t="shared" si="203"/>
        <v>45866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3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</row>
    <row r="572" spans="1:80" x14ac:dyDescent="0.15">
      <c r="A572" s="36">
        <f t="shared" si="187"/>
        <v>44966</v>
      </c>
      <c r="B572" s="14">
        <f t="shared" ca="1" si="186"/>
        <v>1253.143566</v>
      </c>
      <c r="C572" s="13">
        <f t="shared" si="190"/>
        <v>1000</v>
      </c>
      <c r="D572" s="12">
        <f>IF(A572&lt;$B$1,VLOOKUP(A572,[1]DI!$A$4:$B$15000,2,FALSE),0)</f>
        <v>0.13650000000000001</v>
      </c>
      <c r="E572" s="13">
        <f t="shared" si="191"/>
        <v>1.00050788</v>
      </c>
      <c r="F572" s="13">
        <f>(TRUNC(PRODUCT($E$13:$E571),16))</f>
        <v>1.1714385872236499</v>
      </c>
      <c r="G572" s="13">
        <f t="shared" si="192"/>
        <v>1</v>
      </c>
      <c r="H572" s="13">
        <f t="shared" si="193"/>
        <v>1.1714385899999999</v>
      </c>
      <c r="I572" s="12">
        <f t="shared" si="189"/>
        <v>4.4999999999999998E-2</v>
      </c>
      <c r="J572" s="12"/>
      <c r="K572" s="30">
        <f t="shared" si="194"/>
        <v>44407</v>
      </c>
      <c r="L572" s="2">
        <f t="shared" si="195"/>
        <v>386</v>
      </c>
      <c r="M572" s="15">
        <f t="shared" si="196"/>
        <v>386</v>
      </c>
      <c r="N572" s="11">
        <f t="shared" si="197"/>
        <v>1.0697475540000001</v>
      </c>
      <c r="O572" s="11"/>
      <c r="P572" s="11">
        <f t="shared" si="198"/>
        <v>1.2531435660000001</v>
      </c>
      <c r="Q572" s="11"/>
      <c r="R572" s="15">
        <f t="shared" si="199"/>
        <v>0</v>
      </c>
      <c r="S572" s="13">
        <f t="shared" si="200"/>
        <v>253.14356599999999</v>
      </c>
      <c r="T572" s="13"/>
      <c r="U572" s="19">
        <f t="shared" si="201"/>
        <v>0</v>
      </c>
      <c r="V572" s="13">
        <f t="shared" si="188"/>
        <v>0</v>
      </c>
      <c r="W572" s="4" t="str">
        <f t="shared" si="202"/>
        <v>A+J=</v>
      </c>
      <c r="X572" s="30">
        <f t="shared" si="203"/>
        <v>45866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3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</row>
    <row r="573" spans="1:80" x14ac:dyDescent="0.15">
      <c r="A573" s="36">
        <f t="shared" si="187"/>
        <v>44967</v>
      </c>
      <c r="B573" s="14">
        <f t="shared" ca="1" si="186"/>
        <v>1253.9990290000001</v>
      </c>
      <c r="C573" s="13">
        <f t="shared" si="190"/>
        <v>1000</v>
      </c>
      <c r="D573" s="12">
        <f>IF(A573&lt;$B$1,VLOOKUP(A573,[1]DI!$A$4:$B$15000,2,FALSE),0)</f>
        <v>0.13650000000000001</v>
      </c>
      <c r="E573" s="13">
        <f t="shared" si="191"/>
        <v>1.00050788</v>
      </c>
      <c r="F573" s="13">
        <f>(TRUNC(PRODUCT($E$13:$E572),16))</f>
        <v>1.1720335374533299</v>
      </c>
      <c r="G573" s="13">
        <f t="shared" si="192"/>
        <v>1</v>
      </c>
      <c r="H573" s="13">
        <f t="shared" si="193"/>
        <v>1.1720335399999999</v>
      </c>
      <c r="I573" s="12">
        <f t="shared" si="189"/>
        <v>4.4999999999999998E-2</v>
      </c>
      <c r="J573" s="12"/>
      <c r="K573" s="30">
        <f t="shared" si="194"/>
        <v>44407</v>
      </c>
      <c r="L573" s="2">
        <f t="shared" si="195"/>
        <v>387</v>
      </c>
      <c r="M573" s="15">
        <f t="shared" si="196"/>
        <v>387</v>
      </c>
      <c r="N573" s="11">
        <f t="shared" si="197"/>
        <v>1.0699344230000001</v>
      </c>
      <c r="O573" s="11"/>
      <c r="P573" s="11">
        <f t="shared" si="198"/>
        <v>1.253999029</v>
      </c>
      <c r="Q573" s="11"/>
      <c r="R573" s="15">
        <f t="shared" si="199"/>
        <v>0</v>
      </c>
      <c r="S573" s="13">
        <f t="shared" si="200"/>
        <v>253.99902900000001</v>
      </c>
      <c r="T573" s="13"/>
      <c r="U573" s="19">
        <f t="shared" si="201"/>
        <v>0</v>
      </c>
      <c r="V573" s="13">
        <f t="shared" si="188"/>
        <v>0</v>
      </c>
      <c r="W573" s="4" t="str">
        <f t="shared" si="202"/>
        <v>A+J=</v>
      </c>
      <c r="X573" s="30">
        <f t="shared" si="203"/>
        <v>45866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3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</row>
    <row r="574" spans="1:80" x14ac:dyDescent="0.15">
      <c r="A574" s="36">
        <f t="shared" si="187"/>
        <v>44968</v>
      </c>
      <c r="B574" s="14">
        <f t="shared" ca="1" si="186"/>
        <v>1254.8550740000001</v>
      </c>
      <c r="C574" s="13">
        <f t="shared" si="190"/>
        <v>1000</v>
      </c>
      <c r="D574" s="12">
        <f>IF(A574&lt;$B$1,VLOOKUP(A574,[1]DI!$A$4:$B$15000,2,FALSE),0)</f>
        <v>0</v>
      </c>
      <c r="E574" s="13">
        <f t="shared" si="191"/>
        <v>1</v>
      </c>
      <c r="F574" s="13">
        <f>(TRUNC(PRODUCT($E$13:$E573),16))</f>
        <v>1.1726287898463299</v>
      </c>
      <c r="G574" s="13">
        <f t="shared" si="192"/>
        <v>1</v>
      </c>
      <c r="H574" s="13">
        <f t="shared" si="193"/>
        <v>1.1726287900000001</v>
      </c>
      <c r="I574" s="12">
        <f t="shared" si="189"/>
        <v>4.4999999999999998E-2</v>
      </c>
      <c r="J574" s="12"/>
      <c r="K574" s="30">
        <f t="shared" si="194"/>
        <v>44407</v>
      </c>
      <c r="L574" s="2">
        <f t="shared" si="195"/>
        <v>387</v>
      </c>
      <c r="M574" s="15">
        <f t="shared" si="196"/>
        <v>388</v>
      </c>
      <c r="N574" s="11">
        <f t="shared" si="197"/>
        <v>1.0701213249999999</v>
      </c>
      <c r="O574" s="11"/>
      <c r="P574" s="11">
        <f t="shared" si="198"/>
        <v>1.254855074</v>
      </c>
      <c r="Q574" s="11"/>
      <c r="R574" s="15">
        <f t="shared" si="199"/>
        <v>0</v>
      </c>
      <c r="S574" s="13">
        <f t="shared" si="200"/>
        <v>254.855074</v>
      </c>
      <c r="T574" s="13"/>
      <c r="U574" s="19">
        <f t="shared" si="201"/>
        <v>0</v>
      </c>
      <c r="V574" s="13">
        <f t="shared" si="188"/>
        <v>0</v>
      </c>
      <c r="W574" s="4" t="str">
        <f t="shared" si="202"/>
        <v>A+J=</v>
      </c>
      <c r="X574" s="30">
        <f t="shared" si="203"/>
        <v>45866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3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</row>
    <row r="575" spans="1:80" x14ac:dyDescent="0.15">
      <c r="A575" s="36">
        <f t="shared" si="187"/>
        <v>44969</v>
      </c>
      <c r="B575" s="14">
        <f t="shared" ca="1" si="186"/>
        <v>1254.8550740000001</v>
      </c>
      <c r="C575" s="13">
        <f t="shared" si="190"/>
        <v>1000</v>
      </c>
      <c r="D575" s="12">
        <f>IF(A575&lt;$B$1,VLOOKUP(A575,[1]DI!$A$4:$B$15000,2,FALSE),0)</f>
        <v>0</v>
      </c>
      <c r="E575" s="13">
        <f t="shared" si="191"/>
        <v>1</v>
      </c>
      <c r="F575" s="13">
        <f>(TRUNC(PRODUCT($E$13:$E574),16))</f>
        <v>1.1726287898463299</v>
      </c>
      <c r="G575" s="13">
        <f t="shared" si="192"/>
        <v>1</v>
      </c>
      <c r="H575" s="13">
        <f t="shared" si="193"/>
        <v>1.1726287900000001</v>
      </c>
      <c r="I575" s="12">
        <f t="shared" si="189"/>
        <v>4.4999999999999998E-2</v>
      </c>
      <c r="J575" s="12"/>
      <c r="K575" s="30">
        <f t="shared" si="194"/>
        <v>44407</v>
      </c>
      <c r="L575" s="2">
        <f t="shared" si="195"/>
        <v>387</v>
      </c>
      <c r="M575" s="15">
        <f t="shared" si="196"/>
        <v>388</v>
      </c>
      <c r="N575" s="11">
        <f t="shared" si="197"/>
        <v>1.0701213249999999</v>
      </c>
      <c r="O575" s="11"/>
      <c r="P575" s="11">
        <f t="shared" si="198"/>
        <v>1.254855074</v>
      </c>
      <c r="Q575" s="11"/>
      <c r="R575" s="15">
        <f t="shared" si="199"/>
        <v>0</v>
      </c>
      <c r="S575" s="13">
        <f t="shared" si="200"/>
        <v>254.855074</v>
      </c>
      <c r="T575" s="13"/>
      <c r="U575" s="19">
        <f t="shared" si="201"/>
        <v>0</v>
      </c>
      <c r="V575" s="13">
        <f t="shared" si="188"/>
        <v>0</v>
      </c>
      <c r="W575" s="4" t="str">
        <f t="shared" si="202"/>
        <v>A+J=</v>
      </c>
      <c r="X575" s="30">
        <f t="shared" si="203"/>
        <v>45866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3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</row>
    <row r="576" spans="1:80" x14ac:dyDescent="0.15">
      <c r="A576" s="36">
        <f t="shared" si="187"/>
        <v>44970</v>
      </c>
      <c r="B576" s="14">
        <f t="shared" ca="1" si="186"/>
        <v>1254.8550740000001</v>
      </c>
      <c r="C576" s="13">
        <f t="shared" si="190"/>
        <v>1000</v>
      </c>
      <c r="D576" s="12">
        <f>IF(A576&lt;$B$1,VLOOKUP(A576,[1]DI!$A$4:$B$15000,2,FALSE),0)</f>
        <v>0.13650000000000001</v>
      </c>
      <c r="E576" s="13">
        <f t="shared" si="191"/>
        <v>1.00050788</v>
      </c>
      <c r="F576" s="13">
        <f>(TRUNC(PRODUCT($E$13:$E575),16))</f>
        <v>1.1726287898463299</v>
      </c>
      <c r="G576" s="13">
        <f t="shared" si="192"/>
        <v>1</v>
      </c>
      <c r="H576" s="13">
        <f t="shared" si="193"/>
        <v>1.1726287900000001</v>
      </c>
      <c r="I576" s="12">
        <f t="shared" si="189"/>
        <v>4.4999999999999998E-2</v>
      </c>
      <c r="J576" s="12"/>
      <c r="K576" s="30">
        <f t="shared" si="194"/>
        <v>44407</v>
      </c>
      <c r="L576" s="2">
        <f t="shared" si="195"/>
        <v>388</v>
      </c>
      <c r="M576" s="15">
        <f t="shared" si="196"/>
        <v>388</v>
      </c>
      <c r="N576" s="11">
        <f t="shared" si="197"/>
        <v>1.0701213249999999</v>
      </c>
      <c r="O576" s="11"/>
      <c r="P576" s="11">
        <f t="shared" si="198"/>
        <v>1.254855074</v>
      </c>
      <c r="Q576" s="11"/>
      <c r="R576" s="15">
        <f t="shared" si="199"/>
        <v>0</v>
      </c>
      <c r="S576" s="13">
        <f t="shared" si="200"/>
        <v>254.855074</v>
      </c>
      <c r="T576" s="13"/>
      <c r="U576" s="19">
        <f t="shared" si="201"/>
        <v>0</v>
      </c>
      <c r="V576" s="13">
        <f t="shared" si="188"/>
        <v>0</v>
      </c>
      <c r="W576" s="4" t="str">
        <f t="shared" si="202"/>
        <v>A+J=</v>
      </c>
      <c r="X576" s="30">
        <f t="shared" si="203"/>
        <v>45866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3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</row>
    <row r="577" spans="1:80" x14ac:dyDescent="0.15">
      <c r="A577" s="36">
        <f t="shared" si="187"/>
        <v>44971</v>
      </c>
      <c r="B577" s="14">
        <f t="shared" ca="1" si="186"/>
        <v>1255.7117020000001</v>
      </c>
      <c r="C577" s="13">
        <f t="shared" si="190"/>
        <v>1000</v>
      </c>
      <c r="D577" s="12">
        <f>IF(A577&lt;$B$1,VLOOKUP(A577,[1]DI!$A$4:$B$15000,2,FALSE),0)</f>
        <v>0.13650000000000001</v>
      </c>
      <c r="E577" s="13">
        <f t="shared" si="191"/>
        <v>1.00050788</v>
      </c>
      <c r="F577" s="13">
        <f>(TRUNC(PRODUCT($E$13:$E576),16))</f>
        <v>1.1732243445561199</v>
      </c>
      <c r="G577" s="13">
        <f t="shared" si="192"/>
        <v>1</v>
      </c>
      <c r="H577" s="13">
        <f t="shared" si="193"/>
        <v>1.17322434</v>
      </c>
      <c r="I577" s="12">
        <f t="shared" si="189"/>
        <v>4.4999999999999998E-2</v>
      </c>
      <c r="J577" s="12"/>
      <c r="K577" s="30">
        <f t="shared" si="194"/>
        <v>44407</v>
      </c>
      <c r="L577" s="2">
        <f t="shared" si="195"/>
        <v>389</v>
      </c>
      <c r="M577" s="15">
        <f t="shared" si="196"/>
        <v>389</v>
      </c>
      <c r="N577" s="11">
        <f t="shared" si="197"/>
        <v>1.07030826</v>
      </c>
      <c r="O577" s="11"/>
      <c r="P577" s="11">
        <f t="shared" si="198"/>
        <v>1.2557117019999999</v>
      </c>
      <c r="Q577" s="11"/>
      <c r="R577" s="15">
        <f t="shared" si="199"/>
        <v>0</v>
      </c>
      <c r="S577" s="13">
        <f t="shared" si="200"/>
        <v>255.711702</v>
      </c>
      <c r="T577" s="13"/>
      <c r="U577" s="19">
        <f t="shared" si="201"/>
        <v>0</v>
      </c>
      <c r="V577" s="13">
        <f t="shared" si="188"/>
        <v>0</v>
      </c>
      <c r="W577" s="4" t="str">
        <f t="shared" si="202"/>
        <v>A+J=</v>
      </c>
      <c r="X577" s="30">
        <f t="shared" si="203"/>
        <v>45866</v>
      </c>
      <c r="Y577" s="3"/>
      <c r="Z577" s="3"/>
      <c r="AB577" s="3"/>
      <c r="AC577" s="1"/>
      <c r="AD577" s="3"/>
      <c r="AE577" s="3"/>
      <c r="AF577" s="3"/>
      <c r="AG577" s="3"/>
      <c r="AH577" s="3"/>
      <c r="AI577" s="10"/>
      <c r="AJ577" s="3"/>
      <c r="AK577" s="3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</row>
    <row r="578" spans="1:80" x14ac:dyDescent="0.15">
      <c r="A578" s="36">
        <f t="shared" si="187"/>
        <v>44972</v>
      </c>
      <c r="B578" s="14">
        <f t="shared" ca="1" si="186"/>
        <v>1256.568921</v>
      </c>
      <c r="C578" s="13">
        <f t="shared" si="190"/>
        <v>1000</v>
      </c>
      <c r="D578" s="12">
        <f>IF(A578&lt;$B$1,VLOOKUP(A578,[1]DI!$A$4:$B$15000,2,FALSE),0)</f>
        <v>0.13650000000000001</v>
      </c>
      <c r="E578" s="13">
        <f t="shared" si="191"/>
        <v>1.00050788</v>
      </c>
      <c r="F578" s="13">
        <f>(TRUNC(PRODUCT($E$13:$E577),16))</f>
        <v>1.17382020173623</v>
      </c>
      <c r="G578" s="13">
        <f t="shared" si="192"/>
        <v>1</v>
      </c>
      <c r="H578" s="13">
        <f t="shared" si="193"/>
        <v>1.1738202</v>
      </c>
      <c r="I578" s="12">
        <f t="shared" si="189"/>
        <v>4.4999999999999998E-2</v>
      </c>
      <c r="J578" s="12"/>
      <c r="K578" s="30">
        <f t="shared" si="194"/>
        <v>44407</v>
      </c>
      <c r="L578" s="2">
        <f t="shared" si="195"/>
        <v>390</v>
      </c>
      <c r="M578" s="15">
        <f t="shared" si="196"/>
        <v>390</v>
      </c>
      <c r="N578" s="11">
        <f t="shared" si="197"/>
        <v>1.0704952270000001</v>
      </c>
      <c r="O578" s="11"/>
      <c r="P578" s="11">
        <f t="shared" si="198"/>
        <v>1.2565689209999999</v>
      </c>
      <c r="Q578" s="11"/>
      <c r="R578" s="15">
        <f t="shared" si="199"/>
        <v>0</v>
      </c>
      <c r="S578" s="13">
        <f t="shared" si="200"/>
        <v>256.56892099999999</v>
      </c>
      <c r="T578" s="13"/>
      <c r="U578" s="19">
        <f t="shared" si="201"/>
        <v>0</v>
      </c>
      <c r="V578" s="13">
        <f t="shared" si="188"/>
        <v>0</v>
      </c>
      <c r="W578" s="4" t="str">
        <f t="shared" si="202"/>
        <v>A+J=</v>
      </c>
      <c r="X578" s="30">
        <f t="shared" si="203"/>
        <v>45866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3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</row>
    <row r="579" spans="1:80" x14ac:dyDescent="0.15">
      <c r="A579" s="36">
        <f t="shared" si="187"/>
        <v>44973</v>
      </c>
      <c r="B579" s="14">
        <f t="shared" ca="1" si="186"/>
        <v>1257.4267239999999</v>
      </c>
      <c r="C579" s="13">
        <f t="shared" si="190"/>
        <v>1000</v>
      </c>
      <c r="D579" s="12">
        <f>IF(A579&lt;$B$1,VLOOKUP(A579,[1]DI!$A$4:$B$15000,2,FALSE),0)</f>
        <v>0.13650000000000001</v>
      </c>
      <c r="E579" s="13">
        <f t="shared" si="191"/>
        <v>1.00050788</v>
      </c>
      <c r="F579" s="13">
        <f>(TRUNC(PRODUCT($E$13:$E578),16))</f>
        <v>1.1744163615402901</v>
      </c>
      <c r="G579" s="13">
        <f t="shared" si="192"/>
        <v>1</v>
      </c>
      <c r="H579" s="13">
        <f t="shared" si="193"/>
        <v>1.1744163599999999</v>
      </c>
      <c r="I579" s="12">
        <f t="shared" si="189"/>
        <v>4.4999999999999998E-2</v>
      </c>
      <c r="J579" s="12"/>
      <c r="K579" s="30">
        <f t="shared" si="194"/>
        <v>44407</v>
      </c>
      <c r="L579" s="2">
        <f t="shared" si="195"/>
        <v>391</v>
      </c>
      <c r="M579" s="15">
        <f t="shared" si="196"/>
        <v>391</v>
      </c>
      <c r="N579" s="11">
        <f t="shared" si="197"/>
        <v>1.070682227</v>
      </c>
      <c r="O579" s="11"/>
      <c r="P579" s="11">
        <f t="shared" si="198"/>
        <v>1.2574267240000001</v>
      </c>
      <c r="Q579" s="11"/>
      <c r="R579" s="15">
        <f t="shared" si="199"/>
        <v>0</v>
      </c>
      <c r="S579" s="13">
        <f t="shared" si="200"/>
        <v>257.42672399999998</v>
      </c>
      <c r="T579" s="13"/>
      <c r="U579" s="19">
        <f t="shared" si="201"/>
        <v>0</v>
      </c>
      <c r="V579" s="13">
        <f t="shared" si="188"/>
        <v>0</v>
      </c>
      <c r="W579" s="4" t="str">
        <f t="shared" si="202"/>
        <v>A+J=</v>
      </c>
      <c r="X579" s="30">
        <f t="shared" si="203"/>
        <v>45866</v>
      </c>
      <c r="Y579" s="3"/>
      <c r="Z579" s="20"/>
      <c r="AB579" s="20"/>
      <c r="AC579" s="23"/>
      <c r="AD579" s="20"/>
      <c r="AE579" s="20"/>
      <c r="AF579" s="20"/>
      <c r="AG579" s="20"/>
      <c r="AH579" s="3"/>
      <c r="AI579" s="10"/>
      <c r="AJ579" s="3"/>
      <c r="AK579" s="3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</row>
    <row r="580" spans="1:80" x14ac:dyDescent="0.15">
      <c r="A580" s="36">
        <f t="shared" si="187"/>
        <v>44974</v>
      </c>
      <c r="B580" s="14">
        <f t="shared" ca="1" si="186"/>
        <v>1258.285108</v>
      </c>
      <c r="C580" s="13">
        <f t="shared" si="190"/>
        <v>1000</v>
      </c>
      <c r="D580" s="12">
        <f>IF(A580&lt;$B$1,VLOOKUP(A580,[1]DI!$A$4:$B$15000,2,FALSE),0)</f>
        <v>0.13650000000000001</v>
      </c>
      <c r="E580" s="13">
        <f t="shared" si="191"/>
        <v>1.00050788</v>
      </c>
      <c r="F580" s="13">
        <f>(TRUNC(PRODUCT($E$13:$E579),16))</f>
        <v>1.1750128241219899</v>
      </c>
      <c r="G580" s="13">
        <f t="shared" si="192"/>
        <v>1</v>
      </c>
      <c r="H580" s="13">
        <f t="shared" si="193"/>
        <v>1.1750128200000001</v>
      </c>
      <c r="I580" s="12">
        <f t="shared" si="189"/>
        <v>4.4999999999999998E-2</v>
      </c>
      <c r="J580" s="12"/>
      <c r="K580" s="30">
        <f t="shared" si="194"/>
        <v>44407</v>
      </c>
      <c r="L580" s="2">
        <f t="shared" si="195"/>
        <v>392</v>
      </c>
      <c r="M580" s="15">
        <f t="shared" si="196"/>
        <v>392</v>
      </c>
      <c r="N580" s="11">
        <f t="shared" si="197"/>
        <v>1.070869259</v>
      </c>
      <c r="O580" s="11"/>
      <c r="P580" s="11">
        <f t="shared" si="198"/>
        <v>1.2582851079999999</v>
      </c>
      <c r="Q580" s="11"/>
      <c r="R580" s="15">
        <f t="shared" si="199"/>
        <v>0</v>
      </c>
      <c r="S580" s="13">
        <f t="shared" si="200"/>
        <v>258.28510799999998</v>
      </c>
      <c r="T580" s="13"/>
      <c r="U580" s="19">
        <f t="shared" si="201"/>
        <v>0</v>
      </c>
      <c r="V580" s="13">
        <f t="shared" si="188"/>
        <v>0</v>
      </c>
      <c r="W580" s="4" t="str">
        <f t="shared" si="202"/>
        <v>A+J=</v>
      </c>
      <c r="X580" s="30">
        <f t="shared" si="203"/>
        <v>45866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3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</row>
    <row r="581" spans="1:80" x14ac:dyDescent="0.15">
      <c r="A581" s="36">
        <f t="shared" si="187"/>
        <v>44975</v>
      </c>
      <c r="B581" s="14">
        <f t="shared" ca="1" si="186"/>
        <v>1259.1440870000001</v>
      </c>
      <c r="C581" s="13">
        <f t="shared" si="190"/>
        <v>1000</v>
      </c>
      <c r="D581" s="12">
        <f>IF(A581&lt;$B$1,VLOOKUP(A581,[1]DI!$A$4:$B$15000,2,FALSE),0)</f>
        <v>0</v>
      </c>
      <c r="E581" s="13">
        <f t="shared" si="191"/>
        <v>1</v>
      </c>
      <c r="F581" s="13">
        <f>(TRUNC(PRODUCT($E$13:$E580),16))</f>
        <v>1.1756095896351</v>
      </c>
      <c r="G581" s="13">
        <f t="shared" si="192"/>
        <v>1</v>
      </c>
      <c r="H581" s="13">
        <f t="shared" si="193"/>
        <v>1.1756095900000001</v>
      </c>
      <c r="I581" s="12">
        <f t="shared" si="189"/>
        <v>4.4999999999999998E-2</v>
      </c>
      <c r="J581" s="12"/>
      <c r="K581" s="30">
        <f t="shared" si="194"/>
        <v>44407</v>
      </c>
      <c r="L581" s="2">
        <f t="shared" si="195"/>
        <v>392</v>
      </c>
      <c r="M581" s="15">
        <f t="shared" si="196"/>
        <v>393</v>
      </c>
      <c r="N581" s="11">
        <f t="shared" si="197"/>
        <v>1.071056325</v>
      </c>
      <c r="O581" s="11"/>
      <c r="P581" s="11">
        <f t="shared" si="198"/>
        <v>1.2591440869999999</v>
      </c>
      <c r="Q581" s="11"/>
      <c r="R581" s="15">
        <f t="shared" si="199"/>
        <v>0</v>
      </c>
      <c r="S581" s="13">
        <f t="shared" si="200"/>
        <v>259.14408700000001</v>
      </c>
      <c r="T581" s="13"/>
      <c r="U581" s="19">
        <f t="shared" si="201"/>
        <v>0</v>
      </c>
      <c r="V581" s="13">
        <f t="shared" si="188"/>
        <v>0</v>
      </c>
      <c r="W581" s="4" t="str">
        <f t="shared" si="202"/>
        <v>A+J=</v>
      </c>
      <c r="X581" s="30">
        <f t="shared" si="203"/>
        <v>45866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3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</row>
    <row r="582" spans="1:80" x14ac:dyDescent="0.15">
      <c r="A582" s="36">
        <f t="shared" si="187"/>
        <v>44976</v>
      </c>
      <c r="B582" s="14">
        <f t="shared" ca="1" si="186"/>
        <v>1259.1440870000001</v>
      </c>
      <c r="C582" s="13">
        <f t="shared" si="190"/>
        <v>1000</v>
      </c>
      <c r="D582" s="12">
        <f>IF(A582&lt;$B$1,VLOOKUP(A582,[1]DI!$A$4:$B$15000,2,FALSE),0)</f>
        <v>0</v>
      </c>
      <c r="E582" s="13">
        <f t="shared" si="191"/>
        <v>1</v>
      </c>
      <c r="F582" s="13">
        <f>(TRUNC(PRODUCT($E$13:$E581),16))</f>
        <v>1.1756095896351</v>
      </c>
      <c r="G582" s="13">
        <f t="shared" si="192"/>
        <v>1</v>
      </c>
      <c r="H582" s="13">
        <f t="shared" si="193"/>
        <v>1.1756095900000001</v>
      </c>
      <c r="I582" s="12">
        <f t="shared" si="189"/>
        <v>4.4999999999999998E-2</v>
      </c>
      <c r="J582" s="12"/>
      <c r="K582" s="30">
        <f t="shared" si="194"/>
        <v>44407</v>
      </c>
      <c r="L582" s="2">
        <f t="shared" si="195"/>
        <v>392</v>
      </c>
      <c r="M582" s="15">
        <f t="shared" si="196"/>
        <v>393</v>
      </c>
      <c r="N582" s="11">
        <f t="shared" si="197"/>
        <v>1.071056325</v>
      </c>
      <c r="O582" s="11"/>
      <c r="P582" s="11">
        <f t="shared" si="198"/>
        <v>1.2591440869999999</v>
      </c>
      <c r="Q582" s="11"/>
      <c r="R582" s="15">
        <f t="shared" si="199"/>
        <v>0</v>
      </c>
      <c r="S582" s="13">
        <f t="shared" si="200"/>
        <v>259.14408700000001</v>
      </c>
      <c r="T582" s="13"/>
      <c r="U582" s="19">
        <f t="shared" si="201"/>
        <v>0</v>
      </c>
      <c r="V582" s="13">
        <f t="shared" si="188"/>
        <v>0</v>
      </c>
      <c r="W582" s="4" t="str">
        <f t="shared" si="202"/>
        <v>A+J=</v>
      </c>
      <c r="X582" s="30">
        <f t="shared" si="203"/>
        <v>45866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3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</row>
    <row r="583" spans="1:80" x14ac:dyDescent="0.15">
      <c r="A583" s="36">
        <f t="shared" si="187"/>
        <v>44977</v>
      </c>
      <c r="B583" s="14">
        <f t="shared" ca="1" si="186"/>
        <v>1259.1440870000001</v>
      </c>
      <c r="C583" s="13">
        <f t="shared" si="190"/>
        <v>1000</v>
      </c>
      <c r="D583" s="12">
        <f>IF(A583&lt;$B$1,VLOOKUP(A583,[1]DI!$A$4:$B$15000,2,FALSE),0)</f>
        <v>0</v>
      </c>
      <c r="E583" s="13">
        <f t="shared" si="191"/>
        <v>1</v>
      </c>
      <c r="F583" s="13">
        <f>(TRUNC(PRODUCT($E$13:$E582),16))</f>
        <v>1.1756095896351</v>
      </c>
      <c r="G583" s="13">
        <f t="shared" si="192"/>
        <v>1</v>
      </c>
      <c r="H583" s="13">
        <f t="shared" si="193"/>
        <v>1.1756095900000001</v>
      </c>
      <c r="I583" s="12">
        <f t="shared" si="189"/>
        <v>4.4999999999999998E-2</v>
      </c>
      <c r="J583" s="12"/>
      <c r="K583" s="30">
        <f t="shared" si="194"/>
        <v>44407</v>
      </c>
      <c r="L583" s="2">
        <f t="shared" si="195"/>
        <v>392</v>
      </c>
      <c r="M583" s="15">
        <f t="shared" si="196"/>
        <v>393</v>
      </c>
      <c r="N583" s="11">
        <f t="shared" si="197"/>
        <v>1.071056325</v>
      </c>
      <c r="O583" s="11"/>
      <c r="P583" s="11">
        <f t="shared" si="198"/>
        <v>1.2591440869999999</v>
      </c>
      <c r="Q583" s="11"/>
      <c r="R583" s="15">
        <f t="shared" si="199"/>
        <v>0</v>
      </c>
      <c r="S583" s="13">
        <f t="shared" si="200"/>
        <v>259.14408700000001</v>
      </c>
      <c r="T583" s="13"/>
      <c r="U583" s="19">
        <f t="shared" si="201"/>
        <v>0</v>
      </c>
      <c r="V583" s="13">
        <f t="shared" si="188"/>
        <v>0</v>
      </c>
      <c r="W583" s="4" t="str">
        <f t="shared" si="202"/>
        <v>A+J=</v>
      </c>
      <c r="X583" s="30">
        <f t="shared" si="203"/>
        <v>45866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3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</row>
    <row r="584" spans="1:80" x14ac:dyDescent="0.15">
      <c r="A584" s="36">
        <f t="shared" si="187"/>
        <v>44978</v>
      </c>
      <c r="B584" s="14">
        <f t="shared" ca="1" si="186"/>
        <v>1259.1440870000001</v>
      </c>
      <c r="C584" s="13">
        <f t="shared" si="190"/>
        <v>1000</v>
      </c>
      <c r="D584" s="12">
        <f>IF(A584&lt;$B$1,VLOOKUP(A584,[1]DI!$A$4:$B$15000,2,FALSE),0)</f>
        <v>0</v>
      </c>
      <c r="E584" s="13">
        <f t="shared" si="191"/>
        <v>1</v>
      </c>
      <c r="F584" s="13">
        <f>(TRUNC(PRODUCT($E$13:$E583),16))</f>
        <v>1.1756095896351</v>
      </c>
      <c r="G584" s="13">
        <f t="shared" si="192"/>
        <v>1</v>
      </c>
      <c r="H584" s="13">
        <f t="shared" si="193"/>
        <v>1.1756095900000001</v>
      </c>
      <c r="I584" s="12">
        <f t="shared" si="189"/>
        <v>4.4999999999999998E-2</v>
      </c>
      <c r="J584" s="12"/>
      <c r="K584" s="30">
        <f t="shared" si="194"/>
        <v>44407</v>
      </c>
      <c r="L584" s="2">
        <f t="shared" si="195"/>
        <v>392</v>
      </c>
      <c r="M584" s="15">
        <f t="shared" si="196"/>
        <v>393</v>
      </c>
      <c r="N584" s="11">
        <f t="shared" si="197"/>
        <v>1.071056325</v>
      </c>
      <c r="O584" s="11"/>
      <c r="P584" s="11">
        <f t="shared" si="198"/>
        <v>1.2591440869999999</v>
      </c>
      <c r="Q584" s="11"/>
      <c r="R584" s="15">
        <f t="shared" si="199"/>
        <v>0</v>
      </c>
      <c r="S584" s="13">
        <f t="shared" si="200"/>
        <v>259.14408700000001</v>
      </c>
      <c r="T584" s="13"/>
      <c r="U584" s="19">
        <f t="shared" si="201"/>
        <v>0</v>
      </c>
      <c r="V584" s="13">
        <f t="shared" si="188"/>
        <v>0</v>
      </c>
      <c r="W584" s="4" t="str">
        <f t="shared" si="202"/>
        <v>A+J=</v>
      </c>
      <c r="X584" s="30">
        <f t="shared" si="203"/>
        <v>45866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3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</row>
    <row r="585" spans="1:80" x14ac:dyDescent="0.15">
      <c r="A585" s="36">
        <f t="shared" si="187"/>
        <v>44979</v>
      </c>
      <c r="B585" s="14">
        <f t="shared" ca="1" si="186"/>
        <v>1259.1440870000001</v>
      </c>
      <c r="C585" s="13">
        <f t="shared" si="190"/>
        <v>1000</v>
      </c>
      <c r="D585" s="12">
        <f>IF(A585&lt;$B$1,VLOOKUP(A585,[1]DI!$A$4:$B$15000,2,FALSE),0)</f>
        <v>0.13650000000000001</v>
      </c>
      <c r="E585" s="13">
        <f t="shared" si="191"/>
        <v>1.00050788</v>
      </c>
      <c r="F585" s="13">
        <f>(TRUNC(PRODUCT($E$13:$E584),16))</f>
        <v>1.1756095896351</v>
      </c>
      <c r="G585" s="13">
        <f t="shared" si="192"/>
        <v>1</v>
      </c>
      <c r="H585" s="13">
        <f t="shared" si="193"/>
        <v>1.1756095900000001</v>
      </c>
      <c r="I585" s="12">
        <f t="shared" si="189"/>
        <v>4.4999999999999998E-2</v>
      </c>
      <c r="J585" s="12"/>
      <c r="K585" s="30">
        <f t="shared" si="194"/>
        <v>44407</v>
      </c>
      <c r="L585" s="2">
        <f t="shared" si="195"/>
        <v>393</v>
      </c>
      <c r="M585" s="15">
        <f t="shared" si="196"/>
        <v>393</v>
      </c>
      <c r="N585" s="11">
        <f t="shared" si="197"/>
        <v>1.071056325</v>
      </c>
      <c r="O585" s="11"/>
      <c r="P585" s="11">
        <f t="shared" si="198"/>
        <v>1.2591440869999999</v>
      </c>
      <c r="Q585" s="11"/>
      <c r="R585" s="15">
        <f t="shared" si="199"/>
        <v>0</v>
      </c>
      <c r="S585" s="13">
        <f t="shared" si="200"/>
        <v>259.14408700000001</v>
      </c>
      <c r="T585" s="13"/>
      <c r="U585" s="19">
        <f t="shared" si="201"/>
        <v>0</v>
      </c>
      <c r="V585" s="13">
        <f t="shared" si="188"/>
        <v>0</v>
      </c>
      <c r="W585" s="4" t="str">
        <f t="shared" si="202"/>
        <v>A+J=</v>
      </c>
      <c r="X585" s="30">
        <f t="shared" si="203"/>
        <v>45866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3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</row>
    <row r="586" spans="1:80" x14ac:dyDescent="0.15">
      <c r="A586" s="36">
        <f t="shared" si="187"/>
        <v>44980</v>
      </c>
      <c r="B586" s="14">
        <f t="shared" ca="1" si="186"/>
        <v>1260.003649</v>
      </c>
      <c r="C586" s="13">
        <f t="shared" si="190"/>
        <v>1000</v>
      </c>
      <c r="D586" s="12">
        <f>IF(A586&lt;$B$1,VLOOKUP(A586,[1]DI!$A$4:$B$15000,2,FALSE),0)</f>
        <v>0.13650000000000001</v>
      </c>
      <c r="E586" s="13">
        <f t="shared" si="191"/>
        <v>1.00050788</v>
      </c>
      <c r="F586" s="13">
        <f>(TRUNC(PRODUCT($E$13:$E585),16))</f>
        <v>1.17620665823349</v>
      </c>
      <c r="G586" s="13">
        <f t="shared" si="192"/>
        <v>1</v>
      </c>
      <c r="H586" s="13">
        <f t="shared" si="193"/>
        <v>1.1762066600000001</v>
      </c>
      <c r="I586" s="12">
        <f t="shared" si="189"/>
        <v>4.4999999999999998E-2</v>
      </c>
      <c r="J586" s="12"/>
      <c r="K586" s="30">
        <f t="shared" si="194"/>
        <v>44407</v>
      </c>
      <c r="L586" s="2">
        <f t="shared" si="195"/>
        <v>394</v>
      </c>
      <c r="M586" s="15">
        <f t="shared" si="196"/>
        <v>394</v>
      </c>
      <c r="N586" s="11">
        <f t="shared" si="197"/>
        <v>1.0712434230000001</v>
      </c>
      <c r="O586" s="11"/>
      <c r="P586" s="11">
        <f t="shared" si="198"/>
        <v>1.2600036489999999</v>
      </c>
      <c r="Q586" s="11"/>
      <c r="R586" s="15">
        <f t="shared" si="199"/>
        <v>0</v>
      </c>
      <c r="S586" s="13">
        <f t="shared" si="200"/>
        <v>260.003649</v>
      </c>
      <c r="T586" s="13"/>
      <c r="U586" s="19">
        <f t="shared" si="201"/>
        <v>0</v>
      </c>
      <c r="V586" s="13">
        <f t="shared" si="188"/>
        <v>0</v>
      </c>
      <c r="W586" s="4" t="str">
        <f t="shared" si="202"/>
        <v>A+J=</v>
      </c>
      <c r="X586" s="30">
        <f t="shared" si="203"/>
        <v>45866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3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</row>
    <row r="587" spans="1:80" x14ac:dyDescent="0.15">
      <c r="A587" s="36">
        <f t="shared" si="187"/>
        <v>44981</v>
      </c>
      <c r="B587" s="14">
        <f t="shared" ca="1" si="186"/>
        <v>1260.863793</v>
      </c>
      <c r="C587" s="13">
        <f t="shared" si="190"/>
        <v>1000</v>
      </c>
      <c r="D587" s="12">
        <f>IF(A587&lt;$B$1,VLOOKUP(A587,[1]DI!$A$4:$B$15000,2,FALSE),0)</f>
        <v>0.13650000000000001</v>
      </c>
      <c r="E587" s="13">
        <f t="shared" si="191"/>
        <v>1.00050788</v>
      </c>
      <c r="F587" s="13">
        <f>(TRUNC(PRODUCT($E$13:$E586),16))</f>
        <v>1.17680403007107</v>
      </c>
      <c r="G587" s="13">
        <f t="shared" si="192"/>
        <v>1</v>
      </c>
      <c r="H587" s="13">
        <f t="shared" si="193"/>
        <v>1.17680403</v>
      </c>
      <c r="I587" s="12">
        <f t="shared" si="189"/>
        <v>4.4999999999999998E-2</v>
      </c>
      <c r="J587" s="12"/>
      <c r="K587" s="30">
        <f t="shared" si="194"/>
        <v>44407</v>
      </c>
      <c r="L587" s="2">
        <f t="shared" si="195"/>
        <v>395</v>
      </c>
      <c r="M587" s="15">
        <f t="shared" si="196"/>
        <v>395</v>
      </c>
      <c r="N587" s="11">
        <f t="shared" si="197"/>
        <v>1.0714305529999999</v>
      </c>
      <c r="O587" s="11"/>
      <c r="P587" s="11">
        <f t="shared" si="198"/>
        <v>1.260863793</v>
      </c>
      <c r="Q587" s="11"/>
      <c r="R587" s="15">
        <f t="shared" si="199"/>
        <v>0</v>
      </c>
      <c r="S587" s="13">
        <f t="shared" si="200"/>
        <v>260.86379299999999</v>
      </c>
      <c r="T587" s="13"/>
      <c r="U587" s="19">
        <f t="shared" si="201"/>
        <v>0</v>
      </c>
      <c r="V587" s="13">
        <f t="shared" si="188"/>
        <v>0</v>
      </c>
      <c r="W587" s="4" t="str">
        <f t="shared" si="202"/>
        <v>A+J=</v>
      </c>
      <c r="X587" s="30">
        <f t="shared" si="203"/>
        <v>45866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3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</row>
    <row r="588" spans="1:80" x14ac:dyDescent="0.15">
      <c r="A588" s="36">
        <f t="shared" si="187"/>
        <v>44982</v>
      </c>
      <c r="B588" s="14">
        <f t="shared" ca="1" si="186"/>
        <v>1261.724532</v>
      </c>
      <c r="C588" s="13">
        <f t="shared" si="190"/>
        <v>1000</v>
      </c>
      <c r="D588" s="12">
        <f>IF(A588&lt;$B$1,VLOOKUP(A588,[1]DI!$A$4:$B$15000,2,FALSE),0)</f>
        <v>0</v>
      </c>
      <c r="E588" s="13">
        <f t="shared" si="191"/>
        <v>1</v>
      </c>
      <c r="F588" s="13">
        <f>(TRUNC(PRODUCT($E$13:$E587),16))</f>
        <v>1.1774017053018599</v>
      </c>
      <c r="G588" s="13">
        <f t="shared" si="192"/>
        <v>1</v>
      </c>
      <c r="H588" s="13">
        <f t="shared" si="193"/>
        <v>1.17740171</v>
      </c>
      <c r="I588" s="12">
        <f t="shared" si="189"/>
        <v>4.4999999999999998E-2</v>
      </c>
      <c r="J588" s="12"/>
      <c r="K588" s="30">
        <f t="shared" si="194"/>
        <v>44407</v>
      </c>
      <c r="L588" s="2">
        <f t="shared" si="195"/>
        <v>395</v>
      </c>
      <c r="M588" s="15">
        <f t="shared" si="196"/>
        <v>396</v>
      </c>
      <c r="N588" s="11">
        <f t="shared" si="197"/>
        <v>1.0716177170000001</v>
      </c>
      <c r="O588" s="11"/>
      <c r="P588" s="11">
        <f t="shared" si="198"/>
        <v>1.2617245319999999</v>
      </c>
      <c r="Q588" s="11"/>
      <c r="R588" s="15">
        <f t="shared" si="199"/>
        <v>0</v>
      </c>
      <c r="S588" s="13">
        <f t="shared" si="200"/>
        <v>261.72453200000001</v>
      </c>
      <c r="T588" s="13"/>
      <c r="U588" s="19">
        <f t="shared" si="201"/>
        <v>0</v>
      </c>
      <c r="V588" s="13">
        <f t="shared" si="188"/>
        <v>0</v>
      </c>
      <c r="W588" s="4" t="str">
        <f t="shared" si="202"/>
        <v>A+J=</v>
      </c>
      <c r="X588" s="30">
        <f t="shared" si="203"/>
        <v>45866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3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</row>
    <row r="589" spans="1:80" x14ac:dyDescent="0.15">
      <c r="A589" s="36">
        <f t="shared" si="187"/>
        <v>44983</v>
      </c>
      <c r="B589" s="14">
        <f t="shared" ref="B589:B652" ca="1" si="204">IF(A589&lt;=TODAY(),C589+S589,IF(AND(A589&gt;TODAY(),A589&lt;=$B$1),IF(VLOOKUP(TODAY(),$A$11:$D$4976,4,FALSE)=0,"n.d",C589+S589),"n.d"))</f>
        <v>1261.724532</v>
      </c>
      <c r="C589" s="13">
        <f t="shared" si="190"/>
        <v>1000</v>
      </c>
      <c r="D589" s="12">
        <f>IF(A589&lt;$B$1,VLOOKUP(A589,[1]DI!$A$4:$B$15000,2,FALSE),0)</f>
        <v>0</v>
      </c>
      <c r="E589" s="13">
        <f t="shared" si="191"/>
        <v>1</v>
      </c>
      <c r="F589" s="13">
        <f>(TRUNC(PRODUCT($E$13:$E588),16))</f>
        <v>1.1774017053018599</v>
      </c>
      <c r="G589" s="13">
        <f t="shared" si="192"/>
        <v>1</v>
      </c>
      <c r="H589" s="13">
        <f t="shared" si="193"/>
        <v>1.17740171</v>
      </c>
      <c r="I589" s="12">
        <f t="shared" si="189"/>
        <v>4.4999999999999998E-2</v>
      </c>
      <c r="J589" s="12"/>
      <c r="K589" s="30">
        <f t="shared" si="194"/>
        <v>44407</v>
      </c>
      <c r="L589" s="2">
        <f t="shared" si="195"/>
        <v>395</v>
      </c>
      <c r="M589" s="15">
        <f t="shared" si="196"/>
        <v>396</v>
      </c>
      <c r="N589" s="11">
        <f t="shared" si="197"/>
        <v>1.0716177170000001</v>
      </c>
      <c r="O589" s="11"/>
      <c r="P589" s="11">
        <f t="shared" si="198"/>
        <v>1.2617245319999999</v>
      </c>
      <c r="Q589" s="11"/>
      <c r="R589" s="15">
        <f t="shared" si="199"/>
        <v>0</v>
      </c>
      <c r="S589" s="13">
        <f t="shared" si="200"/>
        <v>261.72453200000001</v>
      </c>
      <c r="T589" s="13"/>
      <c r="U589" s="19">
        <f t="shared" si="201"/>
        <v>0</v>
      </c>
      <c r="V589" s="13">
        <f t="shared" si="188"/>
        <v>0</v>
      </c>
      <c r="W589" s="4" t="str">
        <f t="shared" si="202"/>
        <v>A+J=</v>
      </c>
      <c r="X589" s="30">
        <f t="shared" si="203"/>
        <v>45866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3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</row>
    <row r="590" spans="1:80" x14ac:dyDescent="0.15">
      <c r="A590" s="36">
        <f t="shared" ref="A590:A653" si="205">(A589+1)</f>
        <v>44984</v>
      </c>
      <c r="B590" s="14">
        <f t="shared" ca="1" si="204"/>
        <v>1261.724532</v>
      </c>
      <c r="C590" s="13">
        <f t="shared" si="190"/>
        <v>1000</v>
      </c>
      <c r="D590" s="12">
        <f>IF(A590&lt;$B$1,VLOOKUP(A590,[1]DI!$A$4:$B$15000,2,FALSE),0)</f>
        <v>0.13650000000000001</v>
      </c>
      <c r="E590" s="13">
        <f t="shared" si="191"/>
        <v>1.00050788</v>
      </c>
      <c r="F590" s="13">
        <f>(TRUNC(PRODUCT($E$13:$E589),16))</f>
        <v>1.1774017053018599</v>
      </c>
      <c r="G590" s="13">
        <f t="shared" si="192"/>
        <v>1</v>
      </c>
      <c r="H590" s="13">
        <f t="shared" si="193"/>
        <v>1.17740171</v>
      </c>
      <c r="I590" s="12">
        <f t="shared" si="189"/>
        <v>4.4999999999999998E-2</v>
      </c>
      <c r="J590" s="12"/>
      <c r="K590" s="30">
        <f t="shared" si="194"/>
        <v>44407</v>
      </c>
      <c r="L590" s="2">
        <f t="shared" si="195"/>
        <v>396</v>
      </c>
      <c r="M590" s="15">
        <f t="shared" si="196"/>
        <v>396</v>
      </c>
      <c r="N590" s="11">
        <f t="shared" si="197"/>
        <v>1.0716177170000001</v>
      </c>
      <c r="O590" s="11"/>
      <c r="P590" s="11">
        <f t="shared" si="198"/>
        <v>1.2617245319999999</v>
      </c>
      <c r="Q590" s="11"/>
      <c r="R590" s="15">
        <f t="shared" si="199"/>
        <v>0</v>
      </c>
      <c r="S590" s="13">
        <f t="shared" si="200"/>
        <v>261.72453200000001</v>
      </c>
      <c r="T590" s="13"/>
      <c r="U590" s="19">
        <f t="shared" si="201"/>
        <v>0</v>
      </c>
      <c r="V590" s="13">
        <f t="shared" ref="V590:V653" si="206">IF(U590&gt;0,TRUNC(U590*C590,8),0)</f>
        <v>0</v>
      </c>
      <c r="W590" s="4" t="str">
        <f t="shared" si="202"/>
        <v>A+J=</v>
      </c>
      <c r="X590" s="30">
        <f t="shared" si="203"/>
        <v>45866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3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</row>
    <row r="591" spans="1:80" x14ac:dyDescent="0.15">
      <c r="A591" s="36">
        <f t="shared" si="205"/>
        <v>44985</v>
      </c>
      <c r="B591" s="14">
        <f t="shared" ca="1" si="204"/>
        <v>1262.5858450000001</v>
      </c>
      <c r="C591" s="13">
        <f t="shared" si="190"/>
        <v>1000</v>
      </c>
      <c r="D591" s="12">
        <f>IF(A591&lt;$B$1,VLOOKUP(A591,[1]DI!$A$4:$B$15000,2,FALSE),0)</f>
        <v>0.13650000000000001</v>
      </c>
      <c r="E591" s="13">
        <f t="shared" si="191"/>
        <v>1.00050788</v>
      </c>
      <c r="F591" s="13">
        <f>(TRUNC(PRODUCT($E$13:$E590),16))</f>
        <v>1.17799968407995</v>
      </c>
      <c r="G591" s="13">
        <f t="shared" si="192"/>
        <v>1</v>
      </c>
      <c r="H591" s="13">
        <f t="shared" si="193"/>
        <v>1.1779996800000001</v>
      </c>
      <c r="I591" s="12">
        <f t="shared" ref="I591:I654" si="207">IF(R590&gt;0,VLOOKUP(A590,AG$161:AH$223,2),I590)</f>
        <v>4.4999999999999998E-2</v>
      </c>
      <c r="J591" s="12"/>
      <c r="K591" s="30">
        <f t="shared" si="194"/>
        <v>44407</v>
      </c>
      <c r="L591" s="2">
        <f t="shared" si="195"/>
        <v>397</v>
      </c>
      <c r="M591" s="15">
        <f t="shared" si="196"/>
        <v>397</v>
      </c>
      <c r="N591" s="11">
        <f t="shared" si="197"/>
        <v>1.071804913</v>
      </c>
      <c r="O591" s="11"/>
      <c r="P591" s="11">
        <f t="shared" si="198"/>
        <v>1.262585845</v>
      </c>
      <c r="Q591" s="11"/>
      <c r="R591" s="15">
        <f t="shared" si="199"/>
        <v>0</v>
      </c>
      <c r="S591" s="13">
        <f t="shared" si="200"/>
        <v>262.58584500000001</v>
      </c>
      <c r="T591" s="13"/>
      <c r="U591" s="19">
        <f t="shared" si="201"/>
        <v>0</v>
      </c>
      <c r="V591" s="13">
        <f t="shared" si="206"/>
        <v>0</v>
      </c>
      <c r="W591" s="4" t="str">
        <f t="shared" si="202"/>
        <v>A+J=</v>
      </c>
      <c r="X591" s="30">
        <f t="shared" si="203"/>
        <v>45866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3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</row>
    <row r="592" spans="1:80" x14ac:dyDescent="0.15">
      <c r="A592" s="36">
        <f t="shared" si="205"/>
        <v>44986</v>
      </c>
      <c r="B592" s="14">
        <f t="shared" ca="1" si="204"/>
        <v>1263.4477609999999</v>
      </c>
      <c r="C592" s="13">
        <f t="shared" si="190"/>
        <v>1000</v>
      </c>
      <c r="D592" s="12">
        <f>IF(A592&lt;$B$1,VLOOKUP(A592,[1]DI!$A$4:$B$15000,2,FALSE),0)</f>
        <v>0.13650000000000001</v>
      </c>
      <c r="E592" s="13">
        <f t="shared" si="191"/>
        <v>1.00050788</v>
      </c>
      <c r="F592" s="13">
        <f>(TRUNC(PRODUCT($E$13:$E591),16))</f>
        <v>1.1785979665595001</v>
      </c>
      <c r="G592" s="13">
        <f t="shared" si="192"/>
        <v>1</v>
      </c>
      <c r="H592" s="13">
        <f t="shared" si="193"/>
        <v>1.17859797</v>
      </c>
      <c r="I592" s="12">
        <f t="shared" si="207"/>
        <v>4.4999999999999998E-2</v>
      </c>
      <c r="J592" s="12"/>
      <c r="K592" s="30">
        <f t="shared" si="194"/>
        <v>44407</v>
      </c>
      <c r="L592" s="2">
        <f t="shared" si="195"/>
        <v>398</v>
      </c>
      <c r="M592" s="15">
        <f t="shared" si="196"/>
        <v>398</v>
      </c>
      <c r="N592" s="11">
        <f t="shared" si="197"/>
        <v>1.071992141</v>
      </c>
      <c r="O592" s="11"/>
      <c r="P592" s="11">
        <f t="shared" si="198"/>
        <v>1.2634477609999999</v>
      </c>
      <c r="Q592" s="11"/>
      <c r="R592" s="15">
        <f t="shared" si="199"/>
        <v>0</v>
      </c>
      <c r="S592" s="13">
        <f t="shared" si="200"/>
        <v>263.44776100000001</v>
      </c>
      <c r="T592" s="13"/>
      <c r="U592" s="19">
        <f t="shared" si="201"/>
        <v>0</v>
      </c>
      <c r="V592" s="13">
        <f t="shared" si="206"/>
        <v>0</v>
      </c>
      <c r="W592" s="4" t="str">
        <f t="shared" si="202"/>
        <v>A+J=</v>
      </c>
      <c r="X592" s="30">
        <f t="shared" si="203"/>
        <v>45866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3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</row>
    <row r="593" spans="1:80" x14ac:dyDescent="0.15">
      <c r="A593" s="36">
        <f t="shared" si="205"/>
        <v>44987</v>
      </c>
      <c r="B593" s="14">
        <f t="shared" ca="1" si="204"/>
        <v>1264.3102530000001</v>
      </c>
      <c r="C593" s="13">
        <f t="shared" si="190"/>
        <v>1000</v>
      </c>
      <c r="D593" s="12">
        <f>IF(A593&lt;$B$1,VLOOKUP(A593,[1]DI!$A$4:$B$15000,2,FALSE),0)</f>
        <v>0.13650000000000001</v>
      </c>
      <c r="E593" s="13">
        <f t="shared" si="191"/>
        <v>1.00050788</v>
      </c>
      <c r="F593" s="13">
        <f>(TRUNC(PRODUCT($E$13:$E592),16))</f>
        <v>1.1791965528947601</v>
      </c>
      <c r="G593" s="13">
        <f t="shared" si="192"/>
        <v>1</v>
      </c>
      <c r="H593" s="13">
        <f t="shared" si="193"/>
        <v>1.1791965499999999</v>
      </c>
      <c r="I593" s="12">
        <f t="shared" si="207"/>
        <v>4.4999999999999998E-2</v>
      </c>
      <c r="J593" s="12"/>
      <c r="K593" s="30">
        <f t="shared" si="194"/>
        <v>44407</v>
      </c>
      <c r="L593" s="2">
        <f t="shared" si="195"/>
        <v>399</v>
      </c>
      <c r="M593" s="15">
        <f t="shared" si="196"/>
        <v>399</v>
      </c>
      <c r="N593" s="11">
        <f t="shared" si="197"/>
        <v>1.072179403</v>
      </c>
      <c r="O593" s="11"/>
      <c r="P593" s="11">
        <f t="shared" si="198"/>
        <v>1.2643102530000001</v>
      </c>
      <c r="Q593" s="11"/>
      <c r="R593" s="15">
        <f t="shared" si="199"/>
        <v>0</v>
      </c>
      <c r="S593" s="13">
        <f t="shared" si="200"/>
        <v>264.31025299999999</v>
      </c>
      <c r="T593" s="13"/>
      <c r="U593" s="19">
        <f t="shared" si="201"/>
        <v>0</v>
      </c>
      <c r="V593" s="13">
        <f t="shared" si="206"/>
        <v>0</v>
      </c>
      <c r="W593" s="4" t="str">
        <f t="shared" si="202"/>
        <v>A+J=</v>
      </c>
      <c r="X593" s="30">
        <f t="shared" si="203"/>
        <v>45866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3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</row>
    <row r="594" spans="1:80" x14ac:dyDescent="0.15">
      <c r="A594" s="36">
        <f t="shared" si="205"/>
        <v>44988</v>
      </c>
      <c r="B594" s="14">
        <f t="shared" ca="1" si="204"/>
        <v>1265.1733389999999</v>
      </c>
      <c r="C594" s="13">
        <f t="shared" si="190"/>
        <v>1000</v>
      </c>
      <c r="D594" s="12">
        <f>IF(A594&lt;$B$1,VLOOKUP(A594,[1]DI!$A$4:$B$15000,2,FALSE),0)</f>
        <v>0.13650000000000001</v>
      </c>
      <c r="E594" s="13">
        <f t="shared" si="191"/>
        <v>1.00050788</v>
      </c>
      <c r="F594" s="13">
        <f>(TRUNC(PRODUCT($E$13:$E593),16))</f>
        <v>1.1797954432400399</v>
      </c>
      <c r="G594" s="13">
        <f t="shared" si="192"/>
        <v>1</v>
      </c>
      <c r="H594" s="13">
        <f t="shared" si="193"/>
        <v>1.1797954399999999</v>
      </c>
      <c r="I594" s="12">
        <f t="shared" si="207"/>
        <v>4.4999999999999998E-2</v>
      </c>
      <c r="J594" s="12"/>
      <c r="K594" s="30">
        <f t="shared" si="194"/>
        <v>44407</v>
      </c>
      <c r="L594" s="2">
        <f t="shared" si="195"/>
        <v>400</v>
      </c>
      <c r="M594" s="15">
        <f t="shared" si="196"/>
        <v>400</v>
      </c>
      <c r="N594" s="11">
        <f t="shared" si="197"/>
        <v>1.0723666970000001</v>
      </c>
      <c r="O594" s="11"/>
      <c r="P594" s="11">
        <f t="shared" si="198"/>
        <v>1.265173339</v>
      </c>
      <c r="Q594" s="11"/>
      <c r="R594" s="15">
        <f t="shared" si="199"/>
        <v>0</v>
      </c>
      <c r="S594" s="13">
        <f t="shared" si="200"/>
        <v>265.173339</v>
      </c>
      <c r="T594" s="13"/>
      <c r="U594" s="19">
        <f t="shared" si="201"/>
        <v>0</v>
      </c>
      <c r="V594" s="13">
        <f t="shared" si="206"/>
        <v>0</v>
      </c>
      <c r="W594" s="4" t="str">
        <f t="shared" si="202"/>
        <v>A+J=</v>
      </c>
      <c r="X594" s="30">
        <f t="shared" si="203"/>
        <v>45866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3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</row>
    <row r="595" spans="1:80" x14ac:dyDescent="0.15">
      <c r="A595" s="36">
        <f t="shared" si="205"/>
        <v>44989</v>
      </c>
      <c r="B595" s="14">
        <f t="shared" ca="1" si="204"/>
        <v>1266.0370210000001</v>
      </c>
      <c r="C595" s="13">
        <f t="shared" si="190"/>
        <v>1000</v>
      </c>
      <c r="D595" s="12">
        <f>IF(A595&lt;$B$1,VLOOKUP(A595,[1]DI!$A$4:$B$15000,2,FALSE),0)</f>
        <v>0</v>
      </c>
      <c r="E595" s="13">
        <f t="shared" si="191"/>
        <v>1</v>
      </c>
      <c r="F595" s="13">
        <f>(TRUNC(PRODUCT($E$13:$E594),16))</f>
        <v>1.1803946377497601</v>
      </c>
      <c r="G595" s="13">
        <f t="shared" si="192"/>
        <v>1</v>
      </c>
      <c r="H595" s="13">
        <f t="shared" si="193"/>
        <v>1.1803946400000001</v>
      </c>
      <c r="I595" s="12">
        <f t="shared" si="207"/>
        <v>4.4999999999999998E-2</v>
      </c>
      <c r="J595" s="12"/>
      <c r="K595" s="30">
        <f t="shared" si="194"/>
        <v>44407</v>
      </c>
      <c r="L595" s="2">
        <f t="shared" si="195"/>
        <v>400</v>
      </c>
      <c r="M595" s="15">
        <f t="shared" si="196"/>
        <v>401</v>
      </c>
      <c r="N595" s="11">
        <f t="shared" si="197"/>
        <v>1.072554024</v>
      </c>
      <c r="O595" s="11"/>
      <c r="P595" s="11">
        <f t="shared" si="198"/>
        <v>1.266037021</v>
      </c>
      <c r="Q595" s="11"/>
      <c r="R595" s="15">
        <f t="shared" si="199"/>
        <v>0</v>
      </c>
      <c r="S595" s="13">
        <f t="shared" si="200"/>
        <v>266.03702099999998</v>
      </c>
      <c r="T595" s="13"/>
      <c r="U595" s="19">
        <f t="shared" si="201"/>
        <v>0</v>
      </c>
      <c r="V595" s="13">
        <f t="shared" si="206"/>
        <v>0</v>
      </c>
      <c r="W595" s="4" t="str">
        <f t="shared" si="202"/>
        <v>A+J=</v>
      </c>
      <c r="X595" s="30">
        <f t="shared" si="203"/>
        <v>45866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3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</row>
    <row r="596" spans="1:80" x14ac:dyDescent="0.15">
      <c r="A596" s="36">
        <f t="shared" si="205"/>
        <v>44990</v>
      </c>
      <c r="B596" s="14">
        <f t="shared" ca="1" si="204"/>
        <v>1266.0370210000001</v>
      </c>
      <c r="C596" s="13">
        <f t="shared" si="190"/>
        <v>1000</v>
      </c>
      <c r="D596" s="12">
        <f>IF(A596&lt;$B$1,VLOOKUP(A596,[1]DI!$A$4:$B$15000,2,FALSE),0)</f>
        <v>0</v>
      </c>
      <c r="E596" s="13">
        <f t="shared" si="191"/>
        <v>1</v>
      </c>
      <c r="F596" s="13">
        <f>(TRUNC(PRODUCT($E$13:$E595),16))</f>
        <v>1.1803946377497601</v>
      </c>
      <c r="G596" s="13">
        <f t="shared" si="192"/>
        <v>1</v>
      </c>
      <c r="H596" s="13">
        <f t="shared" si="193"/>
        <v>1.1803946400000001</v>
      </c>
      <c r="I596" s="12">
        <f t="shared" si="207"/>
        <v>4.4999999999999998E-2</v>
      </c>
      <c r="J596" s="12"/>
      <c r="K596" s="30">
        <f t="shared" si="194"/>
        <v>44407</v>
      </c>
      <c r="L596" s="2">
        <f t="shared" si="195"/>
        <v>400</v>
      </c>
      <c r="M596" s="15">
        <f t="shared" si="196"/>
        <v>401</v>
      </c>
      <c r="N596" s="11">
        <f t="shared" si="197"/>
        <v>1.072554024</v>
      </c>
      <c r="O596" s="11"/>
      <c r="P596" s="11">
        <f t="shared" si="198"/>
        <v>1.266037021</v>
      </c>
      <c r="Q596" s="11"/>
      <c r="R596" s="15">
        <f t="shared" si="199"/>
        <v>0</v>
      </c>
      <c r="S596" s="13">
        <f t="shared" si="200"/>
        <v>266.03702099999998</v>
      </c>
      <c r="T596" s="13"/>
      <c r="U596" s="19">
        <f t="shared" si="201"/>
        <v>0</v>
      </c>
      <c r="V596" s="13">
        <f t="shared" si="206"/>
        <v>0</v>
      </c>
      <c r="W596" s="4" t="str">
        <f t="shared" si="202"/>
        <v>A+J=</v>
      </c>
      <c r="X596" s="30">
        <f t="shared" si="203"/>
        <v>45866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3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</row>
    <row r="597" spans="1:80" x14ac:dyDescent="0.15">
      <c r="A597" s="36">
        <f t="shared" si="205"/>
        <v>44991</v>
      </c>
      <c r="B597" s="14">
        <f t="shared" ca="1" si="204"/>
        <v>1266.0370210000001</v>
      </c>
      <c r="C597" s="13">
        <f t="shared" si="190"/>
        <v>1000</v>
      </c>
      <c r="D597" s="12">
        <f>IF(A597&lt;$B$1,VLOOKUP(A597,[1]DI!$A$4:$B$15000,2,FALSE),0)</f>
        <v>0.13650000000000001</v>
      </c>
      <c r="E597" s="13">
        <f t="shared" si="191"/>
        <v>1.00050788</v>
      </c>
      <c r="F597" s="13">
        <f>(TRUNC(PRODUCT($E$13:$E596),16))</f>
        <v>1.1803946377497601</v>
      </c>
      <c r="G597" s="13">
        <f t="shared" si="192"/>
        <v>1</v>
      </c>
      <c r="H597" s="13">
        <f t="shared" si="193"/>
        <v>1.1803946400000001</v>
      </c>
      <c r="I597" s="12">
        <f t="shared" si="207"/>
        <v>4.4999999999999998E-2</v>
      </c>
      <c r="J597" s="12"/>
      <c r="K597" s="30">
        <f t="shared" si="194"/>
        <v>44407</v>
      </c>
      <c r="L597" s="2">
        <f t="shared" si="195"/>
        <v>401</v>
      </c>
      <c r="M597" s="15">
        <f t="shared" si="196"/>
        <v>401</v>
      </c>
      <c r="N597" s="11">
        <f t="shared" si="197"/>
        <v>1.072554024</v>
      </c>
      <c r="O597" s="11"/>
      <c r="P597" s="11">
        <f t="shared" si="198"/>
        <v>1.266037021</v>
      </c>
      <c r="Q597" s="11"/>
      <c r="R597" s="15">
        <f t="shared" si="199"/>
        <v>0</v>
      </c>
      <c r="S597" s="13">
        <f t="shared" si="200"/>
        <v>266.03702099999998</v>
      </c>
      <c r="T597" s="13"/>
      <c r="U597" s="19">
        <f t="shared" si="201"/>
        <v>0</v>
      </c>
      <c r="V597" s="13">
        <f t="shared" si="206"/>
        <v>0</v>
      </c>
      <c r="W597" s="4" t="str">
        <f t="shared" si="202"/>
        <v>A+J=</v>
      </c>
      <c r="X597" s="30">
        <f t="shared" si="203"/>
        <v>45866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3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</row>
    <row r="598" spans="1:80" x14ac:dyDescent="0.15">
      <c r="A598" s="36">
        <f t="shared" si="205"/>
        <v>44992</v>
      </c>
      <c r="B598" s="14">
        <f t="shared" ca="1" si="204"/>
        <v>1266.9012870000001</v>
      </c>
      <c r="C598" s="13">
        <f t="shared" si="190"/>
        <v>1000</v>
      </c>
      <c r="D598" s="12">
        <f>IF(A598&lt;$B$1,VLOOKUP(A598,[1]DI!$A$4:$B$15000,2,FALSE),0)</f>
        <v>0.13650000000000001</v>
      </c>
      <c r="E598" s="13">
        <f t="shared" si="191"/>
        <v>1.00050788</v>
      </c>
      <c r="F598" s="13">
        <f>(TRUNC(PRODUCT($E$13:$E597),16))</f>
        <v>1.18099413657838</v>
      </c>
      <c r="G598" s="13">
        <f t="shared" si="192"/>
        <v>1</v>
      </c>
      <c r="H598" s="13">
        <f t="shared" si="193"/>
        <v>1.1809941399999999</v>
      </c>
      <c r="I598" s="12">
        <f t="shared" si="207"/>
        <v>4.4999999999999998E-2</v>
      </c>
      <c r="J598" s="12"/>
      <c r="K598" s="30">
        <f t="shared" si="194"/>
        <v>44407</v>
      </c>
      <c r="L598" s="2">
        <f t="shared" si="195"/>
        <v>402</v>
      </c>
      <c r="M598" s="15">
        <f t="shared" si="196"/>
        <v>402</v>
      </c>
      <c r="N598" s="11">
        <f t="shared" si="197"/>
        <v>1.0727413830000001</v>
      </c>
      <c r="O598" s="11"/>
      <c r="P598" s="11">
        <f t="shared" si="198"/>
        <v>1.266901287</v>
      </c>
      <c r="Q598" s="11"/>
      <c r="R598" s="15">
        <f t="shared" si="199"/>
        <v>0</v>
      </c>
      <c r="S598" s="13">
        <f t="shared" si="200"/>
        <v>266.90128700000002</v>
      </c>
      <c r="T598" s="13"/>
      <c r="U598" s="19">
        <f t="shared" si="201"/>
        <v>0</v>
      </c>
      <c r="V598" s="13">
        <f t="shared" si="206"/>
        <v>0</v>
      </c>
      <c r="W598" s="4" t="str">
        <f t="shared" si="202"/>
        <v>A+J=</v>
      </c>
      <c r="X598" s="30">
        <f t="shared" si="203"/>
        <v>45866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3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</row>
    <row r="599" spans="1:80" x14ac:dyDescent="0.15">
      <c r="A599" s="36">
        <f t="shared" si="205"/>
        <v>44993</v>
      </c>
      <c r="B599" s="14">
        <f t="shared" ca="1" si="204"/>
        <v>1267.76614</v>
      </c>
      <c r="C599" s="13">
        <f t="shared" si="190"/>
        <v>1000</v>
      </c>
      <c r="D599" s="12">
        <f>IF(A599&lt;$B$1,VLOOKUP(A599,[1]DI!$A$4:$B$15000,2,FALSE),0)</f>
        <v>0.13650000000000001</v>
      </c>
      <c r="E599" s="13">
        <f t="shared" si="191"/>
        <v>1.00050788</v>
      </c>
      <c r="F599" s="13">
        <f>(TRUNC(PRODUCT($E$13:$E598),16))</f>
        <v>1.18159393988046</v>
      </c>
      <c r="G599" s="13">
        <f t="shared" si="192"/>
        <v>1</v>
      </c>
      <c r="H599" s="13">
        <f t="shared" si="193"/>
        <v>1.18159394</v>
      </c>
      <c r="I599" s="12">
        <f t="shared" si="207"/>
        <v>4.4999999999999998E-2</v>
      </c>
      <c r="J599" s="12"/>
      <c r="K599" s="30">
        <f t="shared" si="194"/>
        <v>44407</v>
      </c>
      <c r="L599" s="2">
        <f t="shared" si="195"/>
        <v>403</v>
      </c>
      <c r="M599" s="15">
        <f t="shared" si="196"/>
        <v>403</v>
      </c>
      <c r="N599" s="11">
        <f t="shared" si="197"/>
        <v>1.0729287759999999</v>
      </c>
      <c r="O599" s="11"/>
      <c r="P599" s="11">
        <f t="shared" si="198"/>
        <v>1.26776614</v>
      </c>
      <c r="Q599" s="11"/>
      <c r="R599" s="15">
        <f t="shared" si="199"/>
        <v>0</v>
      </c>
      <c r="S599" s="13">
        <f t="shared" si="200"/>
        <v>267.76614000000001</v>
      </c>
      <c r="T599" s="13"/>
      <c r="U599" s="19">
        <f t="shared" si="201"/>
        <v>0</v>
      </c>
      <c r="V599" s="13">
        <f t="shared" si="206"/>
        <v>0</v>
      </c>
      <c r="W599" s="4" t="str">
        <f t="shared" si="202"/>
        <v>A+J=</v>
      </c>
      <c r="X599" s="30">
        <f t="shared" si="203"/>
        <v>45866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3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</row>
    <row r="600" spans="1:80" x14ac:dyDescent="0.15">
      <c r="A600" s="36">
        <f t="shared" si="205"/>
        <v>44994</v>
      </c>
      <c r="B600" s="14">
        <f t="shared" ca="1" si="204"/>
        <v>1268.631588</v>
      </c>
      <c r="C600" s="13">
        <f t="shared" si="190"/>
        <v>1000</v>
      </c>
      <c r="D600" s="12">
        <f>IF(A600&lt;$B$1,VLOOKUP(A600,[1]DI!$A$4:$B$15000,2,FALSE),0)</f>
        <v>0.13650000000000001</v>
      </c>
      <c r="E600" s="13">
        <f t="shared" si="191"/>
        <v>1.00050788</v>
      </c>
      <c r="F600" s="13">
        <f>(TRUNC(PRODUCT($E$13:$E599),16))</f>
        <v>1.1821940478106501</v>
      </c>
      <c r="G600" s="13">
        <f t="shared" si="192"/>
        <v>1</v>
      </c>
      <c r="H600" s="13">
        <f t="shared" si="193"/>
        <v>1.1821940500000001</v>
      </c>
      <c r="I600" s="12">
        <f t="shared" si="207"/>
        <v>4.4999999999999998E-2</v>
      </c>
      <c r="J600" s="12"/>
      <c r="K600" s="30">
        <f t="shared" si="194"/>
        <v>44407</v>
      </c>
      <c r="L600" s="2">
        <f t="shared" si="195"/>
        <v>404</v>
      </c>
      <c r="M600" s="15">
        <f t="shared" si="196"/>
        <v>404</v>
      </c>
      <c r="N600" s="11">
        <f t="shared" si="197"/>
        <v>1.0731162009999999</v>
      </c>
      <c r="O600" s="11"/>
      <c r="P600" s="11">
        <f t="shared" si="198"/>
        <v>1.2686315880000001</v>
      </c>
      <c r="Q600" s="11"/>
      <c r="R600" s="15">
        <f t="shared" si="199"/>
        <v>0</v>
      </c>
      <c r="S600" s="13">
        <f t="shared" si="200"/>
        <v>268.63158800000002</v>
      </c>
      <c r="T600" s="13"/>
      <c r="U600" s="19">
        <f t="shared" si="201"/>
        <v>0</v>
      </c>
      <c r="V600" s="13">
        <f t="shared" si="206"/>
        <v>0</v>
      </c>
      <c r="W600" s="4" t="str">
        <f t="shared" si="202"/>
        <v>A+J=</v>
      </c>
      <c r="X600" s="30">
        <f t="shared" si="203"/>
        <v>45866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3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</row>
    <row r="601" spans="1:80" x14ac:dyDescent="0.15">
      <c r="A601" s="36">
        <f t="shared" si="205"/>
        <v>44995</v>
      </c>
      <c r="B601" s="14">
        <f t="shared" ca="1" si="204"/>
        <v>1269.497621</v>
      </c>
      <c r="C601" s="13">
        <f t="shared" si="190"/>
        <v>1000</v>
      </c>
      <c r="D601" s="12">
        <f>IF(A601&lt;$B$1,VLOOKUP(A601,[1]DI!$A$4:$B$15000,2,FALSE),0)</f>
        <v>0.13650000000000001</v>
      </c>
      <c r="E601" s="13">
        <f t="shared" si="191"/>
        <v>1.00050788</v>
      </c>
      <c r="F601" s="13">
        <f>(TRUNC(PRODUCT($E$13:$E600),16))</f>
        <v>1.18279446052365</v>
      </c>
      <c r="G601" s="13">
        <f t="shared" si="192"/>
        <v>1</v>
      </c>
      <c r="H601" s="13">
        <f t="shared" si="193"/>
        <v>1.18279446</v>
      </c>
      <c r="I601" s="12">
        <f t="shared" si="207"/>
        <v>4.4999999999999998E-2</v>
      </c>
      <c r="J601" s="12"/>
      <c r="K601" s="30">
        <f t="shared" si="194"/>
        <v>44407</v>
      </c>
      <c r="L601" s="2">
        <f t="shared" si="195"/>
        <v>405</v>
      </c>
      <c r="M601" s="15">
        <f t="shared" si="196"/>
        <v>405</v>
      </c>
      <c r="N601" s="11">
        <f t="shared" si="197"/>
        <v>1.0733036579999999</v>
      </c>
      <c r="O601" s="11"/>
      <c r="P601" s="11">
        <f t="shared" si="198"/>
        <v>1.269497621</v>
      </c>
      <c r="Q601" s="11"/>
      <c r="R601" s="15">
        <f t="shared" si="199"/>
        <v>0</v>
      </c>
      <c r="S601" s="13">
        <f t="shared" si="200"/>
        <v>269.49762099999998</v>
      </c>
      <c r="T601" s="13"/>
      <c r="U601" s="19">
        <f t="shared" si="201"/>
        <v>0</v>
      </c>
      <c r="V601" s="13">
        <f t="shared" si="206"/>
        <v>0</v>
      </c>
      <c r="W601" s="4" t="str">
        <f t="shared" si="202"/>
        <v>A+J=</v>
      </c>
      <c r="X601" s="30">
        <f t="shared" si="203"/>
        <v>45866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3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</row>
    <row r="602" spans="1:80" x14ac:dyDescent="0.15">
      <c r="A602" s="36">
        <f t="shared" si="205"/>
        <v>44996</v>
      </c>
      <c r="B602" s="14">
        <f t="shared" ca="1" si="204"/>
        <v>1270.364251</v>
      </c>
      <c r="C602" s="13">
        <f t="shared" si="190"/>
        <v>1000</v>
      </c>
      <c r="D602" s="12">
        <f>IF(A602&lt;$B$1,VLOOKUP(A602,[1]DI!$A$4:$B$15000,2,FALSE),0)</f>
        <v>0</v>
      </c>
      <c r="E602" s="13">
        <f t="shared" si="191"/>
        <v>1</v>
      </c>
      <c r="F602" s="13">
        <f>(TRUNC(PRODUCT($E$13:$E601),16))</f>
        <v>1.18339517817426</v>
      </c>
      <c r="G602" s="13">
        <f t="shared" si="192"/>
        <v>1</v>
      </c>
      <c r="H602" s="13">
        <f t="shared" si="193"/>
        <v>1.18339518</v>
      </c>
      <c r="I602" s="12">
        <f t="shared" si="207"/>
        <v>4.4999999999999998E-2</v>
      </c>
      <c r="J602" s="12"/>
      <c r="K602" s="30">
        <f t="shared" si="194"/>
        <v>44407</v>
      </c>
      <c r="L602" s="2">
        <f t="shared" si="195"/>
        <v>405</v>
      </c>
      <c r="M602" s="15">
        <f t="shared" si="196"/>
        <v>406</v>
      </c>
      <c r="N602" s="11">
        <f t="shared" si="197"/>
        <v>1.0734911490000001</v>
      </c>
      <c r="O602" s="11"/>
      <c r="P602" s="11">
        <f t="shared" si="198"/>
        <v>1.2703642509999999</v>
      </c>
      <c r="Q602" s="11"/>
      <c r="R602" s="15">
        <f t="shared" si="199"/>
        <v>0</v>
      </c>
      <c r="S602" s="13">
        <f t="shared" si="200"/>
        <v>270.36425100000002</v>
      </c>
      <c r="T602" s="13"/>
      <c r="U602" s="19">
        <f t="shared" si="201"/>
        <v>0</v>
      </c>
      <c r="V602" s="13">
        <f t="shared" si="206"/>
        <v>0</v>
      </c>
      <c r="W602" s="4" t="str">
        <f t="shared" si="202"/>
        <v>A+J=</v>
      </c>
      <c r="X602" s="30">
        <f t="shared" si="203"/>
        <v>45866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3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</row>
    <row r="603" spans="1:80" x14ac:dyDescent="0.15">
      <c r="A603" s="36">
        <f t="shared" si="205"/>
        <v>44997</v>
      </c>
      <c r="B603" s="14">
        <f t="shared" ca="1" si="204"/>
        <v>1270.364251</v>
      </c>
      <c r="C603" s="13">
        <f t="shared" si="190"/>
        <v>1000</v>
      </c>
      <c r="D603" s="12">
        <f>IF(A603&lt;$B$1,VLOOKUP(A603,[1]DI!$A$4:$B$15000,2,FALSE),0)</f>
        <v>0</v>
      </c>
      <c r="E603" s="13">
        <f t="shared" si="191"/>
        <v>1</v>
      </c>
      <c r="F603" s="13">
        <f>(TRUNC(PRODUCT($E$13:$E602),16))</f>
        <v>1.18339517817426</v>
      </c>
      <c r="G603" s="13">
        <f t="shared" si="192"/>
        <v>1</v>
      </c>
      <c r="H603" s="13">
        <f t="shared" si="193"/>
        <v>1.18339518</v>
      </c>
      <c r="I603" s="12">
        <f t="shared" si="207"/>
        <v>4.4999999999999998E-2</v>
      </c>
      <c r="J603" s="12"/>
      <c r="K603" s="30">
        <f t="shared" si="194"/>
        <v>44407</v>
      </c>
      <c r="L603" s="2">
        <f t="shared" si="195"/>
        <v>405</v>
      </c>
      <c r="M603" s="15">
        <f t="shared" si="196"/>
        <v>406</v>
      </c>
      <c r="N603" s="11">
        <f t="shared" si="197"/>
        <v>1.0734911490000001</v>
      </c>
      <c r="O603" s="11"/>
      <c r="P603" s="11">
        <f t="shared" si="198"/>
        <v>1.2703642509999999</v>
      </c>
      <c r="Q603" s="11"/>
      <c r="R603" s="15">
        <f t="shared" si="199"/>
        <v>0</v>
      </c>
      <c r="S603" s="13">
        <f t="shared" si="200"/>
        <v>270.36425100000002</v>
      </c>
      <c r="T603" s="13"/>
      <c r="U603" s="19">
        <f t="shared" si="201"/>
        <v>0</v>
      </c>
      <c r="V603" s="13">
        <f t="shared" si="206"/>
        <v>0</v>
      </c>
      <c r="W603" s="4" t="str">
        <f t="shared" si="202"/>
        <v>A+J=</v>
      </c>
      <c r="X603" s="30">
        <f t="shared" si="203"/>
        <v>45866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3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</row>
    <row r="604" spans="1:80" x14ac:dyDescent="0.15">
      <c r="A604" s="36">
        <f t="shared" si="205"/>
        <v>44998</v>
      </c>
      <c r="B604" s="14">
        <f t="shared" ca="1" si="204"/>
        <v>1270.364251</v>
      </c>
      <c r="C604" s="13">
        <f t="shared" si="190"/>
        <v>1000</v>
      </c>
      <c r="D604" s="12">
        <f>IF(A604&lt;$B$1,VLOOKUP(A604,[1]DI!$A$4:$B$15000,2,FALSE),0)</f>
        <v>0.13650000000000001</v>
      </c>
      <c r="E604" s="13">
        <f t="shared" si="191"/>
        <v>1.00050788</v>
      </c>
      <c r="F604" s="13">
        <f>(TRUNC(PRODUCT($E$13:$E603),16))</f>
        <v>1.18339517817426</v>
      </c>
      <c r="G604" s="13">
        <f t="shared" si="192"/>
        <v>1</v>
      </c>
      <c r="H604" s="13">
        <f t="shared" si="193"/>
        <v>1.18339518</v>
      </c>
      <c r="I604" s="12">
        <f t="shared" si="207"/>
        <v>4.4999999999999998E-2</v>
      </c>
      <c r="J604" s="12"/>
      <c r="K604" s="30">
        <f t="shared" si="194"/>
        <v>44407</v>
      </c>
      <c r="L604" s="2">
        <f t="shared" si="195"/>
        <v>406</v>
      </c>
      <c r="M604" s="15">
        <f t="shared" si="196"/>
        <v>406</v>
      </c>
      <c r="N604" s="11">
        <f t="shared" si="197"/>
        <v>1.0734911490000001</v>
      </c>
      <c r="O604" s="11"/>
      <c r="P604" s="11">
        <f t="shared" si="198"/>
        <v>1.2703642509999999</v>
      </c>
      <c r="Q604" s="11"/>
      <c r="R604" s="15">
        <f t="shared" si="199"/>
        <v>0</v>
      </c>
      <c r="S604" s="13">
        <f t="shared" si="200"/>
        <v>270.36425100000002</v>
      </c>
      <c r="T604" s="13"/>
      <c r="U604" s="19">
        <f t="shared" si="201"/>
        <v>0</v>
      </c>
      <c r="V604" s="13">
        <f t="shared" si="206"/>
        <v>0</v>
      </c>
      <c r="W604" s="4" t="str">
        <f t="shared" si="202"/>
        <v>A+J=</v>
      </c>
      <c r="X604" s="30">
        <f t="shared" si="203"/>
        <v>45866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3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</row>
    <row r="605" spans="1:80" x14ac:dyDescent="0.15">
      <c r="A605" s="36">
        <f t="shared" si="205"/>
        <v>44999</v>
      </c>
      <c r="B605" s="14">
        <f t="shared" ca="1" si="204"/>
        <v>1271.2314679999999</v>
      </c>
      <c r="C605" s="13">
        <f t="shared" si="190"/>
        <v>1000</v>
      </c>
      <c r="D605" s="12">
        <f>IF(A605&lt;$B$1,VLOOKUP(A605,[1]DI!$A$4:$B$15000,2,FALSE),0)</f>
        <v>0.13650000000000001</v>
      </c>
      <c r="E605" s="13">
        <f t="shared" si="191"/>
        <v>1.00050788</v>
      </c>
      <c r="F605" s="13">
        <f>(TRUNC(PRODUCT($E$13:$E604),16))</f>
        <v>1.1839962009173499</v>
      </c>
      <c r="G605" s="13">
        <f t="shared" si="192"/>
        <v>1</v>
      </c>
      <c r="H605" s="13">
        <f t="shared" si="193"/>
        <v>1.1839961999999999</v>
      </c>
      <c r="I605" s="12">
        <f t="shared" si="207"/>
        <v>4.4999999999999998E-2</v>
      </c>
      <c r="J605" s="12"/>
      <c r="K605" s="30">
        <f t="shared" si="194"/>
        <v>44407</v>
      </c>
      <c r="L605" s="2">
        <f t="shared" si="195"/>
        <v>407</v>
      </c>
      <c r="M605" s="15">
        <f t="shared" si="196"/>
        <v>407</v>
      </c>
      <c r="N605" s="11">
        <f t="shared" si="197"/>
        <v>1.073678672</v>
      </c>
      <c r="O605" s="11"/>
      <c r="P605" s="11">
        <f t="shared" si="198"/>
        <v>1.2712314680000001</v>
      </c>
      <c r="Q605" s="11"/>
      <c r="R605" s="15">
        <f t="shared" si="199"/>
        <v>0</v>
      </c>
      <c r="S605" s="13">
        <f t="shared" si="200"/>
        <v>271.23146800000001</v>
      </c>
      <c r="T605" s="13"/>
      <c r="U605" s="19">
        <f t="shared" si="201"/>
        <v>0</v>
      </c>
      <c r="V605" s="13">
        <f t="shared" si="206"/>
        <v>0</v>
      </c>
      <c r="W605" s="4" t="str">
        <f t="shared" si="202"/>
        <v>A+J=</v>
      </c>
      <c r="X605" s="30">
        <f t="shared" si="203"/>
        <v>45866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3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</row>
    <row r="606" spans="1:80" x14ac:dyDescent="0.15">
      <c r="A606" s="36">
        <f t="shared" si="205"/>
        <v>45000</v>
      </c>
      <c r="B606" s="14">
        <f t="shared" ca="1" si="204"/>
        <v>1272.099281</v>
      </c>
      <c r="C606" s="13">
        <f t="shared" si="190"/>
        <v>1000</v>
      </c>
      <c r="D606" s="12">
        <f>IF(A606&lt;$B$1,VLOOKUP(A606,[1]DI!$A$4:$B$15000,2,FALSE),0)</f>
        <v>0.13650000000000001</v>
      </c>
      <c r="E606" s="13">
        <f t="shared" si="191"/>
        <v>1.00050788</v>
      </c>
      <c r="F606" s="13">
        <f>(TRUNC(PRODUCT($E$13:$E605),16))</f>
        <v>1.1845975289078701</v>
      </c>
      <c r="G606" s="13">
        <f t="shared" si="192"/>
        <v>1</v>
      </c>
      <c r="H606" s="13">
        <f t="shared" si="193"/>
        <v>1.18459753</v>
      </c>
      <c r="I606" s="12">
        <f t="shared" si="207"/>
        <v>4.4999999999999998E-2</v>
      </c>
      <c r="J606" s="12"/>
      <c r="K606" s="30">
        <f t="shared" si="194"/>
        <v>44407</v>
      </c>
      <c r="L606" s="2">
        <f t="shared" si="195"/>
        <v>408</v>
      </c>
      <c r="M606" s="15">
        <f t="shared" si="196"/>
        <v>408</v>
      </c>
      <c r="N606" s="11">
        <f t="shared" si="197"/>
        <v>1.073866228</v>
      </c>
      <c r="O606" s="11"/>
      <c r="P606" s="11">
        <f t="shared" si="198"/>
        <v>1.272099281</v>
      </c>
      <c r="Q606" s="11"/>
      <c r="R606" s="15">
        <f t="shared" si="199"/>
        <v>0</v>
      </c>
      <c r="S606" s="13">
        <f t="shared" si="200"/>
        <v>272.09928100000002</v>
      </c>
      <c r="T606" s="13"/>
      <c r="U606" s="19">
        <f t="shared" si="201"/>
        <v>0</v>
      </c>
      <c r="V606" s="13">
        <f t="shared" si="206"/>
        <v>0</v>
      </c>
      <c r="W606" s="4" t="str">
        <f t="shared" si="202"/>
        <v>A+J=</v>
      </c>
      <c r="X606" s="30">
        <f t="shared" si="203"/>
        <v>45866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3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</row>
    <row r="607" spans="1:80" x14ac:dyDescent="0.15">
      <c r="A607" s="36">
        <f t="shared" si="205"/>
        <v>45001</v>
      </c>
      <c r="B607" s="14">
        <f t="shared" ca="1" si="204"/>
        <v>1272.967682</v>
      </c>
      <c r="C607" s="13">
        <f t="shared" si="190"/>
        <v>1000</v>
      </c>
      <c r="D607" s="12">
        <f>IF(A607&lt;$B$1,VLOOKUP(A607,[1]DI!$A$4:$B$15000,2,FALSE),0)</f>
        <v>0.13650000000000001</v>
      </c>
      <c r="E607" s="13">
        <f t="shared" si="191"/>
        <v>1.00050788</v>
      </c>
      <c r="F607" s="13">
        <f>(TRUNC(PRODUCT($E$13:$E606),16))</f>
        <v>1.18519916230086</v>
      </c>
      <c r="G607" s="13">
        <f t="shared" si="192"/>
        <v>1</v>
      </c>
      <c r="H607" s="13">
        <f t="shared" si="193"/>
        <v>1.18519916</v>
      </c>
      <c r="I607" s="12">
        <f t="shared" si="207"/>
        <v>4.4999999999999998E-2</v>
      </c>
      <c r="J607" s="12"/>
      <c r="K607" s="30">
        <f t="shared" si="194"/>
        <v>44407</v>
      </c>
      <c r="L607" s="2">
        <f t="shared" si="195"/>
        <v>409</v>
      </c>
      <c r="M607" s="15">
        <f t="shared" si="196"/>
        <v>409</v>
      </c>
      <c r="N607" s="11">
        <f t="shared" si="197"/>
        <v>1.074053817</v>
      </c>
      <c r="O607" s="11"/>
      <c r="P607" s="11">
        <f t="shared" si="198"/>
        <v>1.272967682</v>
      </c>
      <c r="Q607" s="11"/>
      <c r="R607" s="15">
        <f t="shared" si="199"/>
        <v>0</v>
      </c>
      <c r="S607" s="13">
        <f t="shared" si="200"/>
        <v>272.96768200000002</v>
      </c>
      <c r="T607" s="13"/>
      <c r="U607" s="19">
        <f t="shared" si="201"/>
        <v>0</v>
      </c>
      <c r="V607" s="13">
        <f t="shared" si="206"/>
        <v>0</v>
      </c>
      <c r="W607" s="4" t="str">
        <f t="shared" si="202"/>
        <v>A+J=</v>
      </c>
      <c r="X607" s="30">
        <f t="shared" si="203"/>
        <v>45866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3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</row>
    <row r="608" spans="1:80" x14ac:dyDescent="0.15">
      <c r="A608" s="36">
        <f t="shared" si="205"/>
        <v>45002</v>
      </c>
      <c r="B608" s="14">
        <f t="shared" ca="1" si="204"/>
        <v>1273.836679</v>
      </c>
      <c r="C608" s="13">
        <f t="shared" si="190"/>
        <v>1000</v>
      </c>
      <c r="D608" s="12">
        <f>IF(A608&lt;$B$1,VLOOKUP(A608,[1]DI!$A$4:$B$15000,2,FALSE),0)</f>
        <v>0.13650000000000001</v>
      </c>
      <c r="E608" s="13">
        <f t="shared" si="191"/>
        <v>1.00050788</v>
      </c>
      <c r="F608" s="13">
        <f>(TRUNC(PRODUCT($E$13:$E607),16))</f>
        <v>1.18580110125141</v>
      </c>
      <c r="G608" s="13">
        <f t="shared" si="192"/>
        <v>1</v>
      </c>
      <c r="H608" s="13">
        <f t="shared" si="193"/>
        <v>1.1858010999999999</v>
      </c>
      <c r="I608" s="12">
        <f t="shared" si="207"/>
        <v>4.4999999999999998E-2</v>
      </c>
      <c r="J608" s="12"/>
      <c r="K608" s="30">
        <f t="shared" si="194"/>
        <v>44407</v>
      </c>
      <c r="L608" s="2">
        <f t="shared" si="195"/>
        <v>410</v>
      </c>
      <c r="M608" s="15">
        <f t="shared" si="196"/>
        <v>410</v>
      </c>
      <c r="N608" s="11">
        <f t="shared" si="197"/>
        <v>1.074241438</v>
      </c>
      <c r="O608" s="11"/>
      <c r="P608" s="11">
        <f t="shared" si="198"/>
        <v>1.273836679</v>
      </c>
      <c r="Q608" s="11"/>
      <c r="R608" s="15">
        <f t="shared" si="199"/>
        <v>0</v>
      </c>
      <c r="S608" s="13">
        <f t="shared" si="200"/>
        <v>273.836679</v>
      </c>
      <c r="T608" s="13"/>
      <c r="U608" s="19">
        <f t="shared" si="201"/>
        <v>0</v>
      </c>
      <c r="V608" s="13">
        <f t="shared" si="206"/>
        <v>0</v>
      </c>
      <c r="W608" s="4" t="str">
        <f t="shared" si="202"/>
        <v>A+J=</v>
      </c>
      <c r="X608" s="30">
        <f t="shared" si="203"/>
        <v>45866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3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</row>
    <row r="609" spans="1:80" x14ac:dyDescent="0.15">
      <c r="A609" s="36">
        <f t="shared" si="205"/>
        <v>45003</v>
      </c>
      <c r="B609" s="14">
        <f t="shared" ca="1" si="204"/>
        <v>1274.706275</v>
      </c>
      <c r="C609" s="13">
        <f t="shared" si="190"/>
        <v>1000</v>
      </c>
      <c r="D609" s="12">
        <f>IF(A609&lt;$B$1,VLOOKUP(A609,[1]DI!$A$4:$B$15000,2,FALSE),0)</f>
        <v>0</v>
      </c>
      <c r="E609" s="13">
        <f t="shared" si="191"/>
        <v>1</v>
      </c>
      <c r="F609" s="13">
        <f>(TRUNC(PRODUCT($E$13:$E608),16))</f>
        <v>1.1864033459147101</v>
      </c>
      <c r="G609" s="13">
        <f t="shared" si="192"/>
        <v>1</v>
      </c>
      <c r="H609" s="13">
        <f t="shared" si="193"/>
        <v>1.18640335</v>
      </c>
      <c r="I609" s="12">
        <f t="shared" si="207"/>
        <v>4.4999999999999998E-2</v>
      </c>
      <c r="J609" s="12"/>
      <c r="K609" s="30">
        <f t="shared" si="194"/>
        <v>44407</v>
      </c>
      <c r="L609" s="2">
        <f t="shared" si="195"/>
        <v>410</v>
      </c>
      <c r="M609" s="15">
        <f t="shared" si="196"/>
        <v>411</v>
      </c>
      <c r="N609" s="11">
        <f t="shared" si="197"/>
        <v>1.074429093</v>
      </c>
      <c r="O609" s="11"/>
      <c r="P609" s="11">
        <f t="shared" si="198"/>
        <v>1.274706275</v>
      </c>
      <c r="Q609" s="11"/>
      <c r="R609" s="15">
        <f t="shared" si="199"/>
        <v>0</v>
      </c>
      <c r="S609" s="13">
        <f t="shared" si="200"/>
        <v>274.70627500000001</v>
      </c>
      <c r="T609" s="13"/>
      <c r="U609" s="19">
        <f t="shared" si="201"/>
        <v>0</v>
      </c>
      <c r="V609" s="13">
        <f t="shared" si="206"/>
        <v>0</v>
      </c>
      <c r="W609" s="4" t="str">
        <f t="shared" si="202"/>
        <v>A+J=</v>
      </c>
      <c r="X609" s="30">
        <f t="shared" si="203"/>
        <v>45866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3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</row>
    <row r="610" spans="1:80" x14ac:dyDescent="0.15">
      <c r="A610" s="36">
        <f t="shared" si="205"/>
        <v>45004</v>
      </c>
      <c r="B610" s="14">
        <f t="shared" ca="1" si="204"/>
        <v>1274.706275</v>
      </c>
      <c r="C610" s="13">
        <f t="shared" si="190"/>
        <v>1000</v>
      </c>
      <c r="D610" s="12">
        <f>IF(A610&lt;$B$1,VLOOKUP(A610,[1]DI!$A$4:$B$15000,2,FALSE),0)</f>
        <v>0</v>
      </c>
      <c r="E610" s="13">
        <f t="shared" si="191"/>
        <v>1</v>
      </c>
      <c r="F610" s="13">
        <f>(TRUNC(PRODUCT($E$13:$E609),16))</f>
        <v>1.1864033459147101</v>
      </c>
      <c r="G610" s="13">
        <f t="shared" si="192"/>
        <v>1</v>
      </c>
      <c r="H610" s="13">
        <f t="shared" si="193"/>
        <v>1.18640335</v>
      </c>
      <c r="I610" s="12">
        <f t="shared" si="207"/>
        <v>4.4999999999999998E-2</v>
      </c>
      <c r="J610" s="12"/>
      <c r="K610" s="30">
        <f t="shared" si="194"/>
        <v>44407</v>
      </c>
      <c r="L610" s="2">
        <f t="shared" si="195"/>
        <v>410</v>
      </c>
      <c r="M610" s="15">
        <f t="shared" si="196"/>
        <v>411</v>
      </c>
      <c r="N610" s="11">
        <f t="shared" si="197"/>
        <v>1.074429093</v>
      </c>
      <c r="O610" s="11"/>
      <c r="P610" s="11">
        <f t="shared" si="198"/>
        <v>1.274706275</v>
      </c>
      <c r="Q610" s="11"/>
      <c r="R610" s="15">
        <f t="shared" si="199"/>
        <v>0</v>
      </c>
      <c r="S610" s="13">
        <f t="shared" si="200"/>
        <v>274.70627500000001</v>
      </c>
      <c r="T610" s="13"/>
      <c r="U610" s="19">
        <f t="shared" si="201"/>
        <v>0</v>
      </c>
      <c r="V610" s="13">
        <f t="shared" si="206"/>
        <v>0</v>
      </c>
      <c r="W610" s="4" t="str">
        <f t="shared" si="202"/>
        <v>A+J=</v>
      </c>
      <c r="X610" s="30">
        <f t="shared" si="203"/>
        <v>45866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3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</row>
    <row r="611" spans="1:80" x14ac:dyDescent="0.15">
      <c r="A611" s="36">
        <f t="shared" si="205"/>
        <v>45005</v>
      </c>
      <c r="B611" s="14">
        <f t="shared" ca="1" si="204"/>
        <v>1274.706275</v>
      </c>
      <c r="C611" s="13">
        <f t="shared" si="190"/>
        <v>1000</v>
      </c>
      <c r="D611" s="12">
        <f>IF(A611&lt;$B$1,VLOOKUP(A611,[1]DI!$A$4:$B$15000,2,FALSE),0)</f>
        <v>0.13650000000000001</v>
      </c>
      <c r="E611" s="13">
        <f t="shared" si="191"/>
        <v>1.00050788</v>
      </c>
      <c r="F611" s="13">
        <f>(TRUNC(PRODUCT($E$13:$E610),16))</f>
        <v>1.1864033459147101</v>
      </c>
      <c r="G611" s="13">
        <f t="shared" si="192"/>
        <v>1</v>
      </c>
      <c r="H611" s="13">
        <f t="shared" si="193"/>
        <v>1.18640335</v>
      </c>
      <c r="I611" s="12">
        <f t="shared" si="207"/>
        <v>4.4999999999999998E-2</v>
      </c>
      <c r="J611" s="12"/>
      <c r="K611" s="30">
        <f t="shared" si="194"/>
        <v>44407</v>
      </c>
      <c r="L611" s="2">
        <f t="shared" si="195"/>
        <v>411</v>
      </c>
      <c r="M611" s="15">
        <f t="shared" si="196"/>
        <v>411</v>
      </c>
      <c r="N611" s="11">
        <f t="shared" si="197"/>
        <v>1.074429093</v>
      </c>
      <c r="O611" s="11"/>
      <c r="P611" s="11">
        <f t="shared" si="198"/>
        <v>1.274706275</v>
      </c>
      <c r="Q611" s="11"/>
      <c r="R611" s="15">
        <f t="shared" si="199"/>
        <v>0</v>
      </c>
      <c r="S611" s="13">
        <f t="shared" si="200"/>
        <v>274.70627500000001</v>
      </c>
      <c r="T611" s="13"/>
      <c r="U611" s="19">
        <f t="shared" si="201"/>
        <v>0</v>
      </c>
      <c r="V611" s="13">
        <f t="shared" si="206"/>
        <v>0</v>
      </c>
      <c r="W611" s="4" t="str">
        <f t="shared" si="202"/>
        <v>A+J=</v>
      </c>
      <c r="X611" s="30">
        <f t="shared" si="203"/>
        <v>45866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3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</row>
    <row r="612" spans="1:80" x14ac:dyDescent="0.15">
      <c r="A612" s="36">
        <f t="shared" si="205"/>
        <v>45006</v>
      </c>
      <c r="B612" s="14">
        <f t="shared" ca="1" si="204"/>
        <v>1275.576458</v>
      </c>
      <c r="C612" s="13">
        <f t="shared" si="190"/>
        <v>1000</v>
      </c>
      <c r="D612" s="12">
        <f>IF(A612&lt;$B$1,VLOOKUP(A612,[1]DI!$A$4:$B$15000,2,FALSE),0)</f>
        <v>0.13650000000000001</v>
      </c>
      <c r="E612" s="13">
        <f t="shared" si="191"/>
        <v>1.00050788</v>
      </c>
      <c r="F612" s="13">
        <f>(TRUNC(PRODUCT($E$13:$E611),16))</f>
        <v>1.1870058964460299</v>
      </c>
      <c r="G612" s="13">
        <f t="shared" si="192"/>
        <v>1</v>
      </c>
      <c r="H612" s="13">
        <f t="shared" si="193"/>
        <v>1.1870058999999999</v>
      </c>
      <c r="I612" s="12">
        <f t="shared" si="207"/>
        <v>4.4999999999999998E-2</v>
      </c>
      <c r="J612" s="12"/>
      <c r="K612" s="30">
        <f t="shared" si="194"/>
        <v>44407</v>
      </c>
      <c r="L612" s="2">
        <f t="shared" si="195"/>
        <v>412</v>
      </c>
      <c r="M612" s="15">
        <f t="shared" si="196"/>
        <v>412</v>
      </c>
      <c r="N612" s="11">
        <f t="shared" si="197"/>
        <v>1.0746167799999999</v>
      </c>
      <c r="O612" s="11"/>
      <c r="P612" s="11">
        <f t="shared" si="198"/>
        <v>1.275576458</v>
      </c>
      <c r="Q612" s="11"/>
      <c r="R612" s="15">
        <f t="shared" si="199"/>
        <v>0</v>
      </c>
      <c r="S612" s="13">
        <f t="shared" si="200"/>
        <v>275.576458</v>
      </c>
      <c r="T612" s="13"/>
      <c r="U612" s="19">
        <f t="shared" si="201"/>
        <v>0</v>
      </c>
      <c r="V612" s="13">
        <f t="shared" si="206"/>
        <v>0</v>
      </c>
      <c r="W612" s="4" t="str">
        <f t="shared" si="202"/>
        <v>A+J=</v>
      </c>
      <c r="X612" s="30">
        <f t="shared" si="203"/>
        <v>45866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3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</row>
    <row r="613" spans="1:80" x14ac:dyDescent="0.15">
      <c r="A613" s="36">
        <f t="shared" si="205"/>
        <v>45007</v>
      </c>
      <c r="B613" s="14">
        <f t="shared" ca="1" si="204"/>
        <v>1276.4472289999999</v>
      </c>
      <c r="C613" s="13">
        <f t="shared" si="190"/>
        <v>1000</v>
      </c>
      <c r="D613" s="12">
        <f>IF(A613&lt;$B$1,VLOOKUP(A613,[1]DI!$A$4:$B$15000,2,FALSE),0)</f>
        <v>0.13650000000000001</v>
      </c>
      <c r="E613" s="13">
        <f t="shared" si="191"/>
        <v>1.00050788</v>
      </c>
      <c r="F613" s="13">
        <f>(TRUNC(PRODUCT($E$13:$E612),16))</f>
        <v>1.18760875300072</v>
      </c>
      <c r="G613" s="13">
        <f t="shared" si="192"/>
        <v>1</v>
      </c>
      <c r="H613" s="13">
        <f t="shared" si="193"/>
        <v>1.1876087500000001</v>
      </c>
      <c r="I613" s="12">
        <f t="shared" si="207"/>
        <v>4.4999999999999998E-2</v>
      </c>
      <c r="J613" s="12"/>
      <c r="K613" s="30">
        <f t="shared" si="194"/>
        <v>44407</v>
      </c>
      <c r="L613" s="2">
        <f t="shared" si="195"/>
        <v>413</v>
      </c>
      <c r="M613" s="15">
        <f t="shared" si="196"/>
        <v>413</v>
      </c>
      <c r="N613" s="11">
        <f t="shared" si="197"/>
        <v>1.0748044999999999</v>
      </c>
      <c r="O613" s="11"/>
      <c r="P613" s="11">
        <f t="shared" si="198"/>
        <v>1.276447229</v>
      </c>
      <c r="Q613" s="11"/>
      <c r="R613" s="15">
        <f t="shared" si="199"/>
        <v>0</v>
      </c>
      <c r="S613" s="13">
        <f t="shared" si="200"/>
        <v>276.44722899999999</v>
      </c>
      <c r="T613" s="13"/>
      <c r="U613" s="19">
        <f t="shared" si="201"/>
        <v>0</v>
      </c>
      <c r="V613" s="13">
        <f t="shared" si="206"/>
        <v>0</v>
      </c>
      <c r="W613" s="4" t="str">
        <f t="shared" si="202"/>
        <v>A+J=</v>
      </c>
      <c r="X613" s="30">
        <f t="shared" si="203"/>
        <v>45866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3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</row>
    <row r="614" spans="1:80" x14ac:dyDescent="0.15">
      <c r="A614" s="36">
        <f t="shared" si="205"/>
        <v>45008</v>
      </c>
      <c r="B614" s="14">
        <f t="shared" ca="1" si="204"/>
        <v>1277.3186089999999</v>
      </c>
      <c r="C614" s="13">
        <f t="shared" si="190"/>
        <v>1000</v>
      </c>
      <c r="D614" s="12">
        <f>IF(A614&lt;$B$1,VLOOKUP(A614,[1]DI!$A$4:$B$15000,2,FALSE),0)</f>
        <v>0.13650000000000001</v>
      </c>
      <c r="E614" s="13">
        <f t="shared" si="191"/>
        <v>1.00050788</v>
      </c>
      <c r="F614" s="13">
        <f>(TRUNC(PRODUCT($E$13:$E613),16))</f>
        <v>1.1882119157341899</v>
      </c>
      <c r="G614" s="13">
        <f t="shared" si="192"/>
        <v>1</v>
      </c>
      <c r="H614" s="13">
        <f t="shared" si="193"/>
        <v>1.1882119200000001</v>
      </c>
      <c r="I614" s="12">
        <f t="shared" si="207"/>
        <v>4.4999999999999998E-2</v>
      </c>
      <c r="J614" s="12"/>
      <c r="K614" s="30">
        <f t="shared" si="194"/>
        <v>44407</v>
      </c>
      <c r="L614" s="2">
        <f t="shared" si="195"/>
        <v>414</v>
      </c>
      <c r="M614" s="15">
        <f t="shared" si="196"/>
        <v>414</v>
      </c>
      <c r="N614" s="11">
        <f t="shared" si="197"/>
        <v>1.074992253</v>
      </c>
      <c r="O614" s="11"/>
      <c r="P614" s="11">
        <f t="shared" si="198"/>
        <v>1.2773186089999999</v>
      </c>
      <c r="Q614" s="11"/>
      <c r="R614" s="15">
        <f t="shared" si="199"/>
        <v>0</v>
      </c>
      <c r="S614" s="13">
        <f t="shared" si="200"/>
        <v>277.31860899999998</v>
      </c>
      <c r="T614" s="13"/>
      <c r="U614" s="19">
        <f t="shared" si="201"/>
        <v>0</v>
      </c>
      <c r="V614" s="13">
        <f t="shared" si="206"/>
        <v>0</v>
      </c>
      <c r="W614" s="4" t="str">
        <f t="shared" si="202"/>
        <v>A+J=</v>
      </c>
      <c r="X614" s="30">
        <f t="shared" si="203"/>
        <v>45866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3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</row>
    <row r="615" spans="1:80" x14ac:dyDescent="0.15">
      <c r="A615" s="36">
        <f t="shared" si="205"/>
        <v>45009</v>
      </c>
      <c r="B615" s="14">
        <f t="shared" ca="1" si="204"/>
        <v>1278.1905649999999</v>
      </c>
      <c r="C615" s="13">
        <f t="shared" si="190"/>
        <v>1000</v>
      </c>
      <c r="D615" s="12">
        <f>IF(A615&lt;$B$1,VLOOKUP(A615,[1]DI!$A$4:$B$15000,2,FALSE),0)</f>
        <v>0.13650000000000001</v>
      </c>
      <c r="E615" s="13">
        <f t="shared" si="191"/>
        <v>1.00050788</v>
      </c>
      <c r="F615" s="13">
        <f>(TRUNC(PRODUCT($E$13:$E614),16))</f>
        <v>1.18881538480196</v>
      </c>
      <c r="G615" s="13">
        <f t="shared" si="192"/>
        <v>1</v>
      </c>
      <c r="H615" s="13">
        <f t="shared" si="193"/>
        <v>1.1888153800000001</v>
      </c>
      <c r="I615" s="12">
        <f t="shared" si="207"/>
        <v>4.4999999999999998E-2</v>
      </c>
      <c r="J615" s="12"/>
      <c r="K615" s="30">
        <f t="shared" si="194"/>
        <v>44407</v>
      </c>
      <c r="L615" s="2">
        <f t="shared" si="195"/>
        <v>415</v>
      </c>
      <c r="M615" s="15">
        <f t="shared" si="196"/>
        <v>415</v>
      </c>
      <c r="N615" s="11">
        <f t="shared" si="197"/>
        <v>1.0751800380000001</v>
      </c>
      <c r="O615" s="11"/>
      <c r="P615" s="11">
        <f t="shared" si="198"/>
        <v>1.2781905650000001</v>
      </c>
      <c r="Q615" s="11"/>
      <c r="R615" s="15">
        <f t="shared" si="199"/>
        <v>0</v>
      </c>
      <c r="S615" s="13">
        <f t="shared" si="200"/>
        <v>278.19056499999999</v>
      </c>
      <c r="T615" s="13"/>
      <c r="U615" s="19">
        <f t="shared" si="201"/>
        <v>0</v>
      </c>
      <c r="V615" s="13">
        <f t="shared" si="206"/>
        <v>0</v>
      </c>
      <c r="W615" s="4" t="str">
        <f t="shared" si="202"/>
        <v>A+J=</v>
      </c>
      <c r="X615" s="30">
        <f t="shared" si="203"/>
        <v>45866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3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</row>
    <row r="616" spans="1:80" x14ac:dyDescent="0.15">
      <c r="A616" s="36">
        <f t="shared" si="205"/>
        <v>45010</v>
      </c>
      <c r="B616" s="14">
        <f t="shared" ca="1" si="204"/>
        <v>1279.063132</v>
      </c>
      <c r="C616" s="13">
        <f t="shared" si="190"/>
        <v>1000</v>
      </c>
      <c r="D616" s="12">
        <f>IF(A616&lt;$B$1,VLOOKUP(A616,[1]DI!$A$4:$B$15000,2,FALSE),0)</f>
        <v>0</v>
      </c>
      <c r="E616" s="13">
        <f t="shared" si="191"/>
        <v>1</v>
      </c>
      <c r="F616" s="13">
        <f>(TRUNC(PRODUCT($E$13:$E615),16))</f>
        <v>1.1894191603595901</v>
      </c>
      <c r="G616" s="13">
        <f t="shared" si="192"/>
        <v>1</v>
      </c>
      <c r="H616" s="13">
        <f t="shared" si="193"/>
        <v>1.1894191599999999</v>
      </c>
      <c r="I616" s="12">
        <f t="shared" si="207"/>
        <v>4.4999999999999998E-2</v>
      </c>
      <c r="J616" s="12"/>
      <c r="K616" s="30">
        <f t="shared" si="194"/>
        <v>44407</v>
      </c>
      <c r="L616" s="2">
        <f t="shared" si="195"/>
        <v>415</v>
      </c>
      <c r="M616" s="15">
        <f t="shared" si="196"/>
        <v>416</v>
      </c>
      <c r="N616" s="11">
        <f t="shared" si="197"/>
        <v>1.075367856</v>
      </c>
      <c r="O616" s="11"/>
      <c r="P616" s="11">
        <f t="shared" si="198"/>
        <v>1.2790631320000001</v>
      </c>
      <c r="Q616" s="11"/>
      <c r="R616" s="15">
        <f t="shared" si="199"/>
        <v>0</v>
      </c>
      <c r="S616" s="13">
        <f t="shared" si="200"/>
        <v>279.063132</v>
      </c>
      <c r="T616" s="13"/>
      <c r="U616" s="19">
        <f t="shared" si="201"/>
        <v>0</v>
      </c>
      <c r="V616" s="13">
        <f t="shared" si="206"/>
        <v>0</v>
      </c>
      <c r="W616" s="4" t="str">
        <f t="shared" si="202"/>
        <v>A+J=</v>
      </c>
      <c r="X616" s="30">
        <f t="shared" si="203"/>
        <v>45866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3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</row>
    <row r="617" spans="1:80" x14ac:dyDescent="0.15">
      <c r="A617" s="36">
        <f t="shared" si="205"/>
        <v>45011</v>
      </c>
      <c r="B617" s="14">
        <f t="shared" ca="1" si="204"/>
        <v>1279.063132</v>
      </c>
      <c r="C617" s="13">
        <f t="shared" si="190"/>
        <v>1000</v>
      </c>
      <c r="D617" s="12">
        <f>IF(A617&lt;$B$1,VLOOKUP(A617,[1]DI!$A$4:$B$15000,2,FALSE),0)</f>
        <v>0</v>
      </c>
      <c r="E617" s="13">
        <f t="shared" si="191"/>
        <v>1</v>
      </c>
      <c r="F617" s="13">
        <f>(TRUNC(PRODUCT($E$13:$E616),16))</f>
        <v>1.1894191603595901</v>
      </c>
      <c r="G617" s="13">
        <f t="shared" si="192"/>
        <v>1</v>
      </c>
      <c r="H617" s="13">
        <f t="shared" si="193"/>
        <v>1.1894191599999999</v>
      </c>
      <c r="I617" s="12">
        <f t="shared" si="207"/>
        <v>4.4999999999999998E-2</v>
      </c>
      <c r="J617" s="12"/>
      <c r="K617" s="30">
        <f t="shared" si="194"/>
        <v>44407</v>
      </c>
      <c r="L617" s="2">
        <f t="shared" si="195"/>
        <v>415</v>
      </c>
      <c r="M617" s="15">
        <f t="shared" si="196"/>
        <v>416</v>
      </c>
      <c r="N617" s="11">
        <f t="shared" si="197"/>
        <v>1.075367856</v>
      </c>
      <c r="O617" s="11"/>
      <c r="P617" s="11">
        <f t="shared" si="198"/>
        <v>1.2790631320000001</v>
      </c>
      <c r="Q617" s="11"/>
      <c r="R617" s="15">
        <f t="shared" si="199"/>
        <v>0</v>
      </c>
      <c r="S617" s="13">
        <f t="shared" si="200"/>
        <v>279.063132</v>
      </c>
      <c r="T617" s="13"/>
      <c r="U617" s="19">
        <f t="shared" si="201"/>
        <v>0</v>
      </c>
      <c r="V617" s="13">
        <f t="shared" si="206"/>
        <v>0</v>
      </c>
      <c r="W617" s="4" t="str">
        <f t="shared" si="202"/>
        <v>A+J=</v>
      </c>
      <c r="X617" s="30">
        <f t="shared" si="203"/>
        <v>45866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3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</row>
    <row r="618" spans="1:80" x14ac:dyDescent="0.15">
      <c r="A618" s="36">
        <f t="shared" si="205"/>
        <v>45012</v>
      </c>
      <c r="B618" s="14">
        <f t="shared" ca="1" si="204"/>
        <v>1279.063132</v>
      </c>
      <c r="C618" s="13">
        <f t="shared" si="190"/>
        <v>1000</v>
      </c>
      <c r="D618" s="12">
        <f>IF(A618&lt;$B$1,VLOOKUP(A618,[1]DI!$A$4:$B$15000,2,FALSE),0)</f>
        <v>0.13650000000000001</v>
      </c>
      <c r="E618" s="13">
        <f t="shared" si="191"/>
        <v>1.00050788</v>
      </c>
      <c r="F618" s="13">
        <f>(TRUNC(PRODUCT($E$13:$E617),16))</f>
        <v>1.1894191603595901</v>
      </c>
      <c r="G618" s="13">
        <f t="shared" si="192"/>
        <v>1</v>
      </c>
      <c r="H618" s="13">
        <f t="shared" si="193"/>
        <v>1.1894191599999999</v>
      </c>
      <c r="I618" s="12">
        <f t="shared" si="207"/>
        <v>4.4999999999999998E-2</v>
      </c>
      <c r="J618" s="12"/>
      <c r="K618" s="30">
        <f t="shared" si="194"/>
        <v>44407</v>
      </c>
      <c r="L618" s="2">
        <f t="shared" si="195"/>
        <v>416</v>
      </c>
      <c r="M618" s="15">
        <f t="shared" si="196"/>
        <v>416</v>
      </c>
      <c r="N618" s="11">
        <f t="shared" si="197"/>
        <v>1.075367856</v>
      </c>
      <c r="O618" s="11"/>
      <c r="P618" s="11">
        <f t="shared" si="198"/>
        <v>1.2790631320000001</v>
      </c>
      <c r="Q618" s="11"/>
      <c r="R618" s="15">
        <f t="shared" si="199"/>
        <v>0</v>
      </c>
      <c r="S618" s="13">
        <f t="shared" si="200"/>
        <v>279.063132</v>
      </c>
      <c r="T618" s="13"/>
      <c r="U618" s="19">
        <f t="shared" si="201"/>
        <v>0</v>
      </c>
      <c r="V618" s="13">
        <f t="shared" si="206"/>
        <v>0</v>
      </c>
      <c r="W618" s="4" t="str">
        <f t="shared" si="202"/>
        <v>A+J=</v>
      </c>
      <c r="X618" s="30">
        <f t="shared" si="203"/>
        <v>45866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3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</row>
    <row r="619" spans="1:80" x14ac:dyDescent="0.15">
      <c r="A619" s="36">
        <f t="shared" si="205"/>
        <v>45013</v>
      </c>
      <c r="B619" s="14">
        <f t="shared" ca="1" si="204"/>
        <v>1279.936287</v>
      </c>
      <c r="C619" s="13">
        <f t="shared" si="190"/>
        <v>1000</v>
      </c>
      <c r="D619" s="12">
        <f>IF(A619&lt;$B$1,VLOOKUP(A619,[1]DI!$A$4:$B$15000,2,FALSE),0)</f>
        <v>0.13650000000000001</v>
      </c>
      <c r="E619" s="13">
        <f t="shared" si="191"/>
        <v>1.00050788</v>
      </c>
      <c r="F619" s="13">
        <f>(TRUNC(PRODUCT($E$13:$E618),16))</f>
        <v>1.1900232425627499</v>
      </c>
      <c r="G619" s="13">
        <f t="shared" si="192"/>
        <v>1</v>
      </c>
      <c r="H619" s="13">
        <f t="shared" si="193"/>
        <v>1.1900232399999999</v>
      </c>
      <c r="I619" s="12">
        <f t="shared" si="207"/>
        <v>4.4999999999999998E-2</v>
      </c>
      <c r="J619" s="12"/>
      <c r="K619" s="30">
        <f t="shared" si="194"/>
        <v>44407</v>
      </c>
      <c r="L619" s="2">
        <f t="shared" si="195"/>
        <v>417</v>
      </c>
      <c r="M619" s="15">
        <f t="shared" si="196"/>
        <v>417</v>
      </c>
      <c r="N619" s="11">
        <f t="shared" si="197"/>
        <v>1.0755557069999999</v>
      </c>
      <c r="O619" s="11"/>
      <c r="P619" s="11">
        <f t="shared" si="198"/>
        <v>1.279936287</v>
      </c>
      <c r="Q619" s="11"/>
      <c r="R619" s="15">
        <f t="shared" si="199"/>
        <v>0</v>
      </c>
      <c r="S619" s="13">
        <f t="shared" si="200"/>
        <v>279.93628699999999</v>
      </c>
      <c r="T619" s="13"/>
      <c r="U619" s="19">
        <f t="shared" si="201"/>
        <v>0</v>
      </c>
      <c r="V619" s="13">
        <f t="shared" si="206"/>
        <v>0</v>
      </c>
      <c r="W619" s="4" t="str">
        <f t="shared" si="202"/>
        <v>A+J=</v>
      </c>
      <c r="X619" s="30">
        <f t="shared" si="203"/>
        <v>45866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3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</row>
    <row r="620" spans="1:80" x14ac:dyDescent="0.15">
      <c r="A620" s="36">
        <f t="shared" si="205"/>
        <v>45014</v>
      </c>
      <c r="B620" s="14">
        <f t="shared" ca="1" si="204"/>
        <v>1280.8100420000001</v>
      </c>
      <c r="C620" s="13">
        <f t="shared" si="190"/>
        <v>1000</v>
      </c>
      <c r="D620" s="12">
        <f>IF(A620&lt;$B$1,VLOOKUP(A620,[1]DI!$A$4:$B$15000,2,FALSE),0)</f>
        <v>0.13650000000000001</v>
      </c>
      <c r="E620" s="13">
        <f t="shared" si="191"/>
        <v>1.00050788</v>
      </c>
      <c r="F620" s="13">
        <f>(TRUNC(PRODUCT($E$13:$E619),16))</f>
        <v>1.19062763156719</v>
      </c>
      <c r="G620" s="13">
        <f t="shared" si="192"/>
        <v>1</v>
      </c>
      <c r="H620" s="13">
        <f t="shared" si="193"/>
        <v>1.19062763</v>
      </c>
      <c r="I620" s="12">
        <f t="shared" si="207"/>
        <v>4.4999999999999998E-2</v>
      </c>
      <c r="J620" s="12"/>
      <c r="K620" s="30">
        <f t="shared" si="194"/>
        <v>44407</v>
      </c>
      <c r="L620" s="2">
        <f t="shared" si="195"/>
        <v>418</v>
      </c>
      <c r="M620" s="15">
        <f t="shared" si="196"/>
        <v>418</v>
      </c>
      <c r="N620" s="11">
        <f t="shared" si="197"/>
        <v>1.0757435909999999</v>
      </c>
      <c r="O620" s="11"/>
      <c r="P620" s="11">
        <f t="shared" si="198"/>
        <v>1.2808100419999999</v>
      </c>
      <c r="Q620" s="11"/>
      <c r="R620" s="15">
        <f t="shared" si="199"/>
        <v>0</v>
      </c>
      <c r="S620" s="13">
        <f t="shared" si="200"/>
        <v>280.81004200000001</v>
      </c>
      <c r="T620" s="13"/>
      <c r="U620" s="19">
        <f t="shared" si="201"/>
        <v>0</v>
      </c>
      <c r="V620" s="13">
        <f t="shared" si="206"/>
        <v>0</v>
      </c>
      <c r="W620" s="4" t="str">
        <f t="shared" si="202"/>
        <v>A+J=</v>
      </c>
      <c r="X620" s="30">
        <f t="shared" si="203"/>
        <v>45866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3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</row>
    <row r="621" spans="1:80" x14ac:dyDescent="0.15">
      <c r="A621" s="36">
        <f t="shared" si="205"/>
        <v>45015</v>
      </c>
      <c r="B621" s="14">
        <f t="shared" ca="1" si="204"/>
        <v>1281.684397</v>
      </c>
      <c r="C621" s="13">
        <f t="shared" si="190"/>
        <v>1000</v>
      </c>
      <c r="D621" s="12">
        <f>IF(A621&lt;$B$1,VLOOKUP(A621,[1]DI!$A$4:$B$15000,2,FALSE),0)</f>
        <v>0.13650000000000001</v>
      </c>
      <c r="E621" s="13">
        <f t="shared" si="191"/>
        <v>1.00050788</v>
      </c>
      <c r="F621" s="13">
        <f>(TRUNC(PRODUCT($E$13:$E620),16))</f>
        <v>1.19123232752871</v>
      </c>
      <c r="G621" s="13">
        <f t="shared" si="192"/>
        <v>1</v>
      </c>
      <c r="H621" s="13">
        <f t="shared" si="193"/>
        <v>1.1912323300000001</v>
      </c>
      <c r="I621" s="12">
        <f t="shared" si="207"/>
        <v>4.4999999999999998E-2</v>
      </c>
      <c r="J621" s="12"/>
      <c r="K621" s="30">
        <f t="shared" si="194"/>
        <v>44407</v>
      </c>
      <c r="L621" s="2">
        <f t="shared" si="195"/>
        <v>419</v>
      </c>
      <c r="M621" s="15">
        <f t="shared" si="196"/>
        <v>419</v>
      </c>
      <c r="N621" s="11">
        <f t="shared" si="197"/>
        <v>1.075931508</v>
      </c>
      <c r="O621" s="11"/>
      <c r="P621" s="11">
        <f t="shared" si="198"/>
        <v>1.281684397</v>
      </c>
      <c r="Q621" s="11"/>
      <c r="R621" s="15">
        <f t="shared" si="199"/>
        <v>0</v>
      </c>
      <c r="S621" s="13">
        <f t="shared" si="200"/>
        <v>281.68439699999999</v>
      </c>
      <c r="T621" s="13"/>
      <c r="U621" s="19">
        <f t="shared" si="201"/>
        <v>0</v>
      </c>
      <c r="V621" s="13">
        <f t="shared" si="206"/>
        <v>0</v>
      </c>
      <c r="W621" s="4" t="str">
        <f t="shared" si="202"/>
        <v>A+J=</v>
      </c>
      <c r="X621" s="30">
        <f t="shared" si="203"/>
        <v>45866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3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</row>
    <row r="622" spans="1:80" x14ac:dyDescent="0.15">
      <c r="A622" s="36">
        <f t="shared" si="205"/>
        <v>45016</v>
      </c>
      <c r="B622" s="14">
        <f t="shared" ca="1" si="204"/>
        <v>1282.559342</v>
      </c>
      <c r="C622" s="13">
        <f t="shared" si="190"/>
        <v>1000</v>
      </c>
      <c r="D622" s="12">
        <f>IF(A622&lt;$B$1,VLOOKUP(A622,[1]DI!$A$4:$B$15000,2,FALSE),0)</f>
        <v>0.13650000000000001</v>
      </c>
      <c r="E622" s="13">
        <f t="shared" si="191"/>
        <v>1.00050788</v>
      </c>
      <c r="F622" s="13">
        <f>(TRUNC(PRODUCT($E$13:$E621),16))</f>
        <v>1.19183733060321</v>
      </c>
      <c r="G622" s="13">
        <f t="shared" si="192"/>
        <v>1</v>
      </c>
      <c r="H622" s="13">
        <f t="shared" si="193"/>
        <v>1.19183733</v>
      </c>
      <c r="I622" s="12">
        <f t="shared" si="207"/>
        <v>4.4999999999999998E-2</v>
      </c>
      <c r="J622" s="12"/>
      <c r="K622" s="30">
        <f t="shared" si="194"/>
        <v>44407</v>
      </c>
      <c r="L622" s="2">
        <f t="shared" si="195"/>
        <v>420</v>
      </c>
      <c r="M622" s="15">
        <f t="shared" si="196"/>
        <v>420</v>
      </c>
      <c r="N622" s="11">
        <f t="shared" si="197"/>
        <v>1.076119458</v>
      </c>
      <c r="O622" s="11"/>
      <c r="P622" s="11">
        <f t="shared" si="198"/>
        <v>1.2825593420000001</v>
      </c>
      <c r="Q622" s="11"/>
      <c r="R622" s="15">
        <f t="shared" si="199"/>
        <v>0</v>
      </c>
      <c r="S622" s="13">
        <f t="shared" si="200"/>
        <v>282.55934200000002</v>
      </c>
      <c r="T622" s="13"/>
      <c r="U622" s="19">
        <f t="shared" si="201"/>
        <v>0</v>
      </c>
      <c r="V622" s="13">
        <f t="shared" si="206"/>
        <v>0</v>
      </c>
      <c r="W622" s="4" t="str">
        <f t="shared" si="202"/>
        <v>A+J=</v>
      </c>
      <c r="X622" s="30">
        <f t="shared" si="203"/>
        <v>45866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3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</row>
    <row r="623" spans="1:80" x14ac:dyDescent="0.15">
      <c r="A623" s="36">
        <f t="shared" si="205"/>
        <v>45017</v>
      </c>
      <c r="B623" s="14">
        <f t="shared" ca="1" si="204"/>
        <v>1283.4348850000001</v>
      </c>
      <c r="C623" s="13">
        <f t="shared" si="190"/>
        <v>1000</v>
      </c>
      <c r="D623" s="12">
        <f>IF(A623&lt;$B$1,VLOOKUP(A623,[1]DI!$A$4:$B$15000,2,FALSE),0)</f>
        <v>0</v>
      </c>
      <c r="E623" s="13">
        <f t="shared" si="191"/>
        <v>1</v>
      </c>
      <c r="F623" s="13">
        <f>(TRUNC(PRODUCT($E$13:$E622),16))</f>
        <v>1.19244264094668</v>
      </c>
      <c r="G623" s="13">
        <f t="shared" si="192"/>
        <v>1</v>
      </c>
      <c r="H623" s="13">
        <f t="shared" si="193"/>
        <v>1.1924426400000001</v>
      </c>
      <c r="I623" s="12">
        <f t="shared" si="207"/>
        <v>4.4999999999999998E-2</v>
      </c>
      <c r="J623" s="12"/>
      <c r="K623" s="30">
        <f t="shared" si="194"/>
        <v>44407</v>
      </c>
      <c r="L623" s="2">
        <f t="shared" si="195"/>
        <v>420</v>
      </c>
      <c r="M623" s="15">
        <f t="shared" si="196"/>
        <v>421</v>
      </c>
      <c r="N623" s="11">
        <f t="shared" si="197"/>
        <v>1.0763074399999999</v>
      </c>
      <c r="O623" s="11"/>
      <c r="P623" s="11">
        <f t="shared" si="198"/>
        <v>1.2834348849999999</v>
      </c>
      <c r="Q623" s="11"/>
      <c r="R623" s="15">
        <f t="shared" si="199"/>
        <v>0</v>
      </c>
      <c r="S623" s="13">
        <f t="shared" si="200"/>
        <v>283.43488500000001</v>
      </c>
      <c r="T623" s="13"/>
      <c r="U623" s="19">
        <f t="shared" si="201"/>
        <v>0</v>
      </c>
      <c r="V623" s="13">
        <f t="shared" si="206"/>
        <v>0</v>
      </c>
      <c r="W623" s="4" t="str">
        <f t="shared" si="202"/>
        <v>A+J=</v>
      </c>
      <c r="X623" s="30">
        <f t="shared" si="203"/>
        <v>45866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3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</row>
    <row r="624" spans="1:80" x14ac:dyDescent="0.15">
      <c r="A624" s="36">
        <f t="shared" si="205"/>
        <v>45018</v>
      </c>
      <c r="B624" s="14">
        <f t="shared" ca="1" si="204"/>
        <v>1283.4348850000001</v>
      </c>
      <c r="C624" s="13">
        <f t="shared" si="190"/>
        <v>1000</v>
      </c>
      <c r="D624" s="12">
        <f>IF(A624&lt;$B$1,VLOOKUP(A624,[1]DI!$A$4:$B$15000,2,FALSE),0)</f>
        <v>0</v>
      </c>
      <c r="E624" s="13">
        <f t="shared" si="191"/>
        <v>1</v>
      </c>
      <c r="F624" s="13">
        <f>(TRUNC(PRODUCT($E$13:$E623),16))</f>
        <v>1.19244264094668</v>
      </c>
      <c r="G624" s="13">
        <f t="shared" si="192"/>
        <v>1</v>
      </c>
      <c r="H624" s="13">
        <f t="shared" si="193"/>
        <v>1.1924426400000001</v>
      </c>
      <c r="I624" s="12">
        <f t="shared" si="207"/>
        <v>4.4999999999999998E-2</v>
      </c>
      <c r="J624" s="12"/>
      <c r="K624" s="30">
        <f t="shared" si="194"/>
        <v>44407</v>
      </c>
      <c r="L624" s="2">
        <f t="shared" si="195"/>
        <v>420</v>
      </c>
      <c r="M624" s="15">
        <f t="shared" si="196"/>
        <v>421</v>
      </c>
      <c r="N624" s="11">
        <f t="shared" si="197"/>
        <v>1.0763074399999999</v>
      </c>
      <c r="O624" s="11"/>
      <c r="P624" s="11">
        <f t="shared" si="198"/>
        <v>1.2834348849999999</v>
      </c>
      <c r="Q624" s="11"/>
      <c r="R624" s="15">
        <f t="shared" si="199"/>
        <v>0</v>
      </c>
      <c r="S624" s="13">
        <f t="shared" si="200"/>
        <v>283.43488500000001</v>
      </c>
      <c r="T624" s="13"/>
      <c r="U624" s="19">
        <f t="shared" si="201"/>
        <v>0</v>
      </c>
      <c r="V624" s="13">
        <f t="shared" si="206"/>
        <v>0</v>
      </c>
      <c r="W624" s="4" t="str">
        <f t="shared" si="202"/>
        <v>A+J=</v>
      </c>
      <c r="X624" s="30">
        <f t="shared" si="203"/>
        <v>45866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3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</row>
    <row r="625" spans="1:80" x14ac:dyDescent="0.15">
      <c r="A625" s="36">
        <f t="shared" si="205"/>
        <v>45019</v>
      </c>
      <c r="B625" s="14">
        <f t="shared" ca="1" si="204"/>
        <v>1283.4348850000001</v>
      </c>
      <c r="C625" s="13">
        <f t="shared" si="190"/>
        <v>1000</v>
      </c>
      <c r="D625" s="12">
        <f>IF(A625&lt;$B$1,VLOOKUP(A625,[1]DI!$A$4:$B$15000,2,FALSE),0)</f>
        <v>0.13650000000000001</v>
      </c>
      <c r="E625" s="13">
        <f t="shared" si="191"/>
        <v>1.00050788</v>
      </c>
      <c r="F625" s="13">
        <f>(TRUNC(PRODUCT($E$13:$E624),16))</f>
        <v>1.19244264094668</v>
      </c>
      <c r="G625" s="13">
        <f t="shared" si="192"/>
        <v>1</v>
      </c>
      <c r="H625" s="13">
        <f t="shared" si="193"/>
        <v>1.1924426400000001</v>
      </c>
      <c r="I625" s="12">
        <f t="shared" si="207"/>
        <v>4.4999999999999998E-2</v>
      </c>
      <c r="J625" s="12"/>
      <c r="K625" s="30">
        <f t="shared" si="194"/>
        <v>44407</v>
      </c>
      <c r="L625" s="2">
        <f t="shared" si="195"/>
        <v>421</v>
      </c>
      <c r="M625" s="15">
        <f t="shared" si="196"/>
        <v>421</v>
      </c>
      <c r="N625" s="11">
        <f t="shared" si="197"/>
        <v>1.0763074399999999</v>
      </c>
      <c r="O625" s="11"/>
      <c r="P625" s="11">
        <f t="shared" si="198"/>
        <v>1.2834348849999999</v>
      </c>
      <c r="Q625" s="11"/>
      <c r="R625" s="15">
        <f t="shared" si="199"/>
        <v>0</v>
      </c>
      <c r="S625" s="13">
        <f t="shared" si="200"/>
        <v>283.43488500000001</v>
      </c>
      <c r="T625" s="13"/>
      <c r="U625" s="19">
        <f t="shared" si="201"/>
        <v>0</v>
      </c>
      <c r="V625" s="13">
        <f t="shared" si="206"/>
        <v>0</v>
      </c>
      <c r="W625" s="4" t="str">
        <f t="shared" si="202"/>
        <v>A+J=</v>
      </c>
      <c r="X625" s="30">
        <f t="shared" si="203"/>
        <v>45866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3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</row>
    <row r="626" spans="1:80" x14ac:dyDescent="0.15">
      <c r="A626" s="36">
        <f t="shared" si="205"/>
        <v>45020</v>
      </c>
      <c r="B626" s="14">
        <f t="shared" ca="1" si="204"/>
        <v>1284.311029</v>
      </c>
      <c r="C626" s="13">
        <f t="shared" si="190"/>
        <v>1000</v>
      </c>
      <c r="D626" s="12">
        <f>IF(A626&lt;$B$1,VLOOKUP(A626,[1]DI!$A$4:$B$15000,2,FALSE),0)</f>
        <v>0.13650000000000001</v>
      </c>
      <c r="E626" s="13">
        <f t="shared" si="191"/>
        <v>1.00050788</v>
      </c>
      <c r="F626" s="13">
        <f>(TRUNC(PRODUCT($E$13:$E625),16))</f>
        <v>1.1930482587151601</v>
      </c>
      <c r="G626" s="13">
        <f t="shared" si="192"/>
        <v>1</v>
      </c>
      <c r="H626" s="13">
        <f t="shared" si="193"/>
        <v>1.1930482600000001</v>
      </c>
      <c r="I626" s="12">
        <f t="shared" si="207"/>
        <v>4.4999999999999998E-2</v>
      </c>
      <c r="J626" s="12"/>
      <c r="K626" s="30">
        <f t="shared" si="194"/>
        <v>44407</v>
      </c>
      <c r="L626" s="2">
        <f t="shared" si="195"/>
        <v>422</v>
      </c>
      <c r="M626" s="15">
        <f t="shared" si="196"/>
        <v>422</v>
      </c>
      <c r="N626" s="11">
        <f t="shared" si="197"/>
        <v>1.0764954550000001</v>
      </c>
      <c r="O626" s="11"/>
      <c r="P626" s="11">
        <f t="shared" si="198"/>
        <v>1.2843110289999999</v>
      </c>
      <c r="Q626" s="11"/>
      <c r="R626" s="15">
        <f t="shared" si="199"/>
        <v>0</v>
      </c>
      <c r="S626" s="13">
        <f t="shared" si="200"/>
        <v>284.31102900000002</v>
      </c>
      <c r="T626" s="13"/>
      <c r="U626" s="19">
        <f t="shared" si="201"/>
        <v>0</v>
      </c>
      <c r="V626" s="13">
        <f t="shared" si="206"/>
        <v>0</v>
      </c>
      <c r="W626" s="4" t="str">
        <f t="shared" si="202"/>
        <v>A+J=</v>
      </c>
      <c r="X626" s="30">
        <f t="shared" si="203"/>
        <v>45866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3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</row>
    <row r="627" spans="1:80" x14ac:dyDescent="0.15">
      <c r="A627" s="36">
        <f t="shared" si="205"/>
        <v>45021</v>
      </c>
      <c r="B627" s="14">
        <f t="shared" ca="1" si="204"/>
        <v>1285.187764</v>
      </c>
      <c r="C627" s="13">
        <f t="shared" si="190"/>
        <v>1000</v>
      </c>
      <c r="D627" s="12">
        <f>IF(A627&lt;$B$1,VLOOKUP(A627,[1]DI!$A$4:$B$15000,2,FALSE),0)</f>
        <v>0.13650000000000001</v>
      </c>
      <c r="E627" s="13">
        <f t="shared" si="191"/>
        <v>1.00050788</v>
      </c>
      <c r="F627" s="13">
        <f>(TRUNC(PRODUCT($E$13:$E626),16))</f>
        <v>1.1936541840648001</v>
      </c>
      <c r="G627" s="13">
        <f t="shared" si="192"/>
        <v>1</v>
      </c>
      <c r="H627" s="13">
        <f t="shared" si="193"/>
        <v>1.19365418</v>
      </c>
      <c r="I627" s="12">
        <f t="shared" si="207"/>
        <v>4.4999999999999998E-2</v>
      </c>
      <c r="J627" s="12"/>
      <c r="K627" s="30">
        <f t="shared" si="194"/>
        <v>44407</v>
      </c>
      <c r="L627" s="2">
        <f t="shared" si="195"/>
        <v>423</v>
      </c>
      <c r="M627" s="15">
        <f t="shared" si="196"/>
        <v>423</v>
      </c>
      <c r="N627" s="11">
        <f t="shared" si="197"/>
        <v>1.0766835029999999</v>
      </c>
      <c r="O627" s="11"/>
      <c r="P627" s="11">
        <f t="shared" si="198"/>
        <v>1.285187764</v>
      </c>
      <c r="Q627" s="11"/>
      <c r="R627" s="15">
        <f t="shared" si="199"/>
        <v>0</v>
      </c>
      <c r="S627" s="13">
        <f t="shared" si="200"/>
        <v>285.18776400000002</v>
      </c>
      <c r="T627" s="13"/>
      <c r="U627" s="19">
        <f t="shared" si="201"/>
        <v>0</v>
      </c>
      <c r="V627" s="13">
        <f t="shared" si="206"/>
        <v>0</v>
      </c>
      <c r="W627" s="4" t="str">
        <f t="shared" si="202"/>
        <v>A+J=</v>
      </c>
      <c r="X627" s="30">
        <f t="shared" si="203"/>
        <v>45866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3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</row>
    <row r="628" spans="1:80" x14ac:dyDescent="0.15">
      <c r="A628" s="36">
        <f t="shared" si="205"/>
        <v>45022</v>
      </c>
      <c r="B628" s="14">
        <f t="shared" ca="1" si="204"/>
        <v>1286.06511</v>
      </c>
      <c r="C628" s="13">
        <f t="shared" si="190"/>
        <v>1000</v>
      </c>
      <c r="D628" s="12">
        <f>IF(A628&lt;$B$1,VLOOKUP(A628,[1]DI!$A$4:$B$15000,2,FALSE),0)</f>
        <v>0.13650000000000001</v>
      </c>
      <c r="E628" s="13">
        <f t="shared" si="191"/>
        <v>1.00050788</v>
      </c>
      <c r="F628" s="13">
        <f>(TRUNC(PRODUCT($E$13:$E627),16))</f>
        <v>1.1942604171518001</v>
      </c>
      <c r="G628" s="13">
        <f t="shared" si="192"/>
        <v>1</v>
      </c>
      <c r="H628" s="13">
        <f t="shared" si="193"/>
        <v>1.19426042</v>
      </c>
      <c r="I628" s="12">
        <f t="shared" si="207"/>
        <v>4.4999999999999998E-2</v>
      </c>
      <c r="J628" s="12"/>
      <c r="K628" s="30">
        <f t="shared" si="194"/>
        <v>44407</v>
      </c>
      <c r="L628" s="2">
        <f t="shared" si="195"/>
        <v>424</v>
      </c>
      <c r="M628" s="15">
        <f t="shared" si="196"/>
        <v>424</v>
      </c>
      <c r="N628" s="11">
        <f t="shared" si="197"/>
        <v>1.076871584</v>
      </c>
      <c r="O628" s="11"/>
      <c r="P628" s="11">
        <f t="shared" si="198"/>
        <v>1.28606511</v>
      </c>
      <c r="Q628" s="11"/>
      <c r="R628" s="15">
        <f t="shared" si="199"/>
        <v>0</v>
      </c>
      <c r="S628" s="13">
        <f t="shared" si="200"/>
        <v>286.06511</v>
      </c>
      <c r="T628" s="13"/>
      <c r="U628" s="19">
        <f t="shared" si="201"/>
        <v>0</v>
      </c>
      <c r="V628" s="13">
        <f t="shared" si="206"/>
        <v>0</v>
      </c>
      <c r="W628" s="4" t="str">
        <f t="shared" si="202"/>
        <v>A+J=</v>
      </c>
      <c r="X628" s="30">
        <f t="shared" si="203"/>
        <v>45866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3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</row>
    <row r="629" spans="1:80" x14ac:dyDescent="0.15">
      <c r="A629" s="36">
        <f t="shared" si="205"/>
        <v>45023</v>
      </c>
      <c r="B629" s="14">
        <f t="shared" ca="1" si="204"/>
        <v>1286.943047</v>
      </c>
      <c r="C629" s="13">
        <f t="shared" si="190"/>
        <v>1000</v>
      </c>
      <c r="D629" s="12">
        <f>IF(A629&lt;$B$1,VLOOKUP(A629,[1]DI!$A$4:$B$15000,2,FALSE),0)</f>
        <v>0</v>
      </c>
      <c r="E629" s="13">
        <f t="shared" si="191"/>
        <v>1</v>
      </c>
      <c r="F629" s="13">
        <f>(TRUNC(PRODUCT($E$13:$E628),16))</f>
        <v>1.19486695813246</v>
      </c>
      <c r="G629" s="13">
        <f t="shared" si="192"/>
        <v>1</v>
      </c>
      <c r="H629" s="13">
        <f t="shared" si="193"/>
        <v>1.1948669599999999</v>
      </c>
      <c r="I629" s="12">
        <f t="shared" si="207"/>
        <v>4.4999999999999998E-2</v>
      </c>
      <c r="J629" s="12"/>
      <c r="K629" s="30">
        <f t="shared" si="194"/>
        <v>44407</v>
      </c>
      <c r="L629" s="2">
        <f t="shared" si="195"/>
        <v>424</v>
      </c>
      <c r="M629" s="15">
        <f t="shared" si="196"/>
        <v>425</v>
      </c>
      <c r="N629" s="11">
        <f t="shared" si="197"/>
        <v>1.077059698</v>
      </c>
      <c r="O629" s="11"/>
      <c r="P629" s="11">
        <f t="shared" si="198"/>
        <v>1.2869430470000001</v>
      </c>
      <c r="Q629" s="11"/>
      <c r="R629" s="15">
        <f t="shared" si="199"/>
        <v>0</v>
      </c>
      <c r="S629" s="13">
        <f t="shared" si="200"/>
        <v>286.94304699999998</v>
      </c>
      <c r="T629" s="13"/>
      <c r="U629" s="19">
        <f t="shared" si="201"/>
        <v>0</v>
      </c>
      <c r="V629" s="13">
        <f t="shared" si="206"/>
        <v>0</v>
      </c>
      <c r="W629" s="4" t="str">
        <f t="shared" si="202"/>
        <v>A+J=</v>
      </c>
      <c r="X629" s="30">
        <f t="shared" si="203"/>
        <v>45866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3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</row>
    <row r="630" spans="1:80" x14ac:dyDescent="0.15">
      <c r="A630" s="36">
        <f t="shared" si="205"/>
        <v>45024</v>
      </c>
      <c r="B630" s="14">
        <f t="shared" ca="1" si="204"/>
        <v>1286.943047</v>
      </c>
      <c r="C630" s="13">
        <f t="shared" si="190"/>
        <v>1000</v>
      </c>
      <c r="D630" s="12">
        <f>IF(A630&lt;$B$1,VLOOKUP(A630,[1]DI!$A$4:$B$15000,2,FALSE),0)</f>
        <v>0</v>
      </c>
      <c r="E630" s="13">
        <f t="shared" si="191"/>
        <v>1</v>
      </c>
      <c r="F630" s="13">
        <f>(TRUNC(PRODUCT($E$13:$E629),16))</f>
        <v>1.19486695813246</v>
      </c>
      <c r="G630" s="13">
        <f t="shared" si="192"/>
        <v>1</v>
      </c>
      <c r="H630" s="13">
        <f t="shared" si="193"/>
        <v>1.1948669599999999</v>
      </c>
      <c r="I630" s="12">
        <f t="shared" si="207"/>
        <v>4.4999999999999998E-2</v>
      </c>
      <c r="J630" s="12"/>
      <c r="K630" s="30">
        <f t="shared" si="194"/>
        <v>44407</v>
      </c>
      <c r="L630" s="2">
        <f t="shared" si="195"/>
        <v>424</v>
      </c>
      <c r="M630" s="15">
        <f t="shared" si="196"/>
        <v>425</v>
      </c>
      <c r="N630" s="11">
        <f t="shared" si="197"/>
        <v>1.077059698</v>
      </c>
      <c r="O630" s="11"/>
      <c r="P630" s="11">
        <f t="shared" si="198"/>
        <v>1.2869430470000001</v>
      </c>
      <c r="Q630" s="11"/>
      <c r="R630" s="15">
        <f t="shared" si="199"/>
        <v>0</v>
      </c>
      <c r="S630" s="13">
        <f t="shared" si="200"/>
        <v>286.94304699999998</v>
      </c>
      <c r="T630" s="13"/>
      <c r="U630" s="19">
        <f t="shared" si="201"/>
        <v>0</v>
      </c>
      <c r="V630" s="13">
        <f t="shared" si="206"/>
        <v>0</v>
      </c>
      <c r="W630" s="4" t="str">
        <f t="shared" si="202"/>
        <v>A+J=</v>
      </c>
      <c r="X630" s="30">
        <f t="shared" si="203"/>
        <v>45866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3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</row>
    <row r="631" spans="1:80" x14ac:dyDescent="0.15">
      <c r="A631" s="36">
        <f t="shared" si="205"/>
        <v>45025</v>
      </c>
      <c r="B631" s="14">
        <f t="shared" ca="1" si="204"/>
        <v>1286.943047</v>
      </c>
      <c r="C631" s="13">
        <f t="shared" si="190"/>
        <v>1000</v>
      </c>
      <c r="D631" s="12">
        <f>IF(A631&lt;$B$1,VLOOKUP(A631,[1]DI!$A$4:$B$15000,2,FALSE),0)</f>
        <v>0</v>
      </c>
      <c r="E631" s="13">
        <f t="shared" si="191"/>
        <v>1</v>
      </c>
      <c r="F631" s="13">
        <f>(TRUNC(PRODUCT($E$13:$E630),16))</f>
        <v>1.19486695813246</v>
      </c>
      <c r="G631" s="13">
        <f t="shared" si="192"/>
        <v>1</v>
      </c>
      <c r="H631" s="13">
        <f t="shared" si="193"/>
        <v>1.1948669599999999</v>
      </c>
      <c r="I631" s="12">
        <f t="shared" si="207"/>
        <v>4.4999999999999998E-2</v>
      </c>
      <c r="J631" s="12"/>
      <c r="K631" s="30">
        <f t="shared" si="194"/>
        <v>44407</v>
      </c>
      <c r="L631" s="2">
        <f t="shared" si="195"/>
        <v>424</v>
      </c>
      <c r="M631" s="15">
        <f t="shared" si="196"/>
        <v>425</v>
      </c>
      <c r="N631" s="11">
        <f t="shared" si="197"/>
        <v>1.077059698</v>
      </c>
      <c r="O631" s="11"/>
      <c r="P631" s="11">
        <f t="shared" si="198"/>
        <v>1.2869430470000001</v>
      </c>
      <c r="Q631" s="11"/>
      <c r="R631" s="15">
        <f t="shared" si="199"/>
        <v>0</v>
      </c>
      <c r="S631" s="13">
        <f t="shared" si="200"/>
        <v>286.94304699999998</v>
      </c>
      <c r="T631" s="13"/>
      <c r="U631" s="19">
        <f t="shared" si="201"/>
        <v>0</v>
      </c>
      <c r="V631" s="13">
        <f t="shared" si="206"/>
        <v>0</v>
      </c>
      <c r="W631" s="4" t="str">
        <f t="shared" si="202"/>
        <v>A+J=</v>
      </c>
      <c r="X631" s="30">
        <f t="shared" si="203"/>
        <v>45866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3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</row>
    <row r="632" spans="1:80" x14ac:dyDescent="0.15">
      <c r="A632" s="36">
        <f t="shared" si="205"/>
        <v>45026</v>
      </c>
      <c r="B632" s="14">
        <f t="shared" ca="1" si="204"/>
        <v>1286.943047</v>
      </c>
      <c r="C632" s="13">
        <f t="shared" si="190"/>
        <v>1000</v>
      </c>
      <c r="D632" s="12">
        <f>IF(A632&lt;$B$1,VLOOKUP(A632,[1]DI!$A$4:$B$15000,2,FALSE),0)</f>
        <v>0.13650000000000001</v>
      </c>
      <c r="E632" s="13">
        <f t="shared" si="191"/>
        <v>1.00050788</v>
      </c>
      <c r="F632" s="13">
        <f>(TRUNC(PRODUCT($E$13:$E631),16))</f>
        <v>1.19486695813246</v>
      </c>
      <c r="G632" s="13">
        <f t="shared" si="192"/>
        <v>1</v>
      </c>
      <c r="H632" s="13">
        <f t="shared" si="193"/>
        <v>1.1948669599999999</v>
      </c>
      <c r="I632" s="12">
        <f t="shared" si="207"/>
        <v>4.4999999999999998E-2</v>
      </c>
      <c r="J632" s="12"/>
      <c r="K632" s="30">
        <f t="shared" si="194"/>
        <v>44407</v>
      </c>
      <c r="L632" s="2">
        <f t="shared" si="195"/>
        <v>425</v>
      </c>
      <c r="M632" s="15">
        <f t="shared" si="196"/>
        <v>425</v>
      </c>
      <c r="N632" s="11">
        <f t="shared" si="197"/>
        <v>1.077059698</v>
      </c>
      <c r="O632" s="11"/>
      <c r="P632" s="11">
        <f t="shared" si="198"/>
        <v>1.2869430470000001</v>
      </c>
      <c r="Q632" s="11"/>
      <c r="R632" s="15">
        <f t="shared" si="199"/>
        <v>0</v>
      </c>
      <c r="S632" s="13">
        <f t="shared" si="200"/>
        <v>286.94304699999998</v>
      </c>
      <c r="T632" s="13"/>
      <c r="U632" s="19">
        <f t="shared" si="201"/>
        <v>0</v>
      </c>
      <c r="V632" s="13">
        <f t="shared" si="206"/>
        <v>0</v>
      </c>
      <c r="W632" s="4" t="str">
        <f t="shared" si="202"/>
        <v>A+J=</v>
      </c>
      <c r="X632" s="30">
        <f t="shared" si="203"/>
        <v>45866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3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</row>
    <row r="633" spans="1:80" x14ac:dyDescent="0.15">
      <c r="A633" s="36">
        <f t="shared" si="205"/>
        <v>45027</v>
      </c>
      <c r="B633" s="14">
        <f t="shared" ca="1" si="204"/>
        <v>1287.821586</v>
      </c>
      <c r="C633" s="13">
        <f t="shared" si="190"/>
        <v>1000</v>
      </c>
      <c r="D633" s="12">
        <f>IF(A633&lt;$B$1,VLOOKUP(A633,[1]DI!$A$4:$B$15000,2,FALSE),0)</f>
        <v>0.13650000000000001</v>
      </c>
      <c r="E633" s="13">
        <f t="shared" si="191"/>
        <v>1.00050788</v>
      </c>
      <c r="F633" s="13">
        <f>(TRUNC(PRODUCT($E$13:$E632),16))</f>
        <v>1.1954738071631601</v>
      </c>
      <c r="G633" s="13">
        <f t="shared" si="192"/>
        <v>1</v>
      </c>
      <c r="H633" s="13">
        <f t="shared" si="193"/>
        <v>1.19547381</v>
      </c>
      <c r="I633" s="12">
        <f t="shared" si="207"/>
        <v>4.4999999999999998E-2</v>
      </c>
      <c r="J633" s="12"/>
      <c r="K633" s="30">
        <f t="shared" si="194"/>
        <v>44407</v>
      </c>
      <c r="L633" s="2">
        <f t="shared" si="195"/>
        <v>426</v>
      </c>
      <c r="M633" s="15">
        <f t="shared" si="196"/>
        <v>426</v>
      </c>
      <c r="N633" s="11">
        <f t="shared" si="197"/>
        <v>1.077247845</v>
      </c>
      <c r="O633" s="11"/>
      <c r="P633" s="11">
        <f t="shared" si="198"/>
        <v>1.287821586</v>
      </c>
      <c r="Q633" s="11"/>
      <c r="R633" s="15">
        <f t="shared" si="199"/>
        <v>0</v>
      </c>
      <c r="S633" s="13">
        <f t="shared" si="200"/>
        <v>287.82158600000002</v>
      </c>
      <c r="T633" s="13"/>
      <c r="U633" s="19">
        <f t="shared" si="201"/>
        <v>0</v>
      </c>
      <c r="V633" s="13">
        <f t="shared" si="206"/>
        <v>0</v>
      </c>
      <c r="W633" s="4" t="str">
        <f t="shared" si="202"/>
        <v>A+J=</v>
      </c>
      <c r="X633" s="30">
        <f t="shared" si="203"/>
        <v>45866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3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</row>
    <row r="634" spans="1:80" x14ac:dyDescent="0.15">
      <c r="A634" s="36">
        <f t="shared" si="205"/>
        <v>45028</v>
      </c>
      <c r="B634" s="14">
        <f t="shared" ca="1" si="204"/>
        <v>1288.7007140000001</v>
      </c>
      <c r="C634" s="13">
        <f t="shared" ref="C634:C697" si="208">(C633-V633)</f>
        <v>1000</v>
      </c>
      <c r="D634" s="12">
        <f>IF(A634&lt;$B$1,VLOOKUP(A634,[1]DI!$A$4:$B$15000,2,FALSE),0)</f>
        <v>0.13650000000000001</v>
      </c>
      <c r="E634" s="13">
        <f t="shared" ref="E634:E697" si="209">ROUND(((1+D634)^(1/252)),8)</f>
        <v>1.00050788</v>
      </c>
      <c r="F634" s="13">
        <f>(TRUNC(PRODUCT($E$13:$E633),16))</f>
        <v>1.1960809644003401</v>
      </c>
      <c r="G634" s="13">
        <f t="shared" ref="G634:G697" si="210">IF(R633&gt;0,F633,G633)</f>
        <v>1</v>
      </c>
      <c r="H634" s="13">
        <f t="shared" ref="H634:H697" si="211">ROUND(F634/G634,8)</f>
        <v>1.19608096</v>
      </c>
      <c r="I634" s="12">
        <f t="shared" si="207"/>
        <v>4.4999999999999998E-2</v>
      </c>
      <c r="J634" s="12"/>
      <c r="K634" s="30">
        <f t="shared" ref="K634:K697" si="212">IF(R633&gt;0,VLOOKUP(R633,Z$13:AJ$151,2),K633)</f>
        <v>44407</v>
      </c>
      <c r="L634" s="2">
        <f t="shared" ref="L634:L697" si="213">IF(A634&gt;K634,IF(NETWORKDAYS(K634,A634,$Z$161:$Z$545)-1=0,1,NETWORKDAYS(K634,A634,$Z$161:$Z$545)-1),0)</f>
        <v>427</v>
      </c>
      <c r="M634" s="15">
        <f t="shared" ref="M634:M697" si="214">IF(AND(L634=1,L633=1),1,IF(L634&gt;0,IF(L634=L633,L634+1,L634),0))</f>
        <v>427</v>
      </c>
      <c r="N634" s="11">
        <f t="shared" ref="N634:N697" si="215">ROUND((I634+1)^(M634/252),9)</f>
        <v>1.077436024</v>
      </c>
      <c r="O634" s="11"/>
      <c r="P634" s="11">
        <f t="shared" ref="P634:P697" si="216">ROUND(H634*N634,9)</f>
        <v>1.288700714</v>
      </c>
      <c r="Q634" s="11"/>
      <c r="R634" s="15">
        <f t="shared" ref="R634:R697" si="217">IF(VLOOKUP(A634,AA$13:AH$151,8)=VLOOKUP(A633,AA$13:AH$151,8),0,VLOOKUP(A634,AA$13:AH$151,8))</f>
        <v>0</v>
      </c>
      <c r="S634" s="13">
        <f t="shared" ref="S634:S697" si="218">TRUNC(((P634-1)*C634),8)</f>
        <v>288.700714</v>
      </c>
      <c r="T634" s="13"/>
      <c r="U634" s="19">
        <f t="shared" ref="U634:U697" si="219">IF($R634&gt;0,VLOOKUP($R634,$Z$13:$AF$151,7),0)</f>
        <v>0</v>
      </c>
      <c r="V634" s="13">
        <f t="shared" si="206"/>
        <v>0</v>
      </c>
      <c r="W634" s="4" t="str">
        <f t="shared" ref="W634:W697" si="220">IF(R633&gt;0,VLOOKUP(R633,Z$13:AJ$151,10),W633)</f>
        <v>A+J=</v>
      </c>
      <c r="X634" s="30">
        <f t="shared" ref="X634:X697" si="221">IF(R633&gt;0,VLOOKUP(R633,Z$13:AJ$151,11),X633)</f>
        <v>45866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3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</row>
    <row r="635" spans="1:80" x14ac:dyDescent="0.15">
      <c r="A635" s="36">
        <f t="shared" si="205"/>
        <v>45029</v>
      </c>
      <c r="B635" s="14">
        <f t="shared" ca="1" si="204"/>
        <v>1289.5804560000001</v>
      </c>
      <c r="C635" s="13">
        <f t="shared" si="208"/>
        <v>1000</v>
      </c>
      <c r="D635" s="12">
        <f>IF(A635&lt;$B$1,VLOOKUP(A635,[1]DI!$A$4:$B$15000,2,FALSE),0)</f>
        <v>0.13650000000000001</v>
      </c>
      <c r="E635" s="13">
        <f t="shared" si="209"/>
        <v>1.00050788</v>
      </c>
      <c r="F635" s="13">
        <f>(TRUNC(PRODUCT($E$13:$E634),16))</f>
        <v>1.19668843000054</v>
      </c>
      <c r="G635" s="13">
        <f t="shared" si="210"/>
        <v>1</v>
      </c>
      <c r="H635" s="13">
        <f t="shared" si="211"/>
        <v>1.19668843</v>
      </c>
      <c r="I635" s="12">
        <f t="shared" si="207"/>
        <v>4.4999999999999998E-2</v>
      </c>
      <c r="J635" s="12"/>
      <c r="K635" s="30">
        <f t="shared" si="212"/>
        <v>44407</v>
      </c>
      <c r="L635" s="2">
        <f t="shared" si="213"/>
        <v>428</v>
      </c>
      <c r="M635" s="15">
        <f t="shared" si="214"/>
        <v>428</v>
      </c>
      <c r="N635" s="11">
        <f t="shared" si="215"/>
        <v>1.077624237</v>
      </c>
      <c r="O635" s="11"/>
      <c r="P635" s="11">
        <f t="shared" si="216"/>
        <v>1.2895804559999999</v>
      </c>
      <c r="Q635" s="11"/>
      <c r="R635" s="15">
        <f t="shared" si="217"/>
        <v>0</v>
      </c>
      <c r="S635" s="13">
        <f t="shared" si="218"/>
        <v>289.58045600000003</v>
      </c>
      <c r="T635" s="13"/>
      <c r="U635" s="19">
        <f t="shared" si="219"/>
        <v>0</v>
      </c>
      <c r="V635" s="13">
        <f t="shared" si="206"/>
        <v>0</v>
      </c>
      <c r="W635" s="4" t="str">
        <f t="shared" si="220"/>
        <v>A+J=</v>
      </c>
      <c r="X635" s="30">
        <f t="shared" si="221"/>
        <v>45866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3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</row>
    <row r="636" spans="1:80" x14ac:dyDescent="0.15">
      <c r="A636" s="36">
        <f t="shared" si="205"/>
        <v>45030</v>
      </c>
      <c r="B636" s="14">
        <f t="shared" ca="1" si="204"/>
        <v>1290.460789</v>
      </c>
      <c r="C636" s="13">
        <f t="shared" si="208"/>
        <v>1000</v>
      </c>
      <c r="D636" s="12">
        <f>IF(A636&lt;$B$1,VLOOKUP(A636,[1]DI!$A$4:$B$15000,2,FALSE),0)</f>
        <v>0.13650000000000001</v>
      </c>
      <c r="E636" s="13">
        <f t="shared" si="209"/>
        <v>1.00050788</v>
      </c>
      <c r="F636" s="13">
        <f>(TRUNC(PRODUCT($E$13:$E635),16))</f>
        <v>1.1972962041203701</v>
      </c>
      <c r="G636" s="13">
        <f t="shared" si="210"/>
        <v>1</v>
      </c>
      <c r="H636" s="13">
        <f t="shared" si="211"/>
        <v>1.1972962</v>
      </c>
      <c r="I636" s="12">
        <f t="shared" si="207"/>
        <v>4.4999999999999998E-2</v>
      </c>
      <c r="J636" s="12"/>
      <c r="K636" s="30">
        <f t="shared" si="212"/>
        <v>44407</v>
      </c>
      <c r="L636" s="2">
        <f t="shared" si="213"/>
        <v>429</v>
      </c>
      <c r="M636" s="15">
        <f t="shared" si="214"/>
        <v>429</v>
      </c>
      <c r="N636" s="11">
        <f t="shared" si="215"/>
        <v>1.0778124819999999</v>
      </c>
      <c r="O636" s="11"/>
      <c r="P636" s="11">
        <f t="shared" si="216"/>
        <v>1.2904607889999999</v>
      </c>
      <c r="Q636" s="11"/>
      <c r="R636" s="15">
        <f t="shared" si="217"/>
        <v>0</v>
      </c>
      <c r="S636" s="13">
        <f t="shared" si="218"/>
        <v>290.46078899999998</v>
      </c>
      <c r="T636" s="13"/>
      <c r="U636" s="19">
        <f t="shared" si="219"/>
        <v>0</v>
      </c>
      <c r="V636" s="13">
        <f t="shared" si="206"/>
        <v>0</v>
      </c>
      <c r="W636" s="4" t="str">
        <f t="shared" si="220"/>
        <v>A+J=</v>
      </c>
      <c r="X636" s="30">
        <f t="shared" si="221"/>
        <v>45866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3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</row>
    <row r="637" spans="1:80" x14ac:dyDescent="0.15">
      <c r="A637" s="36">
        <f t="shared" si="205"/>
        <v>45031</v>
      </c>
      <c r="B637" s="14">
        <f t="shared" ca="1" si="204"/>
        <v>1291.341735</v>
      </c>
      <c r="C637" s="13">
        <f t="shared" si="208"/>
        <v>1000</v>
      </c>
      <c r="D637" s="12">
        <f>IF(A637&lt;$B$1,VLOOKUP(A637,[1]DI!$A$4:$B$15000,2,FALSE),0)</f>
        <v>0</v>
      </c>
      <c r="E637" s="13">
        <f t="shared" si="209"/>
        <v>1</v>
      </c>
      <c r="F637" s="13">
        <f>(TRUNC(PRODUCT($E$13:$E636),16))</f>
        <v>1.19790428691652</v>
      </c>
      <c r="G637" s="13">
        <f t="shared" si="210"/>
        <v>1</v>
      </c>
      <c r="H637" s="13">
        <f t="shared" si="211"/>
        <v>1.1979042900000001</v>
      </c>
      <c r="I637" s="12">
        <f t="shared" si="207"/>
        <v>4.4999999999999998E-2</v>
      </c>
      <c r="J637" s="12"/>
      <c r="K637" s="30">
        <f t="shared" si="212"/>
        <v>44407</v>
      </c>
      <c r="L637" s="2">
        <f t="shared" si="213"/>
        <v>429</v>
      </c>
      <c r="M637" s="15">
        <f t="shared" si="214"/>
        <v>430</v>
      </c>
      <c r="N637" s="11">
        <f t="shared" si="215"/>
        <v>1.0780007599999999</v>
      </c>
      <c r="O637" s="11"/>
      <c r="P637" s="11">
        <f t="shared" si="216"/>
        <v>1.291341735</v>
      </c>
      <c r="Q637" s="11"/>
      <c r="R637" s="15">
        <f t="shared" si="217"/>
        <v>0</v>
      </c>
      <c r="S637" s="13">
        <f t="shared" si="218"/>
        <v>291.34173500000003</v>
      </c>
      <c r="T637" s="13"/>
      <c r="U637" s="19">
        <f t="shared" si="219"/>
        <v>0</v>
      </c>
      <c r="V637" s="13">
        <f t="shared" si="206"/>
        <v>0</v>
      </c>
      <c r="W637" s="4" t="str">
        <f t="shared" si="220"/>
        <v>A+J=</v>
      </c>
      <c r="X637" s="30">
        <f t="shared" si="221"/>
        <v>45866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3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</row>
    <row r="638" spans="1:80" x14ac:dyDescent="0.15">
      <c r="A638" s="36">
        <f t="shared" si="205"/>
        <v>45032</v>
      </c>
      <c r="B638" s="14">
        <f t="shared" ca="1" si="204"/>
        <v>1291.341735</v>
      </c>
      <c r="C638" s="13">
        <f t="shared" si="208"/>
        <v>1000</v>
      </c>
      <c r="D638" s="12">
        <f>IF(A638&lt;$B$1,VLOOKUP(A638,[1]DI!$A$4:$B$15000,2,FALSE),0)</f>
        <v>0</v>
      </c>
      <c r="E638" s="13">
        <f t="shared" si="209"/>
        <v>1</v>
      </c>
      <c r="F638" s="13">
        <f>(TRUNC(PRODUCT($E$13:$E637),16))</f>
        <v>1.19790428691652</v>
      </c>
      <c r="G638" s="13">
        <f t="shared" si="210"/>
        <v>1</v>
      </c>
      <c r="H638" s="13">
        <f t="shared" si="211"/>
        <v>1.1979042900000001</v>
      </c>
      <c r="I638" s="12">
        <f t="shared" si="207"/>
        <v>4.4999999999999998E-2</v>
      </c>
      <c r="J638" s="12"/>
      <c r="K638" s="30">
        <f t="shared" si="212"/>
        <v>44407</v>
      </c>
      <c r="L638" s="2">
        <f t="shared" si="213"/>
        <v>429</v>
      </c>
      <c r="M638" s="15">
        <f t="shared" si="214"/>
        <v>430</v>
      </c>
      <c r="N638" s="11">
        <f t="shared" si="215"/>
        <v>1.0780007599999999</v>
      </c>
      <c r="O638" s="11"/>
      <c r="P638" s="11">
        <f t="shared" si="216"/>
        <v>1.291341735</v>
      </c>
      <c r="Q638" s="11"/>
      <c r="R638" s="15">
        <f t="shared" si="217"/>
        <v>0</v>
      </c>
      <c r="S638" s="13">
        <f t="shared" si="218"/>
        <v>291.34173500000003</v>
      </c>
      <c r="T638" s="13"/>
      <c r="U638" s="19">
        <f t="shared" si="219"/>
        <v>0</v>
      </c>
      <c r="V638" s="13">
        <f t="shared" si="206"/>
        <v>0</v>
      </c>
      <c r="W638" s="4" t="str">
        <f t="shared" si="220"/>
        <v>A+J=</v>
      </c>
      <c r="X638" s="30">
        <f t="shared" si="221"/>
        <v>45866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3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</row>
    <row r="639" spans="1:80" x14ac:dyDescent="0.15">
      <c r="A639" s="36">
        <f t="shared" si="205"/>
        <v>45033</v>
      </c>
      <c r="B639" s="14">
        <f t="shared" ca="1" si="204"/>
        <v>1291.341735</v>
      </c>
      <c r="C639" s="13">
        <f t="shared" si="208"/>
        <v>1000</v>
      </c>
      <c r="D639" s="12">
        <f>IF(A639&lt;$B$1,VLOOKUP(A639,[1]DI!$A$4:$B$15000,2,FALSE),0)</f>
        <v>0.13650000000000001</v>
      </c>
      <c r="E639" s="13">
        <f t="shared" si="209"/>
        <v>1.00050788</v>
      </c>
      <c r="F639" s="13">
        <f>(TRUNC(PRODUCT($E$13:$E638),16))</f>
        <v>1.19790428691652</v>
      </c>
      <c r="G639" s="13">
        <f t="shared" si="210"/>
        <v>1</v>
      </c>
      <c r="H639" s="13">
        <f t="shared" si="211"/>
        <v>1.1979042900000001</v>
      </c>
      <c r="I639" s="12">
        <f t="shared" si="207"/>
        <v>4.4999999999999998E-2</v>
      </c>
      <c r="J639" s="12"/>
      <c r="K639" s="30">
        <f t="shared" si="212"/>
        <v>44407</v>
      </c>
      <c r="L639" s="2">
        <f t="shared" si="213"/>
        <v>430</v>
      </c>
      <c r="M639" s="15">
        <f t="shared" si="214"/>
        <v>430</v>
      </c>
      <c r="N639" s="11">
        <f t="shared" si="215"/>
        <v>1.0780007599999999</v>
      </c>
      <c r="O639" s="11"/>
      <c r="P639" s="11">
        <f t="shared" si="216"/>
        <v>1.291341735</v>
      </c>
      <c r="Q639" s="11"/>
      <c r="R639" s="15">
        <f t="shared" si="217"/>
        <v>0</v>
      </c>
      <c r="S639" s="13">
        <f t="shared" si="218"/>
        <v>291.34173500000003</v>
      </c>
      <c r="T639" s="13"/>
      <c r="U639" s="19">
        <f t="shared" si="219"/>
        <v>0</v>
      </c>
      <c r="V639" s="13">
        <f t="shared" si="206"/>
        <v>0</v>
      </c>
      <c r="W639" s="4" t="str">
        <f t="shared" si="220"/>
        <v>A+J=</v>
      </c>
      <c r="X639" s="30">
        <f t="shared" si="221"/>
        <v>45866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3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</row>
    <row r="640" spans="1:80" x14ac:dyDescent="0.15">
      <c r="A640" s="36">
        <f t="shared" si="205"/>
        <v>45034</v>
      </c>
      <c r="B640" s="14">
        <f t="shared" ca="1" si="204"/>
        <v>1292.2232730000001</v>
      </c>
      <c r="C640" s="13">
        <f t="shared" si="208"/>
        <v>1000</v>
      </c>
      <c r="D640" s="12">
        <f>IF(A640&lt;$B$1,VLOOKUP(A640,[1]DI!$A$4:$B$15000,2,FALSE),0)</f>
        <v>0.13650000000000001</v>
      </c>
      <c r="E640" s="13">
        <f t="shared" si="209"/>
        <v>1.00050788</v>
      </c>
      <c r="F640" s="13">
        <f>(TRUNC(PRODUCT($E$13:$E639),16))</f>
        <v>1.19851267854576</v>
      </c>
      <c r="G640" s="13">
        <f t="shared" si="210"/>
        <v>1</v>
      </c>
      <c r="H640" s="13">
        <f t="shared" si="211"/>
        <v>1.1985126800000001</v>
      </c>
      <c r="I640" s="12">
        <f t="shared" si="207"/>
        <v>4.4999999999999998E-2</v>
      </c>
      <c r="J640" s="12"/>
      <c r="K640" s="30">
        <f t="shared" si="212"/>
        <v>44407</v>
      </c>
      <c r="L640" s="2">
        <f t="shared" si="213"/>
        <v>431</v>
      </c>
      <c r="M640" s="15">
        <f t="shared" si="214"/>
        <v>431</v>
      </c>
      <c r="N640" s="11">
        <f t="shared" si="215"/>
        <v>1.0781890709999999</v>
      </c>
      <c r="O640" s="11"/>
      <c r="P640" s="11">
        <f t="shared" si="216"/>
        <v>1.2922232730000001</v>
      </c>
      <c r="Q640" s="11"/>
      <c r="R640" s="15">
        <f t="shared" si="217"/>
        <v>0</v>
      </c>
      <c r="S640" s="13">
        <f t="shared" si="218"/>
        <v>292.22327300000001</v>
      </c>
      <c r="T640" s="13"/>
      <c r="U640" s="19">
        <f t="shared" si="219"/>
        <v>0</v>
      </c>
      <c r="V640" s="13">
        <f t="shared" si="206"/>
        <v>0</v>
      </c>
      <c r="W640" s="4" t="str">
        <f t="shared" si="220"/>
        <v>A+J=</v>
      </c>
      <c r="X640" s="30">
        <f t="shared" si="221"/>
        <v>45866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3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</row>
    <row r="641" spans="1:80" x14ac:dyDescent="0.15">
      <c r="A641" s="36">
        <f t="shared" si="205"/>
        <v>45035</v>
      </c>
      <c r="B641" s="14">
        <f t="shared" ca="1" si="204"/>
        <v>1293.1054140000001</v>
      </c>
      <c r="C641" s="13">
        <f t="shared" si="208"/>
        <v>1000</v>
      </c>
      <c r="D641" s="12">
        <f>IF(A641&lt;$B$1,VLOOKUP(A641,[1]DI!$A$4:$B$15000,2,FALSE),0)</f>
        <v>0.13650000000000001</v>
      </c>
      <c r="E641" s="13">
        <f t="shared" si="209"/>
        <v>1.00050788</v>
      </c>
      <c r="F641" s="13">
        <f>(TRUNC(PRODUCT($E$13:$E640),16))</f>
        <v>1.19912137916494</v>
      </c>
      <c r="G641" s="13">
        <f t="shared" si="210"/>
        <v>1</v>
      </c>
      <c r="H641" s="13">
        <f t="shared" si="211"/>
        <v>1.19912138</v>
      </c>
      <c r="I641" s="12">
        <f t="shared" si="207"/>
        <v>4.4999999999999998E-2</v>
      </c>
      <c r="J641" s="12"/>
      <c r="K641" s="30">
        <f t="shared" si="212"/>
        <v>44407</v>
      </c>
      <c r="L641" s="2">
        <f t="shared" si="213"/>
        <v>432</v>
      </c>
      <c r="M641" s="15">
        <f t="shared" si="214"/>
        <v>432</v>
      </c>
      <c r="N641" s="11">
        <f t="shared" si="215"/>
        <v>1.0783774150000001</v>
      </c>
      <c r="O641" s="11"/>
      <c r="P641" s="11">
        <f t="shared" si="216"/>
        <v>1.293105414</v>
      </c>
      <c r="Q641" s="11"/>
      <c r="R641" s="15">
        <f t="shared" si="217"/>
        <v>0</v>
      </c>
      <c r="S641" s="13">
        <f t="shared" si="218"/>
        <v>293.105414</v>
      </c>
      <c r="T641" s="13"/>
      <c r="U641" s="19">
        <f t="shared" si="219"/>
        <v>0</v>
      </c>
      <c r="V641" s="13">
        <f t="shared" si="206"/>
        <v>0</v>
      </c>
      <c r="W641" s="4" t="str">
        <f t="shared" si="220"/>
        <v>A+J=</v>
      </c>
      <c r="X641" s="30">
        <f t="shared" si="221"/>
        <v>45866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3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</row>
    <row r="642" spans="1:80" x14ac:dyDescent="0.15">
      <c r="A642" s="36">
        <f t="shared" si="205"/>
        <v>45036</v>
      </c>
      <c r="B642" s="14">
        <f t="shared" ca="1" si="204"/>
        <v>1293.9881580000001</v>
      </c>
      <c r="C642" s="13">
        <f t="shared" si="208"/>
        <v>1000</v>
      </c>
      <c r="D642" s="12">
        <f>IF(A642&lt;$B$1,VLOOKUP(A642,[1]DI!$A$4:$B$15000,2,FALSE),0)</f>
        <v>0.13650000000000001</v>
      </c>
      <c r="E642" s="13">
        <f t="shared" si="209"/>
        <v>1.00050788</v>
      </c>
      <c r="F642" s="13">
        <f>(TRUNC(PRODUCT($E$13:$E641),16))</f>
        <v>1.19973038893099</v>
      </c>
      <c r="G642" s="13">
        <f t="shared" si="210"/>
        <v>1</v>
      </c>
      <c r="H642" s="13">
        <f t="shared" si="211"/>
        <v>1.19973039</v>
      </c>
      <c r="I642" s="12">
        <f t="shared" si="207"/>
        <v>4.4999999999999998E-2</v>
      </c>
      <c r="J642" s="12"/>
      <c r="K642" s="30">
        <f t="shared" si="212"/>
        <v>44407</v>
      </c>
      <c r="L642" s="2">
        <f t="shared" si="213"/>
        <v>433</v>
      </c>
      <c r="M642" s="15">
        <f t="shared" si="214"/>
        <v>433</v>
      </c>
      <c r="N642" s="11">
        <f t="shared" si="215"/>
        <v>1.078565792</v>
      </c>
      <c r="O642" s="11"/>
      <c r="P642" s="11">
        <f t="shared" si="216"/>
        <v>1.2939881580000001</v>
      </c>
      <c r="Q642" s="11"/>
      <c r="R642" s="15">
        <f t="shared" si="217"/>
        <v>0</v>
      </c>
      <c r="S642" s="13">
        <f t="shared" si="218"/>
        <v>293.988158</v>
      </c>
      <c r="T642" s="13"/>
      <c r="U642" s="19">
        <f t="shared" si="219"/>
        <v>0</v>
      </c>
      <c r="V642" s="13">
        <f t="shared" si="206"/>
        <v>0</v>
      </c>
      <c r="W642" s="4" t="str">
        <f t="shared" si="220"/>
        <v>A+J=</v>
      </c>
      <c r="X642" s="30">
        <f t="shared" si="221"/>
        <v>45866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3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</row>
    <row r="643" spans="1:80" x14ac:dyDescent="0.15">
      <c r="A643" s="36">
        <f t="shared" si="205"/>
        <v>45037</v>
      </c>
      <c r="B643" s="14">
        <f t="shared" ca="1" si="204"/>
        <v>1294.871506</v>
      </c>
      <c r="C643" s="13">
        <f t="shared" si="208"/>
        <v>1000</v>
      </c>
      <c r="D643" s="12">
        <f>IF(A643&lt;$B$1,VLOOKUP(A643,[1]DI!$A$4:$B$15000,2,FALSE),0)</f>
        <v>0</v>
      </c>
      <c r="E643" s="13">
        <f t="shared" si="209"/>
        <v>1</v>
      </c>
      <c r="F643" s="13">
        <f>(TRUNC(PRODUCT($E$13:$E642),16))</f>
        <v>1.2003397080009199</v>
      </c>
      <c r="G643" s="13">
        <f t="shared" si="210"/>
        <v>1</v>
      </c>
      <c r="H643" s="13">
        <f t="shared" si="211"/>
        <v>1.2003397099999999</v>
      </c>
      <c r="I643" s="12">
        <f t="shared" si="207"/>
        <v>4.4999999999999998E-2</v>
      </c>
      <c r="J643" s="12"/>
      <c r="K643" s="30">
        <f t="shared" si="212"/>
        <v>44407</v>
      </c>
      <c r="L643" s="2">
        <f t="shared" si="213"/>
        <v>433</v>
      </c>
      <c r="M643" s="15">
        <f t="shared" si="214"/>
        <v>434</v>
      </c>
      <c r="N643" s="11">
        <f t="shared" si="215"/>
        <v>1.0787542020000001</v>
      </c>
      <c r="O643" s="11"/>
      <c r="P643" s="11">
        <f t="shared" si="216"/>
        <v>1.294871506</v>
      </c>
      <c r="Q643" s="11"/>
      <c r="R643" s="15">
        <f t="shared" si="217"/>
        <v>0</v>
      </c>
      <c r="S643" s="13">
        <f t="shared" si="218"/>
        <v>294.87150600000001</v>
      </c>
      <c r="T643" s="13"/>
      <c r="U643" s="19">
        <f t="shared" si="219"/>
        <v>0</v>
      </c>
      <c r="V643" s="13">
        <f t="shared" si="206"/>
        <v>0</v>
      </c>
      <c r="W643" s="4" t="str">
        <f t="shared" si="220"/>
        <v>A+J=</v>
      </c>
      <c r="X643" s="30">
        <f t="shared" si="221"/>
        <v>45866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3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</row>
    <row r="644" spans="1:80" x14ac:dyDescent="0.15">
      <c r="A644" s="36">
        <f t="shared" si="205"/>
        <v>45038</v>
      </c>
      <c r="B644" s="14">
        <f t="shared" ca="1" si="204"/>
        <v>1294.871506</v>
      </c>
      <c r="C644" s="13">
        <f t="shared" si="208"/>
        <v>1000</v>
      </c>
      <c r="D644" s="12">
        <f>IF(A644&lt;$B$1,VLOOKUP(A644,[1]DI!$A$4:$B$15000,2,FALSE),0)</f>
        <v>0</v>
      </c>
      <c r="E644" s="13">
        <f t="shared" si="209"/>
        <v>1</v>
      </c>
      <c r="F644" s="13">
        <f>(TRUNC(PRODUCT($E$13:$E643),16))</f>
        <v>1.2003397080009199</v>
      </c>
      <c r="G644" s="13">
        <f t="shared" si="210"/>
        <v>1</v>
      </c>
      <c r="H644" s="13">
        <f t="shared" si="211"/>
        <v>1.2003397099999999</v>
      </c>
      <c r="I644" s="12">
        <f t="shared" si="207"/>
        <v>4.4999999999999998E-2</v>
      </c>
      <c r="J644" s="12"/>
      <c r="K644" s="30">
        <f t="shared" si="212"/>
        <v>44407</v>
      </c>
      <c r="L644" s="2">
        <f t="shared" si="213"/>
        <v>433</v>
      </c>
      <c r="M644" s="15">
        <f t="shared" si="214"/>
        <v>434</v>
      </c>
      <c r="N644" s="11">
        <f t="shared" si="215"/>
        <v>1.0787542020000001</v>
      </c>
      <c r="O644" s="11"/>
      <c r="P644" s="11">
        <f t="shared" si="216"/>
        <v>1.294871506</v>
      </c>
      <c r="Q644" s="11"/>
      <c r="R644" s="15">
        <f t="shared" si="217"/>
        <v>0</v>
      </c>
      <c r="S644" s="13">
        <f t="shared" si="218"/>
        <v>294.87150600000001</v>
      </c>
      <c r="T644" s="13"/>
      <c r="U644" s="19">
        <f t="shared" si="219"/>
        <v>0</v>
      </c>
      <c r="V644" s="13">
        <f t="shared" si="206"/>
        <v>0</v>
      </c>
      <c r="W644" s="4" t="str">
        <f t="shared" si="220"/>
        <v>A+J=</v>
      </c>
      <c r="X644" s="30">
        <f t="shared" si="221"/>
        <v>45866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3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</row>
    <row r="645" spans="1:80" x14ac:dyDescent="0.15">
      <c r="A645" s="36">
        <f t="shared" si="205"/>
        <v>45039</v>
      </c>
      <c r="B645" s="14">
        <f t="shared" ca="1" si="204"/>
        <v>1294.871506</v>
      </c>
      <c r="C645" s="13">
        <f t="shared" si="208"/>
        <v>1000</v>
      </c>
      <c r="D645" s="12">
        <f>IF(A645&lt;$B$1,VLOOKUP(A645,[1]DI!$A$4:$B$15000,2,FALSE),0)</f>
        <v>0</v>
      </c>
      <c r="E645" s="13">
        <f t="shared" si="209"/>
        <v>1</v>
      </c>
      <c r="F645" s="13">
        <f>(TRUNC(PRODUCT($E$13:$E644),16))</f>
        <v>1.2003397080009199</v>
      </c>
      <c r="G645" s="13">
        <f t="shared" si="210"/>
        <v>1</v>
      </c>
      <c r="H645" s="13">
        <f t="shared" si="211"/>
        <v>1.2003397099999999</v>
      </c>
      <c r="I645" s="12">
        <f t="shared" si="207"/>
        <v>4.4999999999999998E-2</v>
      </c>
      <c r="J645" s="12"/>
      <c r="K645" s="30">
        <f t="shared" si="212"/>
        <v>44407</v>
      </c>
      <c r="L645" s="2">
        <f t="shared" si="213"/>
        <v>433</v>
      </c>
      <c r="M645" s="15">
        <f t="shared" si="214"/>
        <v>434</v>
      </c>
      <c r="N645" s="11">
        <f t="shared" si="215"/>
        <v>1.0787542020000001</v>
      </c>
      <c r="O645" s="11"/>
      <c r="P645" s="11">
        <f t="shared" si="216"/>
        <v>1.294871506</v>
      </c>
      <c r="Q645" s="11"/>
      <c r="R645" s="15">
        <f t="shared" si="217"/>
        <v>0</v>
      </c>
      <c r="S645" s="13">
        <f t="shared" si="218"/>
        <v>294.87150600000001</v>
      </c>
      <c r="T645" s="13"/>
      <c r="U645" s="19">
        <f t="shared" si="219"/>
        <v>0</v>
      </c>
      <c r="V645" s="13">
        <f t="shared" si="206"/>
        <v>0</v>
      </c>
      <c r="W645" s="4" t="str">
        <f t="shared" si="220"/>
        <v>A+J=</v>
      </c>
      <c r="X645" s="30">
        <f t="shared" si="221"/>
        <v>45866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3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</row>
    <row r="646" spans="1:80" x14ac:dyDescent="0.15">
      <c r="A646" s="36">
        <f t="shared" si="205"/>
        <v>45040</v>
      </c>
      <c r="B646" s="14">
        <f t="shared" ca="1" si="204"/>
        <v>1294.871506</v>
      </c>
      <c r="C646" s="13">
        <f t="shared" si="208"/>
        <v>1000</v>
      </c>
      <c r="D646" s="12">
        <f>IF(A646&lt;$B$1,VLOOKUP(A646,[1]DI!$A$4:$B$15000,2,FALSE),0)</f>
        <v>0.13650000000000001</v>
      </c>
      <c r="E646" s="13">
        <f t="shared" si="209"/>
        <v>1.00050788</v>
      </c>
      <c r="F646" s="13">
        <f>(TRUNC(PRODUCT($E$13:$E645),16))</f>
        <v>1.2003397080009199</v>
      </c>
      <c r="G646" s="13">
        <f t="shared" si="210"/>
        <v>1</v>
      </c>
      <c r="H646" s="13">
        <f t="shared" si="211"/>
        <v>1.2003397099999999</v>
      </c>
      <c r="I646" s="12">
        <f t="shared" si="207"/>
        <v>4.4999999999999998E-2</v>
      </c>
      <c r="J646" s="12"/>
      <c r="K646" s="30">
        <f t="shared" si="212"/>
        <v>44407</v>
      </c>
      <c r="L646" s="2">
        <f t="shared" si="213"/>
        <v>434</v>
      </c>
      <c r="M646" s="15">
        <f t="shared" si="214"/>
        <v>434</v>
      </c>
      <c r="N646" s="11">
        <f t="shared" si="215"/>
        <v>1.0787542020000001</v>
      </c>
      <c r="O646" s="11"/>
      <c r="P646" s="11">
        <f t="shared" si="216"/>
        <v>1.294871506</v>
      </c>
      <c r="Q646" s="11"/>
      <c r="R646" s="15">
        <f t="shared" si="217"/>
        <v>0</v>
      </c>
      <c r="S646" s="13">
        <f t="shared" si="218"/>
        <v>294.87150600000001</v>
      </c>
      <c r="T646" s="13"/>
      <c r="U646" s="19">
        <f t="shared" si="219"/>
        <v>0</v>
      </c>
      <c r="V646" s="13">
        <f t="shared" si="206"/>
        <v>0</v>
      </c>
      <c r="W646" s="4" t="str">
        <f t="shared" si="220"/>
        <v>A+J=</v>
      </c>
      <c r="X646" s="30">
        <f t="shared" si="221"/>
        <v>45866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3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</row>
    <row r="647" spans="1:80" x14ac:dyDescent="0.15">
      <c r="A647" s="36">
        <f t="shared" si="205"/>
        <v>45041</v>
      </c>
      <c r="B647" s="14">
        <f t="shared" ca="1" si="204"/>
        <v>1295.7554559999999</v>
      </c>
      <c r="C647" s="13">
        <f t="shared" si="208"/>
        <v>1000</v>
      </c>
      <c r="D647" s="12">
        <f>IF(A647&lt;$B$1,VLOOKUP(A647,[1]DI!$A$4:$B$15000,2,FALSE),0)</f>
        <v>0.13650000000000001</v>
      </c>
      <c r="E647" s="13">
        <f t="shared" si="209"/>
        <v>1.00050788</v>
      </c>
      <c r="F647" s="13">
        <f>(TRUNC(PRODUCT($E$13:$E646),16))</f>
        <v>1.20094933653182</v>
      </c>
      <c r="G647" s="13">
        <f t="shared" si="210"/>
        <v>1</v>
      </c>
      <c r="H647" s="13">
        <f t="shared" si="211"/>
        <v>1.20094934</v>
      </c>
      <c r="I647" s="12">
        <f t="shared" si="207"/>
        <v>4.4999999999999998E-2</v>
      </c>
      <c r="J647" s="12"/>
      <c r="K647" s="30">
        <f t="shared" si="212"/>
        <v>44407</v>
      </c>
      <c r="L647" s="2">
        <f t="shared" si="213"/>
        <v>435</v>
      </c>
      <c r="M647" s="15">
        <f t="shared" si="214"/>
        <v>435</v>
      </c>
      <c r="N647" s="11">
        <f t="shared" si="215"/>
        <v>1.0789426440000001</v>
      </c>
      <c r="O647" s="11"/>
      <c r="P647" s="11">
        <f t="shared" si="216"/>
        <v>1.295755456</v>
      </c>
      <c r="Q647" s="11"/>
      <c r="R647" s="15">
        <f t="shared" si="217"/>
        <v>0</v>
      </c>
      <c r="S647" s="13">
        <f t="shared" si="218"/>
        <v>295.75545599999998</v>
      </c>
      <c r="T647" s="13"/>
      <c r="U647" s="19">
        <f t="shared" si="219"/>
        <v>0</v>
      </c>
      <c r="V647" s="13">
        <f t="shared" si="206"/>
        <v>0</v>
      </c>
      <c r="W647" s="4" t="str">
        <f t="shared" si="220"/>
        <v>A+J=</v>
      </c>
      <c r="X647" s="30">
        <f t="shared" si="221"/>
        <v>45866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3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</row>
    <row r="648" spans="1:80" x14ac:dyDescent="0.15">
      <c r="A648" s="36">
        <f t="shared" si="205"/>
        <v>45042</v>
      </c>
      <c r="B648" s="14">
        <f t="shared" ca="1" si="204"/>
        <v>1296.640001</v>
      </c>
      <c r="C648" s="13">
        <f t="shared" si="208"/>
        <v>1000</v>
      </c>
      <c r="D648" s="12">
        <f>IF(A648&lt;$B$1,VLOOKUP(A648,[1]DI!$A$4:$B$15000,2,FALSE),0)</f>
        <v>0.13650000000000001</v>
      </c>
      <c r="E648" s="13">
        <f t="shared" si="209"/>
        <v>1.00050788</v>
      </c>
      <c r="F648" s="13">
        <f>(TRUNC(PRODUCT($E$13:$E647),16))</f>
        <v>1.2015592746808601</v>
      </c>
      <c r="G648" s="13">
        <f t="shared" si="210"/>
        <v>1</v>
      </c>
      <c r="H648" s="13">
        <f t="shared" si="211"/>
        <v>1.20155927</v>
      </c>
      <c r="I648" s="12">
        <f t="shared" si="207"/>
        <v>4.4999999999999998E-2</v>
      </c>
      <c r="J648" s="12"/>
      <c r="K648" s="30">
        <f t="shared" si="212"/>
        <v>44407</v>
      </c>
      <c r="L648" s="2">
        <f t="shared" si="213"/>
        <v>436</v>
      </c>
      <c r="M648" s="15">
        <f t="shared" si="214"/>
        <v>436</v>
      </c>
      <c r="N648" s="11">
        <f t="shared" si="215"/>
        <v>1.07913112</v>
      </c>
      <c r="O648" s="11"/>
      <c r="P648" s="11">
        <f t="shared" si="216"/>
        <v>1.2966400010000001</v>
      </c>
      <c r="Q648" s="11"/>
      <c r="R648" s="15">
        <f t="shared" si="217"/>
        <v>0</v>
      </c>
      <c r="S648" s="13">
        <f t="shared" si="218"/>
        <v>296.64000099999998</v>
      </c>
      <c r="T648" s="13"/>
      <c r="U648" s="19">
        <f t="shared" si="219"/>
        <v>0</v>
      </c>
      <c r="V648" s="13">
        <f t="shared" si="206"/>
        <v>0</v>
      </c>
      <c r="W648" s="4" t="str">
        <f t="shared" si="220"/>
        <v>A+J=</v>
      </c>
      <c r="X648" s="30">
        <f t="shared" si="221"/>
        <v>45866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3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</row>
    <row r="649" spans="1:80" x14ac:dyDescent="0.15">
      <c r="A649" s="36">
        <f t="shared" si="205"/>
        <v>45043</v>
      </c>
      <c r="B649" s="14">
        <f t="shared" ca="1" si="204"/>
        <v>1297.525159</v>
      </c>
      <c r="C649" s="13">
        <f t="shared" si="208"/>
        <v>1000</v>
      </c>
      <c r="D649" s="12">
        <f>IF(A649&lt;$B$1,VLOOKUP(A649,[1]DI!$A$4:$B$15000,2,FALSE),0)</f>
        <v>0.13650000000000001</v>
      </c>
      <c r="E649" s="13">
        <f t="shared" si="209"/>
        <v>1.00050788</v>
      </c>
      <c r="F649" s="13">
        <f>(TRUNC(PRODUCT($E$13:$E648),16))</f>
        <v>1.20216952260528</v>
      </c>
      <c r="G649" s="13">
        <f t="shared" si="210"/>
        <v>1</v>
      </c>
      <c r="H649" s="13">
        <f t="shared" si="211"/>
        <v>1.20216952</v>
      </c>
      <c r="I649" s="12">
        <f t="shared" si="207"/>
        <v>4.4999999999999998E-2</v>
      </c>
      <c r="J649" s="12"/>
      <c r="K649" s="30">
        <f t="shared" si="212"/>
        <v>44407</v>
      </c>
      <c r="L649" s="2">
        <f t="shared" si="213"/>
        <v>437</v>
      </c>
      <c r="M649" s="15">
        <f t="shared" si="214"/>
        <v>437</v>
      </c>
      <c r="N649" s="11">
        <f t="shared" si="215"/>
        <v>1.0793196279999999</v>
      </c>
      <c r="O649" s="11"/>
      <c r="P649" s="11">
        <f t="shared" si="216"/>
        <v>1.2975251590000001</v>
      </c>
      <c r="Q649" s="11"/>
      <c r="R649" s="15">
        <f t="shared" si="217"/>
        <v>0</v>
      </c>
      <c r="S649" s="13">
        <f t="shared" si="218"/>
        <v>297.52515899999997</v>
      </c>
      <c r="T649" s="13"/>
      <c r="U649" s="19">
        <f t="shared" si="219"/>
        <v>0</v>
      </c>
      <c r="V649" s="13">
        <f t="shared" si="206"/>
        <v>0</v>
      </c>
      <c r="W649" s="4" t="str">
        <f t="shared" si="220"/>
        <v>A+J=</v>
      </c>
      <c r="X649" s="30">
        <f t="shared" si="221"/>
        <v>45866</v>
      </c>
      <c r="Y649" s="3"/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3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</row>
    <row r="650" spans="1:80" x14ac:dyDescent="0.15">
      <c r="A650" s="36">
        <f t="shared" si="205"/>
        <v>45044</v>
      </c>
      <c r="B650" s="14">
        <f t="shared" ca="1" si="204"/>
        <v>1298.4109229999999</v>
      </c>
      <c r="C650" s="13">
        <f t="shared" si="208"/>
        <v>1000</v>
      </c>
      <c r="D650" s="12">
        <f>IF(A650&lt;$B$1,VLOOKUP(A650,[1]DI!$A$4:$B$15000,2,FALSE),0)</f>
        <v>0.13650000000000001</v>
      </c>
      <c r="E650" s="13">
        <f t="shared" si="209"/>
        <v>1.00050788</v>
      </c>
      <c r="F650" s="13">
        <f>(TRUNC(PRODUCT($E$13:$E649),16))</f>
        <v>1.20278008046242</v>
      </c>
      <c r="G650" s="13">
        <f t="shared" si="210"/>
        <v>1</v>
      </c>
      <c r="H650" s="13">
        <f t="shared" si="211"/>
        <v>1.2027800799999999</v>
      </c>
      <c r="I650" s="12">
        <f t="shared" si="207"/>
        <v>4.4999999999999998E-2</v>
      </c>
      <c r="J650" s="12"/>
      <c r="K650" s="30">
        <f t="shared" si="212"/>
        <v>44407</v>
      </c>
      <c r="L650" s="2">
        <f t="shared" si="213"/>
        <v>438</v>
      </c>
      <c r="M650" s="15">
        <f t="shared" si="214"/>
        <v>438</v>
      </c>
      <c r="N650" s="11">
        <f t="shared" si="215"/>
        <v>1.07950817</v>
      </c>
      <c r="O650" s="11"/>
      <c r="P650" s="11">
        <f t="shared" si="216"/>
        <v>1.2984109230000001</v>
      </c>
      <c r="Q650" s="11"/>
      <c r="R650" s="15">
        <f t="shared" si="217"/>
        <v>0</v>
      </c>
      <c r="S650" s="13">
        <f t="shared" si="218"/>
        <v>298.41092300000003</v>
      </c>
      <c r="T650" s="13"/>
      <c r="U650" s="19">
        <f t="shared" si="219"/>
        <v>0</v>
      </c>
      <c r="V650" s="13">
        <f t="shared" si="206"/>
        <v>0</v>
      </c>
      <c r="W650" s="4" t="str">
        <f t="shared" si="220"/>
        <v>A+J=</v>
      </c>
      <c r="X650" s="30">
        <f t="shared" si="221"/>
        <v>45866</v>
      </c>
      <c r="Y650" s="3"/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3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</row>
    <row r="651" spans="1:80" x14ac:dyDescent="0.15">
      <c r="A651" s="36">
        <f t="shared" si="205"/>
        <v>45045</v>
      </c>
      <c r="B651" s="14">
        <f t="shared" ca="1" si="204"/>
        <v>1299.29729</v>
      </c>
      <c r="C651" s="13">
        <f t="shared" si="208"/>
        <v>1000</v>
      </c>
      <c r="D651" s="12">
        <f>IF(A651&lt;$B$1,VLOOKUP(A651,[1]DI!$A$4:$B$15000,2,FALSE),0)</f>
        <v>0</v>
      </c>
      <c r="E651" s="13">
        <f t="shared" si="209"/>
        <v>1</v>
      </c>
      <c r="F651" s="13">
        <f>(TRUNC(PRODUCT($E$13:$E650),16))</f>
        <v>1.2033909484096901</v>
      </c>
      <c r="G651" s="13">
        <f t="shared" si="210"/>
        <v>1</v>
      </c>
      <c r="H651" s="13">
        <f t="shared" si="211"/>
        <v>1.20339095</v>
      </c>
      <c r="I651" s="12">
        <f t="shared" si="207"/>
        <v>4.4999999999999998E-2</v>
      </c>
      <c r="J651" s="12"/>
      <c r="K651" s="30">
        <f t="shared" si="212"/>
        <v>44407</v>
      </c>
      <c r="L651" s="2">
        <f t="shared" si="213"/>
        <v>438</v>
      </c>
      <c r="M651" s="15">
        <f t="shared" si="214"/>
        <v>439</v>
      </c>
      <c r="N651" s="11">
        <f t="shared" si="215"/>
        <v>1.079696744</v>
      </c>
      <c r="O651" s="11"/>
      <c r="P651" s="11">
        <f t="shared" si="216"/>
        <v>1.2992972899999999</v>
      </c>
      <c r="Q651" s="11"/>
      <c r="R651" s="15">
        <f t="shared" si="217"/>
        <v>0</v>
      </c>
      <c r="S651" s="13">
        <f t="shared" si="218"/>
        <v>299.29728999999998</v>
      </c>
      <c r="T651" s="13"/>
      <c r="U651" s="19">
        <f t="shared" si="219"/>
        <v>0</v>
      </c>
      <c r="V651" s="13">
        <f t="shared" si="206"/>
        <v>0</v>
      </c>
      <c r="W651" s="4" t="str">
        <f t="shared" si="220"/>
        <v>A+J=</v>
      </c>
      <c r="X651" s="30">
        <f t="shared" si="221"/>
        <v>45866</v>
      </c>
      <c r="Y651" s="3"/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3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</row>
    <row r="652" spans="1:80" x14ac:dyDescent="0.15">
      <c r="A652" s="36">
        <f t="shared" si="205"/>
        <v>45046</v>
      </c>
      <c r="B652" s="14">
        <f t="shared" ca="1" si="204"/>
        <v>1299.29729</v>
      </c>
      <c r="C652" s="13">
        <f t="shared" si="208"/>
        <v>1000</v>
      </c>
      <c r="D652" s="12">
        <f>IF(A652&lt;$B$1,VLOOKUP(A652,[1]DI!$A$4:$B$15000,2,FALSE),0)</f>
        <v>0</v>
      </c>
      <c r="E652" s="13">
        <f t="shared" si="209"/>
        <v>1</v>
      </c>
      <c r="F652" s="13">
        <f>(TRUNC(PRODUCT($E$13:$E651),16))</f>
        <v>1.2033909484096901</v>
      </c>
      <c r="G652" s="13">
        <f t="shared" si="210"/>
        <v>1</v>
      </c>
      <c r="H652" s="13">
        <f t="shared" si="211"/>
        <v>1.20339095</v>
      </c>
      <c r="I652" s="12">
        <f t="shared" si="207"/>
        <v>4.4999999999999998E-2</v>
      </c>
      <c r="J652" s="12"/>
      <c r="K652" s="30">
        <f t="shared" si="212"/>
        <v>44407</v>
      </c>
      <c r="L652" s="2">
        <f t="shared" si="213"/>
        <v>438</v>
      </c>
      <c r="M652" s="15">
        <f t="shared" si="214"/>
        <v>439</v>
      </c>
      <c r="N652" s="11">
        <f t="shared" si="215"/>
        <v>1.079696744</v>
      </c>
      <c r="O652" s="11"/>
      <c r="P652" s="11">
        <f t="shared" si="216"/>
        <v>1.2992972899999999</v>
      </c>
      <c r="Q652" s="11"/>
      <c r="R652" s="15">
        <f t="shared" si="217"/>
        <v>0</v>
      </c>
      <c r="S652" s="13">
        <f t="shared" si="218"/>
        <v>299.29728999999998</v>
      </c>
      <c r="T652" s="13"/>
      <c r="U652" s="19">
        <f t="shared" si="219"/>
        <v>0</v>
      </c>
      <c r="V652" s="13">
        <f t="shared" si="206"/>
        <v>0</v>
      </c>
      <c r="W652" s="4" t="str">
        <f t="shared" si="220"/>
        <v>A+J=</v>
      </c>
      <c r="X652" s="30">
        <f t="shared" si="221"/>
        <v>45866</v>
      </c>
      <c r="Y652" s="3"/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3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</row>
    <row r="653" spans="1:80" x14ac:dyDescent="0.15">
      <c r="A653" s="36">
        <f t="shared" si="205"/>
        <v>45047</v>
      </c>
      <c r="B653" s="14">
        <f t="shared" ref="B653:B716" ca="1" si="222">IF(A653&lt;=TODAY(),C653+S653,IF(AND(A653&gt;TODAY(),A653&lt;=$B$1),IF(VLOOKUP(TODAY(),$A$11:$D$4976,4,FALSE)=0,"n.d",C653+S653),"n.d"))</f>
        <v>1299.29729</v>
      </c>
      <c r="C653" s="13">
        <f t="shared" si="208"/>
        <v>1000</v>
      </c>
      <c r="D653" s="12">
        <f>IF(A653&lt;$B$1,VLOOKUP(A653,[1]DI!$A$4:$B$15000,2,FALSE),0)</f>
        <v>0</v>
      </c>
      <c r="E653" s="13">
        <f t="shared" si="209"/>
        <v>1</v>
      </c>
      <c r="F653" s="13">
        <f>(TRUNC(PRODUCT($E$13:$E652),16))</f>
        <v>1.2033909484096901</v>
      </c>
      <c r="G653" s="13">
        <f t="shared" si="210"/>
        <v>1</v>
      </c>
      <c r="H653" s="13">
        <f t="shared" si="211"/>
        <v>1.20339095</v>
      </c>
      <c r="I653" s="12">
        <f t="shared" si="207"/>
        <v>4.4999999999999998E-2</v>
      </c>
      <c r="J653" s="12"/>
      <c r="K653" s="30">
        <f t="shared" si="212"/>
        <v>44407</v>
      </c>
      <c r="L653" s="2">
        <f t="shared" si="213"/>
        <v>438</v>
      </c>
      <c r="M653" s="15">
        <f t="shared" si="214"/>
        <v>439</v>
      </c>
      <c r="N653" s="11">
        <f t="shared" si="215"/>
        <v>1.079696744</v>
      </c>
      <c r="O653" s="11"/>
      <c r="P653" s="11">
        <f t="shared" si="216"/>
        <v>1.2992972899999999</v>
      </c>
      <c r="Q653" s="11"/>
      <c r="R653" s="15">
        <f t="shared" si="217"/>
        <v>0</v>
      </c>
      <c r="S653" s="13">
        <f t="shared" si="218"/>
        <v>299.29728999999998</v>
      </c>
      <c r="T653" s="13"/>
      <c r="U653" s="19">
        <f t="shared" si="219"/>
        <v>0</v>
      </c>
      <c r="V653" s="13">
        <f t="shared" si="206"/>
        <v>0</v>
      </c>
      <c r="W653" s="4" t="str">
        <f t="shared" si="220"/>
        <v>A+J=</v>
      </c>
      <c r="X653" s="30">
        <f t="shared" si="221"/>
        <v>45866</v>
      </c>
      <c r="Y653" s="3"/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3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</row>
    <row r="654" spans="1:80" x14ac:dyDescent="0.15">
      <c r="A654" s="36">
        <f t="shared" ref="A654:A717" si="223">(A653+1)</f>
        <v>45048</v>
      </c>
      <c r="B654" s="14">
        <f t="shared" ca="1" si="222"/>
        <v>1299.29729</v>
      </c>
      <c r="C654" s="13">
        <f t="shared" si="208"/>
        <v>1000</v>
      </c>
      <c r="D654" s="12">
        <f>IF(A654&lt;$B$1,VLOOKUP(A654,[1]DI!$A$4:$B$15000,2,FALSE),0)</f>
        <v>0.13650000000000001</v>
      </c>
      <c r="E654" s="13">
        <f t="shared" si="209"/>
        <v>1.00050788</v>
      </c>
      <c r="F654" s="13">
        <f>(TRUNC(PRODUCT($E$13:$E653),16))</f>
        <v>1.2033909484096901</v>
      </c>
      <c r="G654" s="13">
        <f t="shared" si="210"/>
        <v>1</v>
      </c>
      <c r="H654" s="13">
        <f t="shared" si="211"/>
        <v>1.20339095</v>
      </c>
      <c r="I654" s="12">
        <f t="shared" si="207"/>
        <v>4.4999999999999998E-2</v>
      </c>
      <c r="J654" s="12"/>
      <c r="K654" s="30">
        <f t="shared" si="212"/>
        <v>44407</v>
      </c>
      <c r="L654" s="2">
        <f t="shared" si="213"/>
        <v>439</v>
      </c>
      <c r="M654" s="15">
        <f t="shared" si="214"/>
        <v>439</v>
      </c>
      <c r="N654" s="11">
        <f t="shared" si="215"/>
        <v>1.079696744</v>
      </c>
      <c r="O654" s="11"/>
      <c r="P654" s="11">
        <f t="shared" si="216"/>
        <v>1.2992972899999999</v>
      </c>
      <c r="Q654" s="11"/>
      <c r="R654" s="15">
        <f t="shared" si="217"/>
        <v>0</v>
      </c>
      <c r="S654" s="13">
        <f t="shared" si="218"/>
        <v>299.29728999999998</v>
      </c>
      <c r="T654" s="13"/>
      <c r="U654" s="19">
        <f t="shared" si="219"/>
        <v>0</v>
      </c>
      <c r="V654" s="13">
        <f t="shared" ref="V654:V717" si="224">IF(U654&gt;0,TRUNC(U654*C654,8),0)</f>
        <v>0</v>
      </c>
      <c r="W654" s="4" t="str">
        <f t="shared" si="220"/>
        <v>A+J=</v>
      </c>
      <c r="X654" s="30">
        <f t="shared" si="221"/>
        <v>45866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3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</row>
    <row r="655" spans="1:80" x14ac:dyDescent="0.15">
      <c r="A655" s="36">
        <f t="shared" si="223"/>
        <v>45049</v>
      </c>
      <c r="B655" s="14">
        <f t="shared" ca="1" si="222"/>
        <v>1300.1842630000001</v>
      </c>
      <c r="C655" s="13">
        <f t="shared" si="208"/>
        <v>1000</v>
      </c>
      <c r="D655" s="12">
        <f>IF(A655&lt;$B$1,VLOOKUP(A655,[1]DI!$A$4:$B$15000,2,FALSE),0)</f>
        <v>0.13650000000000001</v>
      </c>
      <c r="E655" s="13">
        <f t="shared" si="209"/>
        <v>1.00050788</v>
      </c>
      <c r="F655" s="13">
        <f>(TRUNC(PRODUCT($E$13:$E654),16))</f>
        <v>1.20400212660457</v>
      </c>
      <c r="G655" s="13">
        <f t="shared" si="210"/>
        <v>1</v>
      </c>
      <c r="H655" s="13">
        <f t="shared" si="211"/>
        <v>1.2040021299999999</v>
      </c>
      <c r="I655" s="12">
        <f t="shared" ref="I655:I718" si="225">IF(R654&gt;0,VLOOKUP(A654,AG$161:AH$223,2),I654)</f>
        <v>4.4999999999999998E-2</v>
      </c>
      <c r="J655" s="12"/>
      <c r="K655" s="30">
        <f t="shared" si="212"/>
        <v>44407</v>
      </c>
      <c r="L655" s="2">
        <f t="shared" si="213"/>
        <v>440</v>
      </c>
      <c r="M655" s="15">
        <f t="shared" si="214"/>
        <v>440</v>
      </c>
      <c r="N655" s="11">
        <f t="shared" si="215"/>
        <v>1.0798853509999999</v>
      </c>
      <c r="O655" s="11"/>
      <c r="P655" s="11">
        <f t="shared" si="216"/>
        <v>1.300184263</v>
      </c>
      <c r="Q655" s="11"/>
      <c r="R655" s="15">
        <f t="shared" si="217"/>
        <v>0</v>
      </c>
      <c r="S655" s="13">
        <f t="shared" si="218"/>
        <v>300.18426299999999</v>
      </c>
      <c r="T655" s="13"/>
      <c r="U655" s="19">
        <f t="shared" si="219"/>
        <v>0</v>
      </c>
      <c r="V655" s="13">
        <f t="shared" si="224"/>
        <v>0</v>
      </c>
      <c r="W655" s="4" t="str">
        <f t="shared" si="220"/>
        <v>A+J=</v>
      </c>
      <c r="X655" s="30">
        <f t="shared" si="221"/>
        <v>45866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3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</row>
    <row r="656" spans="1:80" x14ac:dyDescent="0.15">
      <c r="A656" s="36">
        <f t="shared" si="223"/>
        <v>45050</v>
      </c>
      <c r="B656" s="14">
        <f t="shared" ca="1" si="222"/>
        <v>1301.0718409999999</v>
      </c>
      <c r="C656" s="13">
        <f t="shared" si="208"/>
        <v>1000</v>
      </c>
      <c r="D656" s="12">
        <f>IF(A656&lt;$B$1,VLOOKUP(A656,[1]DI!$A$4:$B$15000,2,FALSE),0)</f>
        <v>0.13650000000000001</v>
      </c>
      <c r="E656" s="13">
        <f t="shared" si="209"/>
        <v>1.00050788</v>
      </c>
      <c r="F656" s="13">
        <f>(TRUNC(PRODUCT($E$13:$E655),16))</f>
        <v>1.2046136152046301</v>
      </c>
      <c r="G656" s="13">
        <f t="shared" si="210"/>
        <v>1</v>
      </c>
      <c r="H656" s="13">
        <f t="shared" si="211"/>
        <v>1.2046136199999999</v>
      </c>
      <c r="I656" s="12">
        <f t="shared" si="225"/>
        <v>4.4999999999999998E-2</v>
      </c>
      <c r="J656" s="12"/>
      <c r="K656" s="30">
        <f t="shared" si="212"/>
        <v>44407</v>
      </c>
      <c r="L656" s="2">
        <f t="shared" si="213"/>
        <v>441</v>
      </c>
      <c r="M656" s="15">
        <f t="shared" si="214"/>
        <v>441</v>
      </c>
      <c r="N656" s="11">
        <f t="shared" si="215"/>
        <v>1.080073992</v>
      </c>
      <c r="O656" s="11"/>
      <c r="P656" s="11">
        <f t="shared" si="216"/>
        <v>1.301071841</v>
      </c>
      <c r="Q656" s="11"/>
      <c r="R656" s="15">
        <f t="shared" si="217"/>
        <v>0</v>
      </c>
      <c r="S656" s="13">
        <f t="shared" si="218"/>
        <v>301.07184100000001</v>
      </c>
      <c r="T656" s="13"/>
      <c r="U656" s="19">
        <f t="shared" si="219"/>
        <v>0</v>
      </c>
      <c r="V656" s="13">
        <f t="shared" si="224"/>
        <v>0</v>
      </c>
      <c r="W656" s="4" t="str">
        <f t="shared" si="220"/>
        <v>A+J=</v>
      </c>
      <c r="X656" s="30">
        <f t="shared" si="221"/>
        <v>45866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3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</row>
    <row r="657" spans="1:80" x14ac:dyDescent="0.15">
      <c r="A657" s="36">
        <f t="shared" si="223"/>
        <v>45051</v>
      </c>
      <c r="B657" s="14">
        <f t="shared" ca="1" si="222"/>
        <v>1301.9600129999999</v>
      </c>
      <c r="C657" s="13">
        <f t="shared" si="208"/>
        <v>1000</v>
      </c>
      <c r="D657" s="12">
        <f>IF(A657&lt;$B$1,VLOOKUP(A657,[1]DI!$A$4:$B$15000,2,FALSE),0)</f>
        <v>0.13650000000000001</v>
      </c>
      <c r="E657" s="13">
        <f t="shared" si="209"/>
        <v>1.00050788</v>
      </c>
      <c r="F657" s="13">
        <f>(TRUNC(PRODUCT($E$13:$E656),16))</f>
        <v>1.2052254143675201</v>
      </c>
      <c r="G657" s="13">
        <f t="shared" si="210"/>
        <v>1</v>
      </c>
      <c r="H657" s="13">
        <f t="shared" si="211"/>
        <v>1.2052254099999999</v>
      </c>
      <c r="I657" s="12">
        <f t="shared" si="225"/>
        <v>4.4999999999999998E-2</v>
      </c>
      <c r="J657" s="12"/>
      <c r="K657" s="30">
        <f t="shared" si="212"/>
        <v>44407</v>
      </c>
      <c r="L657" s="2">
        <f t="shared" si="213"/>
        <v>442</v>
      </c>
      <c r="M657" s="15">
        <f t="shared" si="214"/>
        <v>442</v>
      </c>
      <c r="N657" s="11">
        <f t="shared" si="215"/>
        <v>1.080262665</v>
      </c>
      <c r="O657" s="11"/>
      <c r="P657" s="11">
        <f t="shared" si="216"/>
        <v>1.301960013</v>
      </c>
      <c r="Q657" s="11"/>
      <c r="R657" s="15">
        <f t="shared" si="217"/>
        <v>0</v>
      </c>
      <c r="S657" s="13">
        <f t="shared" si="218"/>
        <v>301.960013</v>
      </c>
      <c r="T657" s="13"/>
      <c r="U657" s="19">
        <f t="shared" si="219"/>
        <v>0</v>
      </c>
      <c r="V657" s="13">
        <f t="shared" si="224"/>
        <v>0</v>
      </c>
      <c r="W657" s="4" t="str">
        <f t="shared" si="220"/>
        <v>A+J=</v>
      </c>
      <c r="X657" s="30">
        <f t="shared" si="221"/>
        <v>45866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3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</row>
    <row r="658" spans="1:80" x14ac:dyDescent="0.15">
      <c r="A658" s="36">
        <f t="shared" si="223"/>
        <v>45052</v>
      </c>
      <c r="B658" s="14">
        <f t="shared" ca="1" si="222"/>
        <v>1302.848802</v>
      </c>
      <c r="C658" s="13">
        <f t="shared" si="208"/>
        <v>1000</v>
      </c>
      <c r="D658" s="12">
        <f>IF(A658&lt;$B$1,VLOOKUP(A658,[1]DI!$A$4:$B$15000,2,FALSE),0)</f>
        <v>0</v>
      </c>
      <c r="E658" s="13">
        <f t="shared" si="209"/>
        <v>1</v>
      </c>
      <c r="F658" s="13">
        <f>(TRUNC(PRODUCT($E$13:$E657),16))</f>
        <v>1.20583752425097</v>
      </c>
      <c r="G658" s="13">
        <f t="shared" si="210"/>
        <v>1</v>
      </c>
      <c r="H658" s="13">
        <f t="shared" si="211"/>
        <v>1.20583752</v>
      </c>
      <c r="I658" s="12">
        <f t="shared" si="225"/>
        <v>4.4999999999999998E-2</v>
      </c>
      <c r="J658" s="12"/>
      <c r="K658" s="30">
        <f t="shared" si="212"/>
        <v>44407</v>
      </c>
      <c r="L658" s="2">
        <f t="shared" si="213"/>
        <v>442</v>
      </c>
      <c r="M658" s="15">
        <f t="shared" si="214"/>
        <v>443</v>
      </c>
      <c r="N658" s="11">
        <f t="shared" si="215"/>
        <v>1.0804513710000001</v>
      </c>
      <c r="O658" s="11"/>
      <c r="P658" s="11">
        <f t="shared" si="216"/>
        <v>1.302848802</v>
      </c>
      <c r="Q658" s="11"/>
      <c r="R658" s="15">
        <f t="shared" si="217"/>
        <v>0</v>
      </c>
      <c r="S658" s="13">
        <f t="shared" si="218"/>
        <v>302.84880199999998</v>
      </c>
      <c r="T658" s="13"/>
      <c r="U658" s="19">
        <f t="shared" si="219"/>
        <v>0</v>
      </c>
      <c r="V658" s="13">
        <f t="shared" si="224"/>
        <v>0</v>
      </c>
      <c r="W658" s="4" t="str">
        <f t="shared" si="220"/>
        <v>A+J=</v>
      </c>
      <c r="X658" s="30">
        <f t="shared" si="221"/>
        <v>45866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3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</row>
    <row r="659" spans="1:80" x14ac:dyDescent="0.15">
      <c r="A659" s="36">
        <f t="shared" si="223"/>
        <v>45053</v>
      </c>
      <c r="B659" s="14">
        <f t="shared" ca="1" si="222"/>
        <v>1302.848802</v>
      </c>
      <c r="C659" s="13">
        <f t="shared" si="208"/>
        <v>1000</v>
      </c>
      <c r="D659" s="12">
        <f>IF(A659&lt;$B$1,VLOOKUP(A659,[1]DI!$A$4:$B$15000,2,FALSE),0)</f>
        <v>0</v>
      </c>
      <c r="E659" s="13">
        <f t="shared" si="209"/>
        <v>1</v>
      </c>
      <c r="F659" s="13">
        <f>(TRUNC(PRODUCT($E$13:$E658),16))</f>
        <v>1.20583752425097</v>
      </c>
      <c r="G659" s="13">
        <f t="shared" si="210"/>
        <v>1</v>
      </c>
      <c r="H659" s="13">
        <f t="shared" si="211"/>
        <v>1.20583752</v>
      </c>
      <c r="I659" s="12">
        <f t="shared" si="225"/>
        <v>4.4999999999999998E-2</v>
      </c>
      <c r="J659" s="12"/>
      <c r="K659" s="30">
        <f t="shared" si="212"/>
        <v>44407</v>
      </c>
      <c r="L659" s="2">
        <f t="shared" si="213"/>
        <v>442</v>
      </c>
      <c r="M659" s="15">
        <f t="shared" si="214"/>
        <v>443</v>
      </c>
      <c r="N659" s="11">
        <f t="shared" si="215"/>
        <v>1.0804513710000001</v>
      </c>
      <c r="O659" s="11"/>
      <c r="P659" s="11">
        <f t="shared" si="216"/>
        <v>1.302848802</v>
      </c>
      <c r="Q659" s="11"/>
      <c r="R659" s="15">
        <f t="shared" si="217"/>
        <v>0</v>
      </c>
      <c r="S659" s="13">
        <f t="shared" si="218"/>
        <v>302.84880199999998</v>
      </c>
      <c r="T659" s="13"/>
      <c r="U659" s="19">
        <f t="shared" si="219"/>
        <v>0</v>
      </c>
      <c r="V659" s="13">
        <f t="shared" si="224"/>
        <v>0</v>
      </c>
      <c r="W659" s="4" t="str">
        <f t="shared" si="220"/>
        <v>A+J=</v>
      </c>
      <c r="X659" s="30">
        <f t="shared" si="221"/>
        <v>45866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3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</row>
    <row r="660" spans="1:80" x14ac:dyDescent="0.15">
      <c r="A660" s="36">
        <f t="shared" si="223"/>
        <v>45054</v>
      </c>
      <c r="B660" s="14">
        <f t="shared" ca="1" si="222"/>
        <v>1302.848802</v>
      </c>
      <c r="C660" s="13">
        <f t="shared" si="208"/>
        <v>1000</v>
      </c>
      <c r="D660" s="12">
        <f>IF(A660&lt;$B$1,VLOOKUP(A660,[1]DI!$A$4:$B$15000,2,FALSE),0)</f>
        <v>0.13650000000000001</v>
      </c>
      <c r="E660" s="13">
        <f t="shared" si="209"/>
        <v>1.00050788</v>
      </c>
      <c r="F660" s="13">
        <f>(TRUNC(PRODUCT($E$13:$E659),16))</f>
        <v>1.20583752425097</v>
      </c>
      <c r="G660" s="13">
        <f t="shared" si="210"/>
        <v>1</v>
      </c>
      <c r="H660" s="13">
        <f t="shared" si="211"/>
        <v>1.20583752</v>
      </c>
      <c r="I660" s="12">
        <f t="shared" si="225"/>
        <v>4.4999999999999998E-2</v>
      </c>
      <c r="J660" s="12"/>
      <c r="K660" s="30">
        <f t="shared" si="212"/>
        <v>44407</v>
      </c>
      <c r="L660" s="2">
        <f t="shared" si="213"/>
        <v>443</v>
      </c>
      <c r="M660" s="15">
        <f t="shared" si="214"/>
        <v>443</v>
      </c>
      <c r="N660" s="11">
        <f t="shared" si="215"/>
        <v>1.0804513710000001</v>
      </c>
      <c r="O660" s="11"/>
      <c r="P660" s="11">
        <f t="shared" si="216"/>
        <v>1.302848802</v>
      </c>
      <c r="Q660" s="11"/>
      <c r="R660" s="15">
        <f t="shared" si="217"/>
        <v>0</v>
      </c>
      <c r="S660" s="13">
        <f t="shared" si="218"/>
        <v>302.84880199999998</v>
      </c>
      <c r="T660" s="13"/>
      <c r="U660" s="19">
        <f t="shared" si="219"/>
        <v>0</v>
      </c>
      <c r="V660" s="13">
        <f t="shared" si="224"/>
        <v>0</v>
      </c>
      <c r="W660" s="4" t="str">
        <f t="shared" si="220"/>
        <v>A+J=</v>
      </c>
      <c r="X660" s="30">
        <f t="shared" si="221"/>
        <v>45866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3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</row>
    <row r="661" spans="1:80" x14ac:dyDescent="0.15">
      <c r="A661" s="36">
        <f t="shared" si="223"/>
        <v>45055</v>
      </c>
      <c r="B661" s="14">
        <f t="shared" ca="1" si="222"/>
        <v>1303.7382069999999</v>
      </c>
      <c r="C661" s="13">
        <f t="shared" si="208"/>
        <v>1000</v>
      </c>
      <c r="D661" s="12">
        <f>IF(A661&lt;$B$1,VLOOKUP(A661,[1]DI!$A$4:$B$15000,2,FALSE),0)</f>
        <v>0.13650000000000001</v>
      </c>
      <c r="E661" s="13">
        <f t="shared" si="209"/>
        <v>1.00050788</v>
      </c>
      <c r="F661" s="13">
        <f>(TRUNC(PRODUCT($E$13:$E660),16))</f>
        <v>1.2064499450127799</v>
      </c>
      <c r="G661" s="13">
        <f t="shared" si="210"/>
        <v>1</v>
      </c>
      <c r="H661" s="13">
        <f t="shared" si="211"/>
        <v>1.2064499500000001</v>
      </c>
      <c r="I661" s="12">
        <f t="shared" si="225"/>
        <v>4.4999999999999998E-2</v>
      </c>
      <c r="J661" s="12"/>
      <c r="K661" s="30">
        <f t="shared" si="212"/>
        <v>44407</v>
      </c>
      <c r="L661" s="2">
        <f t="shared" si="213"/>
        <v>444</v>
      </c>
      <c r="M661" s="15">
        <f t="shared" si="214"/>
        <v>444</v>
      </c>
      <c r="N661" s="11">
        <f t="shared" si="215"/>
        <v>1.08064011</v>
      </c>
      <c r="O661" s="11"/>
      <c r="P661" s="11">
        <f t="shared" si="216"/>
        <v>1.3037382070000001</v>
      </c>
      <c r="Q661" s="11"/>
      <c r="R661" s="15">
        <f t="shared" si="217"/>
        <v>0</v>
      </c>
      <c r="S661" s="13">
        <f t="shared" si="218"/>
        <v>303.73820699999999</v>
      </c>
      <c r="T661" s="13"/>
      <c r="U661" s="19">
        <f t="shared" si="219"/>
        <v>0</v>
      </c>
      <c r="V661" s="13">
        <f t="shared" si="224"/>
        <v>0</v>
      </c>
      <c r="W661" s="4" t="str">
        <f t="shared" si="220"/>
        <v>A+J=</v>
      </c>
      <c r="X661" s="30">
        <f t="shared" si="221"/>
        <v>45866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3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</row>
    <row r="662" spans="1:80" x14ac:dyDescent="0.15">
      <c r="A662" s="36">
        <f t="shared" si="223"/>
        <v>45056</v>
      </c>
      <c r="B662" s="14">
        <f t="shared" ca="1" si="222"/>
        <v>1304.628207</v>
      </c>
      <c r="C662" s="13">
        <f t="shared" si="208"/>
        <v>1000</v>
      </c>
      <c r="D662" s="12">
        <f>IF(A662&lt;$B$1,VLOOKUP(A662,[1]DI!$A$4:$B$15000,2,FALSE),0)</f>
        <v>0.13650000000000001</v>
      </c>
      <c r="E662" s="13">
        <f t="shared" si="209"/>
        <v>1.00050788</v>
      </c>
      <c r="F662" s="13">
        <f>(TRUNC(PRODUCT($E$13:$E661),16))</f>
        <v>1.2070626768108501</v>
      </c>
      <c r="G662" s="13">
        <f t="shared" si="210"/>
        <v>1</v>
      </c>
      <c r="H662" s="13">
        <f t="shared" si="211"/>
        <v>1.2070626799999999</v>
      </c>
      <c r="I662" s="12">
        <f t="shared" si="225"/>
        <v>4.4999999999999998E-2</v>
      </c>
      <c r="J662" s="12"/>
      <c r="K662" s="30">
        <f t="shared" si="212"/>
        <v>44407</v>
      </c>
      <c r="L662" s="2">
        <f t="shared" si="213"/>
        <v>445</v>
      </c>
      <c r="M662" s="15">
        <f t="shared" si="214"/>
        <v>445</v>
      </c>
      <c r="N662" s="11">
        <f t="shared" si="215"/>
        <v>1.080828882</v>
      </c>
      <c r="O662" s="11"/>
      <c r="P662" s="11">
        <f t="shared" si="216"/>
        <v>1.3046282069999999</v>
      </c>
      <c r="Q662" s="11"/>
      <c r="R662" s="15">
        <f t="shared" si="217"/>
        <v>0</v>
      </c>
      <c r="S662" s="13">
        <f t="shared" si="218"/>
        <v>304.62820699999997</v>
      </c>
      <c r="T662" s="13"/>
      <c r="U662" s="19">
        <f t="shared" si="219"/>
        <v>0</v>
      </c>
      <c r="V662" s="13">
        <f t="shared" si="224"/>
        <v>0</v>
      </c>
      <c r="W662" s="4" t="str">
        <f t="shared" si="220"/>
        <v>A+J=</v>
      </c>
      <c r="X662" s="30">
        <f t="shared" si="221"/>
        <v>45866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3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</row>
    <row r="663" spans="1:80" x14ac:dyDescent="0.15">
      <c r="A663" s="36">
        <f t="shared" si="223"/>
        <v>45057</v>
      </c>
      <c r="B663" s="14">
        <f t="shared" ca="1" si="222"/>
        <v>1305.5188130000001</v>
      </c>
      <c r="C663" s="13">
        <f t="shared" si="208"/>
        <v>1000</v>
      </c>
      <c r="D663" s="12">
        <f>IF(A663&lt;$B$1,VLOOKUP(A663,[1]DI!$A$4:$B$15000,2,FALSE),0)</f>
        <v>0.13650000000000001</v>
      </c>
      <c r="E663" s="13">
        <f t="shared" si="209"/>
        <v>1.00050788</v>
      </c>
      <c r="F663" s="13">
        <f>(TRUNC(PRODUCT($E$13:$E662),16))</f>
        <v>1.20767571980315</v>
      </c>
      <c r="G663" s="13">
        <f t="shared" si="210"/>
        <v>1</v>
      </c>
      <c r="H663" s="13">
        <f t="shared" si="211"/>
        <v>1.2076757199999999</v>
      </c>
      <c r="I663" s="12">
        <f t="shared" si="225"/>
        <v>4.4999999999999998E-2</v>
      </c>
      <c r="J663" s="12"/>
      <c r="K663" s="30">
        <f t="shared" si="212"/>
        <v>44407</v>
      </c>
      <c r="L663" s="2">
        <f t="shared" si="213"/>
        <v>446</v>
      </c>
      <c r="M663" s="15">
        <f t="shared" si="214"/>
        <v>446</v>
      </c>
      <c r="N663" s="11">
        <f t="shared" si="215"/>
        <v>1.0810176869999999</v>
      </c>
      <c r="O663" s="11"/>
      <c r="P663" s="11">
        <f t="shared" si="216"/>
        <v>1.3055188129999999</v>
      </c>
      <c r="Q663" s="11"/>
      <c r="R663" s="15">
        <f t="shared" si="217"/>
        <v>0</v>
      </c>
      <c r="S663" s="13">
        <f t="shared" si="218"/>
        <v>305.51881300000002</v>
      </c>
      <c r="T663" s="13"/>
      <c r="U663" s="19">
        <f t="shared" si="219"/>
        <v>0</v>
      </c>
      <c r="V663" s="13">
        <f t="shared" si="224"/>
        <v>0</v>
      </c>
      <c r="W663" s="4" t="str">
        <f t="shared" si="220"/>
        <v>A+J=</v>
      </c>
      <c r="X663" s="30">
        <f t="shared" si="221"/>
        <v>45866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3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</row>
    <row r="664" spans="1:80" x14ac:dyDescent="0.15">
      <c r="A664" s="36">
        <f t="shared" si="223"/>
        <v>45058</v>
      </c>
      <c r="B664" s="14">
        <f t="shared" ca="1" si="222"/>
        <v>1306.4100269999999</v>
      </c>
      <c r="C664" s="13">
        <f t="shared" si="208"/>
        <v>1000</v>
      </c>
      <c r="D664" s="12">
        <f>IF(A664&lt;$B$1,VLOOKUP(A664,[1]DI!$A$4:$B$15000,2,FALSE),0)</f>
        <v>0.13650000000000001</v>
      </c>
      <c r="E664" s="13">
        <f t="shared" si="209"/>
        <v>1.00050788</v>
      </c>
      <c r="F664" s="13">
        <f>(TRUNC(PRODUCT($E$13:$E663),16))</f>
        <v>1.2082890741477299</v>
      </c>
      <c r="G664" s="13">
        <f t="shared" si="210"/>
        <v>1</v>
      </c>
      <c r="H664" s="13">
        <f t="shared" si="211"/>
        <v>1.20828907</v>
      </c>
      <c r="I664" s="12">
        <f t="shared" si="225"/>
        <v>4.4999999999999998E-2</v>
      </c>
      <c r="J664" s="12"/>
      <c r="K664" s="30">
        <f t="shared" si="212"/>
        <v>44407</v>
      </c>
      <c r="L664" s="2">
        <f t="shared" si="213"/>
        <v>447</v>
      </c>
      <c r="M664" s="15">
        <f t="shared" si="214"/>
        <v>447</v>
      </c>
      <c r="N664" s="11">
        <f t="shared" si="215"/>
        <v>1.081206525</v>
      </c>
      <c r="O664" s="11"/>
      <c r="P664" s="11">
        <f t="shared" si="216"/>
        <v>1.3064100270000001</v>
      </c>
      <c r="Q664" s="11"/>
      <c r="R664" s="15">
        <f t="shared" si="217"/>
        <v>0</v>
      </c>
      <c r="S664" s="13">
        <f t="shared" si="218"/>
        <v>306.41002700000001</v>
      </c>
      <c r="T664" s="13"/>
      <c r="U664" s="19">
        <f t="shared" si="219"/>
        <v>0</v>
      </c>
      <c r="V664" s="13">
        <f t="shared" si="224"/>
        <v>0</v>
      </c>
      <c r="W664" s="4" t="str">
        <f t="shared" si="220"/>
        <v>A+J=</v>
      </c>
      <c r="X664" s="30">
        <f t="shared" si="221"/>
        <v>45866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3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</row>
    <row r="665" spans="1:80" x14ac:dyDescent="0.15">
      <c r="A665" s="36">
        <f t="shared" si="223"/>
        <v>45059</v>
      </c>
      <c r="B665" s="14">
        <f t="shared" ca="1" si="222"/>
        <v>1307.3018569999999</v>
      </c>
      <c r="C665" s="13">
        <f t="shared" si="208"/>
        <v>1000</v>
      </c>
      <c r="D665" s="12">
        <f>IF(A665&lt;$B$1,VLOOKUP(A665,[1]DI!$A$4:$B$15000,2,FALSE),0)</f>
        <v>0</v>
      </c>
      <c r="E665" s="13">
        <f t="shared" si="209"/>
        <v>1</v>
      </c>
      <c r="F665" s="13">
        <f>(TRUNC(PRODUCT($E$13:$E664),16))</f>
        <v>1.2089027400027099</v>
      </c>
      <c r="G665" s="13">
        <f t="shared" si="210"/>
        <v>1</v>
      </c>
      <c r="H665" s="13">
        <f t="shared" si="211"/>
        <v>1.2089027400000001</v>
      </c>
      <c r="I665" s="12">
        <f t="shared" si="225"/>
        <v>4.4999999999999998E-2</v>
      </c>
      <c r="J665" s="12"/>
      <c r="K665" s="30">
        <f t="shared" si="212"/>
        <v>44407</v>
      </c>
      <c r="L665" s="2">
        <f t="shared" si="213"/>
        <v>447</v>
      </c>
      <c r="M665" s="15">
        <f t="shared" si="214"/>
        <v>448</v>
      </c>
      <c r="N665" s="11">
        <f t="shared" si="215"/>
        <v>1.081395396</v>
      </c>
      <c r="O665" s="11"/>
      <c r="P665" s="11">
        <f t="shared" si="216"/>
        <v>1.3073018569999999</v>
      </c>
      <c r="Q665" s="11"/>
      <c r="R665" s="15">
        <f t="shared" si="217"/>
        <v>0</v>
      </c>
      <c r="S665" s="13">
        <f t="shared" si="218"/>
        <v>307.30185699999998</v>
      </c>
      <c r="T665" s="13"/>
      <c r="U665" s="19">
        <f t="shared" si="219"/>
        <v>0</v>
      </c>
      <c r="V665" s="13">
        <f t="shared" si="224"/>
        <v>0</v>
      </c>
      <c r="W665" s="4" t="str">
        <f t="shared" si="220"/>
        <v>A+J=</v>
      </c>
      <c r="X665" s="30">
        <f t="shared" si="221"/>
        <v>45866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3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</row>
    <row r="666" spans="1:80" x14ac:dyDescent="0.15">
      <c r="A666" s="36">
        <f t="shared" si="223"/>
        <v>45060</v>
      </c>
      <c r="B666" s="14">
        <f t="shared" ca="1" si="222"/>
        <v>1307.3018569999999</v>
      </c>
      <c r="C666" s="13">
        <f t="shared" si="208"/>
        <v>1000</v>
      </c>
      <c r="D666" s="12">
        <f>IF(A666&lt;$B$1,VLOOKUP(A666,[1]DI!$A$4:$B$15000,2,FALSE),0)</f>
        <v>0</v>
      </c>
      <c r="E666" s="13">
        <f t="shared" si="209"/>
        <v>1</v>
      </c>
      <c r="F666" s="13">
        <f>(TRUNC(PRODUCT($E$13:$E665),16))</f>
        <v>1.2089027400027099</v>
      </c>
      <c r="G666" s="13">
        <f t="shared" si="210"/>
        <v>1</v>
      </c>
      <c r="H666" s="13">
        <f t="shared" si="211"/>
        <v>1.2089027400000001</v>
      </c>
      <c r="I666" s="12">
        <f t="shared" si="225"/>
        <v>4.4999999999999998E-2</v>
      </c>
      <c r="J666" s="12"/>
      <c r="K666" s="30">
        <f t="shared" si="212"/>
        <v>44407</v>
      </c>
      <c r="L666" s="2">
        <f t="shared" si="213"/>
        <v>447</v>
      </c>
      <c r="M666" s="15">
        <f t="shared" si="214"/>
        <v>448</v>
      </c>
      <c r="N666" s="11">
        <f t="shared" si="215"/>
        <v>1.081395396</v>
      </c>
      <c r="O666" s="11"/>
      <c r="P666" s="11">
        <f t="shared" si="216"/>
        <v>1.3073018569999999</v>
      </c>
      <c r="Q666" s="11"/>
      <c r="R666" s="15">
        <f t="shared" si="217"/>
        <v>0</v>
      </c>
      <c r="S666" s="13">
        <f t="shared" si="218"/>
        <v>307.30185699999998</v>
      </c>
      <c r="T666" s="13"/>
      <c r="U666" s="19">
        <f t="shared" si="219"/>
        <v>0</v>
      </c>
      <c r="V666" s="13">
        <f t="shared" si="224"/>
        <v>0</v>
      </c>
      <c r="W666" s="4" t="str">
        <f t="shared" si="220"/>
        <v>A+J=</v>
      </c>
      <c r="X666" s="30">
        <f t="shared" si="221"/>
        <v>45866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3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</row>
    <row r="667" spans="1:80" x14ac:dyDescent="0.15">
      <c r="A667" s="36">
        <f t="shared" si="223"/>
        <v>45061</v>
      </c>
      <c r="B667" s="14">
        <f t="shared" ca="1" si="222"/>
        <v>1307.3018569999999</v>
      </c>
      <c r="C667" s="13">
        <f t="shared" si="208"/>
        <v>1000</v>
      </c>
      <c r="D667" s="12">
        <f>IF(A667&lt;$B$1,VLOOKUP(A667,[1]DI!$A$4:$B$15000,2,FALSE),0)</f>
        <v>0.13650000000000001</v>
      </c>
      <c r="E667" s="13">
        <f t="shared" si="209"/>
        <v>1.00050788</v>
      </c>
      <c r="F667" s="13">
        <f>(TRUNC(PRODUCT($E$13:$E666),16))</f>
        <v>1.2089027400027099</v>
      </c>
      <c r="G667" s="13">
        <f t="shared" si="210"/>
        <v>1</v>
      </c>
      <c r="H667" s="13">
        <f t="shared" si="211"/>
        <v>1.2089027400000001</v>
      </c>
      <c r="I667" s="12">
        <f t="shared" si="225"/>
        <v>4.4999999999999998E-2</v>
      </c>
      <c r="J667" s="12"/>
      <c r="K667" s="30">
        <f t="shared" si="212"/>
        <v>44407</v>
      </c>
      <c r="L667" s="2">
        <f t="shared" si="213"/>
        <v>448</v>
      </c>
      <c r="M667" s="15">
        <f t="shared" si="214"/>
        <v>448</v>
      </c>
      <c r="N667" s="11">
        <f t="shared" si="215"/>
        <v>1.081395396</v>
      </c>
      <c r="O667" s="11"/>
      <c r="P667" s="11">
        <f t="shared" si="216"/>
        <v>1.3073018569999999</v>
      </c>
      <c r="Q667" s="11"/>
      <c r="R667" s="15">
        <f t="shared" si="217"/>
        <v>0</v>
      </c>
      <c r="S667" s="13">
        <f t="shared" si="218"/>
        <v>307.30185699999998</v>
      </c>
      <c r="T667" s="13"/>
      <c r="U667" s="19">
        <f t="shared" si="219"/>
        <v>0</v>
      </c>
      <c r="V667" s="13">
        <f t="shared" si="224"/>
        <v>0</v>
      </c>
      <c r="W667" s="4" t="str">
        <f t="shared" si="220"/>
        <v>A+J=</v>
      </c>
      <c r="X667" s="30">
        <f t="shared" si="221"/>
        <v>45866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3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</row>
    <row r="668" spans="1:80" x14ac:dyDescent="0.15">
      <c r="A668" s="36">
        <f t="shared" si="223"/>
        <v>45062</v>
      </c>
      <c r="B668" s="14">
        <f t="shared" ca="1" si="222"/>
        <v>1308.194295</v>
      </c>
      <c r="C668" s="13">
        <f t="shared" si="208"/>
        <v>1000</v>
      </c>
      <c r="D668" s="12">
        <f>IF(A668&lt;$B$1,VLOOKUP(A668,[1]DI!$A$4:$B$15000,2,FALSE),0)</f>
        <v>0.13650000000000001</v>
      </c>
      <c r="E668" s="13">
        <f t="shared" si="209"/>
        <v>1.00050788</v>
      </c>
      <c r="F668" s="13">
        <f>(TRUNC(PRODUCT($E$13:$E667),16))</f>
        <v>1.2095167175263</v>
      </c>
      <c r="G668" s="13">
        <f t="shared" si="210"/>
        <v>1</v>
      </c>
      <c r="H668" s="13">
        <f t="shared" si="211"/>
        <v>1.2095167200000001</v>
      </c>
      <c r="I668" s="12">
        <f t="shared" si="225"/>
        <v>4.4999999999999998E-2</v>
      </c>
      <c r="J668" s="12"/>
      <c r="K668" s="30">
        <f t="shared" si="212"/>
        <v>44407</v>
      </c>
      <c r="L668" s="2">
        <f t="shared" si="213"/>
        <v>449</v>
      </c>
      <c r="M668" s="15">
        <f t="shared" si="214"/>
        <v>449</v>
      </c>
      <c r="N668" s="11">
        <f t="shared" si="215"/>
        <v>1.0815843000000001</v>
      </c>
      <c r="O668" s="11"/>
      <c r="P668" s="11">
        <f t="shared" si="216"/>
        <v>1.3081942950000001</v>
      </c>
      <c r="Q668" s="11"/>
      <c r="R668" s="15">
        <f t="shared" si="217"/>
        <v>0</v>
      </c>
      <c r="S668" s="13">
        <f t="shared" si="218"/>
        <v>308.19429500000001</v>
      </c>
      <c r="T668" s="13"/>
      <c r="U668" s="19">
        <f t="shared" si="219"/>
        <v>0</v>
      </c>
      <c r="V668" s="13">
        <f t="shared" si="224"/>
        <v>0</v>
      </c>
      <c r="W668" s="4" t="str">
        <f t="shared" si="220"/>
        <v>A+J=</v>
      </c>
      <c r="X668" s="30">
        <f t="shared" si="221"/>
        <v>45866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3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</row>
    <row r="669" spans="1:80" x14ac:dyDescent="0.15">
      <c r="A669" s="36">
        <f t="shared" si="223"/>
        <v>45063</v>
      </c>
      <c r="B669" s="14">
        <f t="shared" ca="1" si="222"/>
        <v>1309.08734</v>
      </c>
      <c r="C669" s="13">
        <f t="shared" si="208"/>
        <v>1000</v>
      </c>
      <c r="D669" s="12">
        <f>IF(A669&lt;$B$1,VLOOKUP(A669,[1]DI!$A$4:$B$15000,2,FALSE),0)</f>
        <v>0.13650000000000001</v>
      </c>
      <c r="E669" s="13">
        <f t="shared" si="209"/>
        <v>1.00050788</v>
      </c>
      <c r="F669" s="13">
        <f>(TRUNC(PRODUCT($E$13:$E668),16))</f>
        <v>1.2101310068768001</v>
      </c>
      <c r="G669" s="13">
        <f t="shared" si="210"/>
        <v>1</v>
      </c>
      <c r="H669" s="13">
        <f t="shared" si="211"/>
        <v>1.21013101</v>
      </c>
      <c r="I669" s="12">
        <f t="shared" si="225"/>
        <v>4.4999999999999998E-2</v>
      </c>
      <c r="J669" s="12"/>
      <c r="K669" s="30">
        <f t="shared" si="212"/>
        <v>44407</v>
      </c>
      <c r="L669" s="2">
        <f t="shared" si="213"/>
        <v>450</v>
      </c>
      <c r="M669" s="15">
        <f t="shared" si="214"/>
        <v>450</v>
      </c>
      <c r="N669" s="11">
        <f t="shared" si="215"/>
        <v>1.0817732369999999</v>
      </c>
      <c r="O669" s="11"/>
      <c r="P669" s="11">
        <f t="shared" si="216"/>
        <v>1.30908734</v>
      </c>
      <c r="Q669" s="11"/>
      <c r="R669" s="15">
        <f t="shared" si="217"/>
        <v>0</v>
      </c>
      <c r="S669" s="13">
        <f t="shared" si="218"/>
        <v>309.08733999999998</v>
      </c>
      <c r="T669" s="13"/>
      <c r="U669" s="19">
        <f t="shared" si="219"/>
        <v>0</v>
      </c>
      <c r="V669" s="13">
        <f t="shared" si="224"/>
        <v>0</v>
      </c>
      <c r="W669" s="4" t="str">
        <f t="shared" si="220"/>
        <v>A+J=</v>
      </c>
      <c r="X669" s="30">
        <f t="shared" si="221"/>
        <v>45866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3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</row>
    <row r="670" spans="1:80" x14ac:dyDescent="0.15">
      <c r="A670" s="36">
        <f t="shared" si="223"/>
        <v>45064</v>
      </c>
      <c r="B670" s="14">
        <f t="shared" ca="1" si="222"/>
        <v>1309.980992</v>
      </c>
      <c r="C670" s="13">
        <f t="shared" si="208"/>
        <v>1000</v>
      </c>
      <c r="D670" s="12">
        <f>IF(A670&lt;$B$1,VLOOKUP(A670,[1]DI!$A$4:$B$15000,2,FALSE),0)</f>
        <v>0.13650000000000001</v>
      </c>
      <c r="E670" s="13">
        <f t="shared" si="209"/>
        <v>1.00050788</v>
      </c>
      <c r="F670" s="13">
        <f>(TRUNC(PRODUCT($E$13:$E669),16))</f>
        <v>1.21074560821257</v>
      </c>
      <c r="G670" s="13">
        <f t="shared" si="210"/>
        <v>1</v>
      </c>
      <c r="H670" s="13">
        <f t="shared" si="211"/>
        <v>1.21074561</v>
      </c>
      <c r="I670" s="12">
        <f t="shared" si="225"/>
        <v>4.4999999999999998E-2</v>
      </c>
      <c r="J670" s="12"/>
      <c r="K670" s="30">
        <f t="shared" si="212"/>
        <v>44407</v>
      </c>
      <c r="L670" s="2">
        <f t="shared" si="213"/>
        <v>451</v>
      </c>
      <c r="M670" s="15">
        <f t="shared" si="214"/>
        <v>451</v>
      </c>
      <c r="N670" s="11">
        <f t="shared" si="215"/>
        <v>1.0819622069999999</v>
      </c>
      <c r="O670" s="11"/>
      <c r="P670" s="11">
        <f t="shared" si="216"/>
        <v>1.3099809920000001</v>
      </c>
      <c r="Q670" s="11"/>
      <c r="R670" s="15">
        <f t="shared" si="217"/>
        <v>0</v>
      </c>
      <c r="S670" s="13">
        <f t="shared" si="218"/>
        <v>309.98099200000001</v>
      </c>
      <c r="T670" s="13"/>
      <c r="U670" s="19">
        <f t="shared" si="219"/>
        <v>0</v>
      </c>
      <c r="V670" s="13">
        <f t="shared" si="224"/>
        <v>0</v>
      </c>
      <c r="W670" s="4" t="str">
        <f t="shared" si="220"/>
        <v>A+J=</v>
      </c>
      <c r="X670" s="30">
        <f t="shared" si="221"/>
        <v>45866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3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</row>
    <row r="671" spans="1:80" x14ac:dyDescent="0.15">
      <c r="A671" s="36">
        <f t="shared" si="223"/>
        <v>45065</v>
      </c>
      <c r="B671" s="14">
        <f t="shared" ca="1" si="222"/>
        <v>1310.875252</v>
      </c>
      <c r="C671" s="13">
        <f t="shared" si="208"/>
        <v>1000</v>
      </c>
      <c r="D671" s="12">
        <f>IF(A671&lt;$B$1,VLOOKUP(A671,[1]DI!$A$4:$B$15000,2,FALSE),0)</f>
        <v>0.13650000000000001</v>
      </c>
      <c r="E671" s="13">
        <f t="shared" si="209"/>
        <v>1.00050788</v>
      </c>
      <c r="F671" s="13">
        <f>(TRUNC(PRODUCT($E$13:$E670),16))</f>
        <v>1.21136052169207</v>
      </c>
      <c r="G671" s="13">
        <f t="shared" si="210"/>
        <v>1</v>
      </c>
      <c r="H671" s="13">
        <f t="shared" si="211"/>
        <v>1.2113605199999999</v>
      </c>
      <c r="I671" s="12">
        <f t="shared" si="225"/>
        <v>4.4999999999999998E-2</v>
      </c>
      <c r="J671" s="12"/>
      <c r="K671" s="30">
        <f t="shared" si="212"/>
        <v>44407</v>
      </c>
      <c r="L671" s="2">
        <f t="shared" si="213"/>
        <v>452</v>
      </c>
      <c r="M671" s="15">
        <f t="shared" si="214"/>
        <v>452</v>
      </c>
      <c r="N671" s="11">
        <f t="shared" si="215"/>
        <v>1.0821512099999999</v>
      </c>
      <c r="O671" s="11"/>
      <c r="P671" s="11">
        <f t="shared" si="216"/>
        <v>1.310875252</v>
      </c>
      <c r="Q671" s="11"/>
      <c r="R671" s="15">
        <f t="shared" si="217"/>
        <v>0</v>
      </c>
      <c r="S671" s="13">
        <f t="shared" si="218"/>
        <v>310.87525199999999</v>
      </c>
      <c r="T671" s="13"/>
      <c r="U671" s="19">
        <f t="shared" si="219"/>
        <v>0</v>
      </c>
      <c r="V671" s="13">
        <f t="shared" si="224"/>
        <v>0</v>
      </c>
      <c r="W671" s="4" t="str">
        <f t="shared" si="220"/>
        <v>A+J=</v>
      </c>
      <c r="X671" s="30">
        <f t="shared" si="221"/>
        <v>45866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3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</row>
    <row r="672" spans="1:80" x14ac:dyDescent="0.15">
      <c r="A672" s="36">
        <f t="shared" si="223"/>
        <v>45066</v>
      </c>
      <c r="B672" s="14">
        <f t="shared" ca="1" si="222"/>
        <v>1311.770131</v>
      </c>
      <c r="C672" s="13">
        <f t="shared" si="208"/>
        <v>1000</v>
      </c>
      <c r="D672" s="12">
        <f>IF(A672&lt;$B$1,VLOOKUP(A672,[1]DI!$A$4:$B$15000,2,FALSE),0)</f>
        <v>0</v>
      </c>
      <c r="E672" s="13">
        <f t="shared" si="209"/>
        <v>1</v>
      </c>
      <c r="F672" s="13">
        <f>(TRUNC(PRODUCT($E$13:$E671),16))</f>
        <v>1.21197574747382</v>
      </c>
      <c r="G672" s="13">
        <f t="shared" si="210"/>
        <v>1</v>
      </c>
      <c r="H672" s="13">
        <f t="shared" si="211"/>
        <v>1.2119757499999999</v>
      </c>
      <c r="I672" s="12">
        <f t="shared" si="225"/>
        <v>4.4999999999999998E-2</v>
      </c>
      <c r="J672" s="12"/>
      <c r="K672" s="30">
        <f t="shared" si="212"/>
        <v>44407</v>
      </c>
      <c r="L672" s="2">
        <f t="shared" si="213"/>
        <v>452</v>
      </c>
      <c r="M672" s="15">
        <f t="shared" si="214"/>
        <v>453</v>
      </c>
      <c r="N672" s="11">
        <f t="shared" si="215"/>
        <v>1.082340246</v>
      </c>
      <c r="O672" s="11"/>
      <c r="P672" s="11">
        <f t="shared" si="216"/>
        <v>1.3117701310000001</v>
      </c>
      <c r="Q672" s="11"/>
      <c r="R672" s="15">
        <f t="shared" si="217"/>
        <v>0</v>
      </c>
      <c r="S672" s="13">
        <f t="shared" si="218"/>
        <v>311.77013099999999</v>
      </c>
      <c r="T672" s="13"/>
      <c r="U672" s="19">
        <f t="shared" si="219"/>
        <v>0</v>
      </c>
      <c r="V672" s="13">
        <f t="shared" si="224"/>
        <v>0</v>
      </c>
      <c r="W672" s="4" t="str">
        <f t="shared" si="220"/>
        <v>A+J=</v>
      </c>
      <c r="X672" s="30">
        <f t="shared" si="221"/>
        <v>45866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3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</row>
    <row r="673" spans="1:80" x14ac:dyDescent="0.15">
      <c r="A673" s="36">
        <f t="shared" si="223"/>
        <v>45067</v>
      </c>
      <c r="B673" s="14">
        <f t="shared" ca="1" si="222"/>
        <v>1311.770131</v>
      </c>
      <c r="C673" s="13">
        <f t="shared" si="208"/>
        <v>1000</v>
      </c>
      <c r="D673" s="12">
        <f>IF(A673&lt;$B$1,VLOOKUP(A673,[1]DI!$A$4:$B$15000,2,FALSE),0)</f>
        <v>0</v>
      </c>
      <c r="E673" s="13">
        <f t="shared" si="209"/>
        <v>1</v>
      </c>
      <c r="F673" s="13">
        <f>(TRUNC(PRODUCT($E$13:$E672),16))</f>
        <v>1.21197574747382</v>
      </c>
      <c r="G673" s="13">
        <f t="shared" si="210"/>
        <v>1</v>
      </c>
      <c r="H673" s="13">
        <f t="shared" si="211"/>
        <v>1.2119757499999999</v>
      </c>
      <c r="I673" s="12">
        <f t="shared" si="225"/>
        <v>4.4999999999999998E-2</v>
      </c>
      <c r="J673" s="12"/>
      <c r="K673" s="30">
        <f t="shared" si="212"/>
        <v>44407</v>
      </c>
      <c r="L673" s="2">
        <f t="shared" si="213"/>
        <v>452</v>
      </c>
      <c r="M673" s="15">
        <f t="shared" si="214"/>
        <v>453</v>
      </c>
      <c r="N673" s="11">
        <f t="shared" si="215"/>
        <v>1.082340246</v>
      </c>
      <c r="O673" s="11"/>
      <c r="P673" s="11">
        <f t="shared" si="216"/>
        <v>1.3117701310000001</v>
      </c>
      <c r="Q673" s="11"/>
      <c r="R673" s="15">
        <f t="shared" si="217"/>
        <v>0</v>
      </c>
      <c r="S673" s="13">
        <f t="shared" si="218"/>
        <v>311.77013099999999</v>
      </c>
      <c r="T673" s="13"/>
      <c r="U673" s="19">
        <f t="shared" si="219"/>
        <v>0</v>
      </c>
      <c r="V673" s="13">
        <f t="shared" si="224"/>
        <v>0</v>
      </c>
      <c r="W673" s="4" t="str">
        <f t="shared" si="220"/>
        <v>A+J=</v>
      </c>
      <c r="X673" s="30">
        <f t="shared" si="221"/>
        <v>45866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3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</row>
    <row r="674" spans="1:80" x14ac:dyDescent="0.15">
      <c r="A674" s="36">
        <f t="shared" si="223"/>
        <v>45068</v>
      </c>
      <c r="B674" s="14">
        <f t="shared" ca="1" si="222"/>
        <v>1311.770131</v>
      </c>
      <c r="C674" s="13">
        <f t="shared" si="208"/>
        <v>1000</v>
      </c>
      <c r="D674" s="12">
        <f>IF(A674&lt;$B$1,VLOOKUP(A674,[1]DI!$A$4:$B$15000,2,FALSE),0)</f>
        <v>0.13650000000000001</v>
      </c>
      <c r="E674" s="13">
        <f t="shared" si="209"/>
        <v>1.00050788</v>
      </c>
      <c r="F674" s="13">
        <f>(TRUNC(PRODUCT($E$13:$E673),16))</f>
        <v>1.21197574747382</v>
      </c>
      <c r="G674" s="13">
        <f t="shared" si="210"/>
        <v>1</v>
      </c>
      <c r="H674" s="13">
        <f t="shared" si="211"/>
        <v>1.2119757499999999</v>
      </c>
      <c r="I674" s="12">
        <f t="shared" si="225"/>
        <v>4.4999999999999998E-2</v>
      </c>
      <c r="J674" s="12"/>
      <c r="K674" s="30">
        <f t="shared" si="212"/>
        <v>44407</v>
      </c>
      <c r="L674" s="2">
        <f t="shared" si="213"/>
        <v>453</v>
      </c>
      <c r="M674" s="15">
        <f t="shared" si="214"/>
        <v>453</v>
      </c>
      <c r="N674" s="11">
        <f t="shared" si="215"/>
        <v>1.082340246</v>
      </c>
      <c r="O674" s="11"/>
      <c r="P674" s="11">
        <f t="shared" si="216"/>
        <v>1.3117701310000001</v>
      </c>
      <c r="Q674" s="11"/>
      <c r="R674" s="15">
        <f t="shared" si="217"/>
        <v>0</v>
      </c>
      <c r="S674" s="13">
        <f t="shared" si="218"/>
        <v>311.77013099999999</v>
      </c>
      <c r="T674" s="13"/>
      <c r="U674" s="19">
        <f t="shared" si="219"/>
        <v>0</v>
      </c>
      <c r="V674" s="13">
        <f t="shared" si="224"/>
        <v>0</v>
      </c>
      <c r="W674" s="4" t="str">
        <f t="shared" si="220"/>
        <v>A+J=</v>
      </c>
      <c r="X674" s="30">
        <f t="shared" si="221"/>
        <v>45866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3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</row>
    <row r="675" spans="1:80" x14ac:dyDescent="0.15">
      <c r="A675" s="36">
        <f t="shared" si="223"/>
        <v>45069</v>
      </c>
      <c r="B675" s="14">
        <f t="shared" ca="1" si="222"/>
        <v>1312.66562</v>
      </c>
      <c r="C675" s="13">
        <f t="shared" si="208"/>
        <v>1000</v>
      </c>
      <c r="D675" s="12">
        <f>IF(A675&lt;$B$1,VLOOKUP(A675,[1]DI!$A$4:$B$15000,2,FALSE),0)</f>
        <v>0.13650000000000001</v>
      </c>
      <c r="E675" s="13">
        <f t="shared" si="209"/>
        <v>1.00050788</v>
      </c>
      <c r="F675" s="13">
        <f>(TRUNC(PRODUCT($E$13:$E674),16))</f>
        <v>1.21259128571645</v>
      </c>
      <c r="G675" s="13">
        <f t="shared" si="210"/>
        <v>1</v>
      </c>
      <c r="H675" s="13">
        <f t="shared" si="211"/>
        <v>1.21259129</v>
      </c>
      <c r="I675" s="12">
        <f t="shared" si="225"/>
        <v>4.4999999999999998E-2</v>
      </c>
      <c r="J675" s="12"/>
      <c r="K675" s="30">
        <f t="shared" si="212"/>
        <v>44407</v>
      </c>
      <c r="L675" s="2">
        <f t="shared" si="213"/>
        <v>454</v>
      </c>
      <c r="M675" s="15">
        <f t="shared" si="214"/>
        <v>454</v>
      </c>
      <c r="N675" s="11">
        <f t="shared" si="215"/>
        <v>1.082529316</v>
      </c>
      <c r="O675" s="11"/>
      <c r="P675" s="11">
        <f t="shared" si="216"/>
        <v>1.31266562</v>
      </c>
      <c r="Q675" s="11"/>
      <c r="R675" s="15">
        <f t="shared" si="217"/>
        <v>0</v>
      </c>
      <c r="S675" s="13">
        <f t="shared" si="218"/>
        <v>312.66561999999999</v>
      </c>
      <c r="T675" s="13"/>
      <c r="U675" s="19">
        <f t="shared" si="219"/>
        <v>0</v>
      </c>
      <c r="V675" s="13">
        <f t="shared" si="224"/>
        <v>0</v>
      </c>
      <c r="W675" s="4" t="str">
        <f t="shared" si="220"/>
        <v>A+J=</v>
      </c>
      <c r="X675" s="30">
        <f t="shared" si="221"/>
        <v>45866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3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</row>
    <row r="676" spans="1:80" x14ac:dyDescent="0.15">
      <c r="A676" s="36">
        <f t="shared" si="223"/>
        <v>45070</v>
      </c>
      <c r="B676" s="14">
        <f t="shared" ca="1" si="222"/>
        <v>1313.561715</v>
      </c>
      <c r="C676" s="13">
        <f t="shared" si="208"/>
        <v>1000</v>
      </c>
      <c r="D676" s="12">
        <f>IF(A676&lt;$B$1,VLOOKUP(A676,[1]DI!$A$4:$B$15000,2,FALSE),0)</f>
        <v>0.13650000000000001</v>
      </c>
      <c r="E676" s="13">
        <f t="shared" si="209"/>
        <v>1.00050788</v>
      </c>
      <c r="F676" s="13">
        <f>(TRUNC(PRODUCT($E$13:$E675),16))</f>
        <v>1.2132071365786401</v>
      </c>
      <c r="G676" s="13">
        <f t="shared" si="210"/>
        <v>1</v>
      </c>
      <c r="H676" s="13">
        <f t="shared" si="211"/>
        <v>1.21320714</v>
      </c>
      <c r="I676" s="12">
        <f t="shared" si="225"/>
        <v>4.4999999999999998E-2</v>
      </c>
      <c r="J676" s="12"/>
      <c r="K676" s="30">
        <f t="shared" si="212"/>
        <v>44407</v>
      </c>
      <c r="L676" s="2">
        <f t="shared" si="213"/>
        <v>455</v>
      </c>
      <c r="M676" s="15">
        <f t="shared" si="214"/>
        <v>455</v>
      </c>
      <c r="N676" s="11">
        <f t="shared" si="215"/>
        <v>1.082718418</v>
      </c>
      <c r="O676" s="11"/>
      <c r="P676" s="11">
        <f t="shared" si="216"/>
        <v>1.3135617150000001</v>
      </c>
      <c r="Q676" s="11"/>
      <c r="R676" s="15">
        <f t="shared" si="217"/>
        <v>0</v>
      </c>
      <c r="S676" s="13">
        <f t="shared" si="218"/>
        <v>313.56171499999999</v>
      </c>
      <c r="T676" s="13"/>
      <c r="U676" s="19">
        <f t="shared" si="219"/>
        <v>0</v>
      </c>
      <c r="V676" s="13">
        <f t="shared" si="224"/>
        <v>0</v>
      </c>
      <c r="W676" s="4" t="str">
        <f t="shared" si="220"/>
        <v>A+J=</v>
      </c>
      <c r="X676" s="30">
        <f t="shared" si="221"/>
        <v>45866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3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</row>
    <row r="677" spans="1:80" x14ac:dyDescent="0.15">
      <c r="A677" s="36">
        <f t="shared" si="223"/>
        <v>45071</v>
      </c>
      <c r="B677" s="14">
        <f t="shared" ca="1" si="222"/>
        <v>1314.4584199999999</v>
      </c>
      <c r="C677" s="13">
        <f t="shared" si="208"/>
        <v>1000</v>
      </c>
      <c r="D677" s="12">
        <f>IF(A677&lt;$B$1,VLOOKUP(A677,[1]DI!$A$4:$B$15000,2,FALSE),0)</f>
        <v>0.13650000000000001</v>
      </c>
      <c r="E677" s="13">
        <f t="shared" si="209"/>
        <v>1.00050788</v>
      </c>
      <c r="F677" s="13">
        <f>(TRUNC(PRODUCT($E$13:$E676),16))</f>
        <v>1.2138233002191701</v>
      </c>
      <c r="G677" s="13">
        <f t="shared" si="210"/>
        <v>1</v>
      </c>
      <c r="H677" s="13">
        <f t="shared" si="211"/>
        <v>1.2138233</v>
      </c>
      <c r="I677" s="12">
        <f t="shared" si="225"/>
        <v>4.4999999999999998E-2</v>
      </c>
      <c r="J677" s="12"/>
      <c r="K677" s="30">
        <f t="shared" si="212"/>
        <v>44407</v>
      </c>
      <c r="L677" s="2">
        <f t="shared" si="213"/>
        <v>456</v>
      </c>
      <c r="M677" s="15">
        <f t="shared" si="214"/>
        <v>456</v>
      </c>
      <c r="N677" s="11">
        <f t="shared" si="215"/>
        <v>1.0829075530000001</v>
      </c>
      <c r="O677" s="11"/>
      <c r="P677" s="11">
        <f t="shared" si="216"/>
        <v>1.31445842</v>
      </c>
      <c r="Q677" s="11"/>
      <c r="R677" s="15">
        <f t="shared" si="217"/>
        <v>0</v>
      </c>
      <c r="S677" s="13">
        <f t="shared" si="218"/>
        <v>314.45841999999999</v>
      </c>
      <c r="T677" s="13"/>
      <c r="U677" s="19">
        <f t="shared" si="219"/>
        <v>0</v>
      </c>
      <c r="V677" s="13">
        <f t="shared" si="224"/>
        <v>0</v>
      </c>
      <c r="W677" s="4" t="str">
        <f t="shared" si="220"/>
        <v>A+J=</v>
      </c>
      <c r="X677" s="30">
        <f t="shared" si="221"/>
        <v>45866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3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</row>
    <row r="678" spans="1:80" x14ac:dyDescent="0.15">
      <c r="A678" s="36">
        <f t="shared" si="223"/>
        <v>45072</v>
      </c>
      <c r="B678" s="14">
        <f t="shared" ca="1" si="222"/>
        <v>1315.355744</v>
      </c>
      <c r="C678" s="13">
        <f t="shared" si="208"/>
        <v>1000</v>
      </c>
      <c r="D678" s="12">
        <f>IF(A678&lt;$B$1,VLOOKUP(A678,[1]DI!$A$4:$B$15000,2,FALSE),0)</f>
        <v>0.13650000000000001</v>
      </c>
      <c r="E678" s="13">
        <f t="shared" si="209"/>
        <v>1.00050788</v>
      </c>
      <c r="F678" s="13">
        <f>(TRUNC(PRODUCT($E$13:$E677),16))</f>
        <v>1.21443977679688</v>
      </c>
      <c r="G678" s="13">
        <f t="shared" si="210"/>
        <v>1</v>
      </c>
      <c r="H678" s="13">
        <f t="shared" si="211"/>
        <v>1.21443978</v>
      </c>
      <c r="I678" s="12">
        <f t="shared" si="225"/>
        <v>4.4999999999999998E-2</v>
      </c>
      <c r="J678" s="12"/>
      <c r="K678" s="30">
        <f t="shared" si="212"/>
        <v>44407</v>
      </c>
      <c r="L678" s="2">
        <f t="shared" si="213"/>
        <v>457</v>
      </c>
      <c r="M678" s="15">
        <f t="shared" si="214"/>
        <v>457</v>
      </c>
      <c r="N678" s="11">
        <f t="shared" si="215"/>
        <v>1.083096721</v>
      </c>
      <c r="O678" s="11"/>
      <c r="P678" s="11">
        <f t="shared" si="216"/>
        <v>1.3153557440000001</v>
      </c>
      <c r="Q678" s="11"/>
      <c r="R678" s="15">
        <f t="shared" si="217"/>
        <v>0</v>
      </c>
      <c r="S678" s="13">
        <f t="shared" si="218"/>
        <v>315.35574400000002</v>
      </c>
      <c r="T678" s="13"/>
      <c r="U678" s="19">
        <f t="shared" si="219"/>
        <v>0</v>
      </c>
      <c r="V678" s="13">
        <f t="shared" si="224"/>
        <v>0</v>
      </c>
      <c r="W678" s="4" t="str">
        <f t="shared" si="220"/>
        <v>A+J=</v>
      </c>
      <c r="X678" s="30">
        <f t="shared" si="221"/>
        <v>45866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3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</row>
    <row r="679" spans="1:80" x14ac:dyDescent="0.15">
      <c r="A679" s="36">
        <f t="shared" si="223"/>
        <v>45073</v>
      </c>
      <c r="B679" s="14">
        <f t="shared" ca="1" si="222"/>
        <v>1316.2536769999999</v>
      </c>
      <c r="C679" s="13">
        <f t="shared" si="208"/>
        <v>1000</v>
      </c>
      <c r="D679" s="12">
        <f>IF(A679&lt;$B$1,VLOOKUP(A679,[1]DI!$A$4:$B$15000,2,FALSE),0)</f>
        <v>0</v>
      </c>
      <c r="E679" s="13">
        <f t="shared" si="209"/>
        <v>1</v>
      </c>
      <c r="F679" s="13">
        <f>(TRUNC(PRODUCT($E$13:$E678),16))</f>
        <v>1.21505656647072</v>
      </c>
      <c r="G679" s="13">
        <f t="shared" si="210"/>
        <v>1</v>
      </c>
      <c r="H679" s="13">
        <f t="shared" si="211"/>
        <v>1.21505657</v>
      </c>
      <c r="I679" s="12">
        <f t="shared" si="225"/>
        <v>4.4999999999999998E-2</v>
      </c>
      <c r="J679" s="12"/>
      <c r="K679" s="30">
        <f t="shared" si="212"/>
        <v>44407</v>
      </c>
      <c r="L679" s="2">
        <f t="shared" si="213"/>
        <v>457</v>
      </c>
      <c r="M679" s="15">
        <f t="shared" si="214"/>
        <v>458</v>
      </c>
      <c r="N679" s="11">
        <f t="shared" si="215"/>
        <v>1.083285922</v>
      </c>
      <c r="O679" s="11"/>
      <c r="P679" s="11">
        <f t="shared" si="216"/>
        <v>1.316253677</v>
      </c>
      <c r="Q679" s="11"/>
      <c r="R679" s="15">
        <f t="shared" si="217"/>
        <v>0</v>
      </c>
      <c r="S679" s="13">
        <f t="shared" si="218"/>
        <v>316.25367699999998</v>
      </c>
      <c r="T679" s="13"/>
      <c r="U679" s="19">
        <f t="shared" si="219"/>
        <v>0</v>
      </c>
      <c r="V679" s="13">
        <f t="shared" si="224"/>
        <v>0</v>
      </c>
      <c r="W679" s="4" t="str">
        <f t="shared" si="220"/>
        <v>A+J=</v>
      </c>
      <c r="X679" s="30">
        <f t="shared" si="221"/>
        <v>45866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3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</row>
    <row r="680" spans="1:80" x14ac:dyDescent="0.15">
      <c r="A680" s="36">
        <f t="shared" si="223"/>
        <v>45074</v>
      </c>
      <c r="B680" s="14">
        <f t="shared" ca="1" si="222"/>
        <v>1316.2536769999999</v>
      </c>
      <c r="C680" s="13">
        <f t="shared" si="208"/>
        <v>1000</v>
      </c>
      <c r="D680" s="12">
        <f>IF(A680&lt;$B$1,VLOOKUP(A680,[1]DI!$A$4:$B$15000,2,FALSE),0)</f>
        <v>0</v>
      </c>
      <c r="E680" s="13">
        <f t="shared" si="209"/>
        <v>1</v>
      </c>
      <c r="F680" s="13">
        <f>(TRUNC(PRODUCT($E$13:$E679),16))</f>
        <v>1.21505656647072</v>
      </c>
      <c r="G680" s="13">
        <f t="shared" si="210"/>
        <v>1</v>
      </c>
      <c r="H680" s="13">
        <f t="shared" si="211"/>
        <v>1.21505657</v>
      </c>
      <c r="I680" s="12">
        <f t="shared" si="225"/>
        <v>4.4999999999999998E-2</v>
      </c>
      <c r="J680" s="12"/>
      <c r="K680" s="30">
        <f t="shared" si="212"/>
        <v>44407</v>
      </c>
      <c r="L680" s="2">
        <f t="shared" si="213"/>
        <v>457</v>
      </c>
      <c r="M680" s="15">
        <f t="shared" si="214"/>
        <v>458</v>
      </c>
      <c r="N680" s="11">
        <f t="shared" si="215"/>
        <v>1.083285922</v>
      </c>
      <c r="O680" s="11"/>
      <c r="P680" s="11">
        <f t="shared" si="216"/>
        <v>1.316253677</v>
      </c>
      <c r="Q680" s="11"/>
      <c r="R680" s="15">
        <f t="shared" si="217"/>
        <v>0</v>
      </c>
      <c r="S680" s="13">
        <f t="shared" si="218"/>
        <v>316.25367699999998</v>
      </c>
      <c r="T680" s="13"/>
      <c r="U680" s="19">
        <f t="shared" si="219"/>
        <v>0</v>
      </c>
      <c r="V680" s="13">
        <f t="shared" si="224"/>
        <v>0</v>
      </c>
      <c r="W680" s="4" t="str">
        <f t="shared" si="220"/>
        <v>A+J=</v>
      </c>
      <c r="X680" s="30">
        <f t="shared" si="221"/>
        <v>45866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3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</row>
    <row r="681" spans="1:80" x14ac:dyDescent="0.15">
      <c r="A681" s="36">
        <f t="shared" si="223"/>
        <v>45075</v>
      </c>
      <c r="B681" s="14">
        <f t="shared" ca="1" si="222"/>
        <v>1316.2536769999999</v>
      </c>
      <c r="C681" s="13">
        <f t="shared" si="208"/>
        <v>1000</v>
      </c>
      <c r="D681" s="12">
        <f>IF(A681&lt;$B$1,VLOOKUP(A681,[1]DI!$A$4:$B$15000,2,FALSE),0)</f>
        <v>0.13650000000000001</v>
      </c>
      <c r="E681" s="13">
        <f t="shared" si="209"/>
        <v>1.00050788</v>
      </c>
      <c r="F681" s="13">
        <f>(TRUNC(PRODUCT($E$13:$E680),16))</f>
        <v>1.21505656647072</v>
      </c>
      <c r="G681" s="13">
        <f t="shared" si="210"/>
        <v>1</v>
      </c>
      <c r="H681" s="13">
        <f t="shared" si="211"/>
        <v>1.21505657</v>
      </c>
      <c r="I681" s="12">
        <f t="shared" si="225"/>
        <v>4.4999999999999998E-2</v>
      </c>
      <c r="J681" s="12"/>
      <c r="K681" s="30">
        <f t="shared" si="212"/>
        <v>44407</v>
      </c>
      <c r="L681" s="2">
        <f t="shared" si="213"/>
        <v>458</v>
      </c>
      <c r="M681" s="15">
        <f t="shared" si="214"/>
        <v>458</v>
      </c>
      <c r="N681" s="11">
        <f t="shared" si="215"/>
        <v>1.083285922</v>
      </c>
      <c r="O681" s="11"/>
      <c r="P681" s="11">
        <f t="shared" si="216"/>
        <v>1.316253677</v>
      </c>
      <c r="Q681" s="11"/>
      <c r="R681" s="15">
        <f t="shared" si="217"/>
        <v>0</v>
      </c>
      <c r="S681" s="13">
        <f t="shared" si="218"/>
        <v>316.25367699999998</v>
      </c>
      <c r="T681" s="13"/>
      <c r="U681" s="19">
        <f t="shared" si="219"/>
        <v>0</v>
      </c>
      <c r="V681" s="13">
        <f t="shared" si="224"/>
        <v>0</v>
      </c>
      <c r="W681" s="4" t="str">
        <f t="shared" si="220"/>
        <v>A+J=</v>
      </c>
      <c r="X681" s="30">
        <f t="shared" si="221"/>
        <v>45866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3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</row>
    <row r="682" spans="1:80" x14ac:dyDescent="0.15">
      <c r="A682" s="36">
        <f t="shared" si="223"/>
        <v>45076</v>
      </c>
      <c r="B682" s="14">
        <f t="shared" ca="1" si="222"/>
        <v>1317.1522190000001</v>
      </c>
      <c r="C682" s="13">
        <f t="shared" si="208"/>
        <v>1000</v>
      </c>
      <c r="D682" s="12">
        <f>IF(A682&lt;$B$1,VLOOKUP(A682,[1]DI!$A$4:$B$15000,2,FALSE),0)</f>
        <v>0.13650000000000001</v>
      </c>
      <c r="E682" s="13">
        <f t="shared" si="209"/>
        <v>1.00050788</v>
      </c>
      <c r="F682" s="13">
        <f>(TRUNC(PRODUCT($E$13:$E681),16))</f>
        <v>1.2156736693996999</v>
      </c>
      <c r="G682" s="13">
        <f t="shared" si="210"/>
        <v>1</v>
      </c>
      <c r="H682" s="13">
        <f t="shared" si="211"/>
        <v>1.2156736699999999</v>
      </c>
      <c r="I682" s="12">
        <f t="shared" si="225"/>
        <v>4.4999999999999998E-2</v>
      </c>
      <c r="J682" s="12"/>
      <c r="K682" s="30">
        <f t="shared" si="212"/>
        <v>44407</v>
      </c>
      <c r="L682" s="2">
        <f t="shared" si="213"/>
        <v>459</v>
      </c>
      <c r="M682" s="15">
        <f t="shared" si="214"/>
        <v>459</v>
      </c>
      <c r="N682" s="11">
        <f t="shared" si="215"/>
        <v>1.083475156</v>
      </c>
      <c r="O682" s="11"/>
      <c r="P682" s="11">
        <f t="shared" si="216"/>
        <v>1.317152219</v>
      </c>
      <c r="Q682" s="11"/>
      <c r="R682" s="15">
        <f t="shared" si="217"/>
        <v>0</v>
      </c>
      <c r="S682" s="13">
        <f t="shared" si="218"/>
        <v>317.152219</v>
      </c>
      <c r="T682" s="13"/>
      <c r="U682" s="19">
        <f t="shared" si="219"/>
        <v>0</v>
      </c>
      <c r="V682" s="13">
        <f t="shared" si="224"/>
        <v>0</v>
      </c>
      <c r="W682" s="4" t="str">
        <f t="shared" si="220"/>
        <v>A+J=</v>
      </c>
      <c r="X682" s="30">
        <f t="shared" si="221"/>
        <v>45866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3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</row>
    <row r="683" spans="1:80" x14ac:dyDescent="0.15">
      <c r="A683" s="36">
        <f t="shared" si="223"/>
        <v>45077</v>
      </c>
      <c r="B683" s="14">
        <f t="shared" ca="1" si="222"/>
        <v>1318.051383</v>
      </c>
      <c r="C683" s="13">
        <f t="shared" si="208"/>
        <v>1000</v>
      </c>
      <c r="D683" s="12">
        <f>IF(A683&lt;$B$1,VLOOKUP(A683,[1]DI!$A$4:$B$15000,2,FALSE),0)</f>
        <v>0.13650000000000001</v>
      </c>
      <c r="E683" s="13">
        <f t="shared" si="209"/>
        <v>1.00050788</v>
      </c>
      <c r="F683" s="13">
        <f>(TRUNC(PRODUCT($E$13:$E682),16))</f>
        <v>1.2162910857429099</v>
      </c>
      <c r="G683" s="13">
        <f t="shared" si="210"/>
        <v>1</v>
      </c>
      <c r="H683" s="13">
        <f t="shared" si="211"/>
        <v>1.2162910899999999</v>
      </c>
      <c r="I683" s="12">
        <f t="shared" si="225"/>
        <v>4.4999999999999998E-2</v>
      </c>
      <c r="J683" s="12"/>
      <c r="K683" s="30">
        <f t="shared" si="212"/>
        <v>44407</v>
      </c>
      <c r="L683" s="2">
        <f t="shared" si="213"/>
        <v>460</v>
      </c>
      <c r="M683" s="15">
        <f t="shared" si="214"/>
        <v>460</v>
      </c>
      <c r="N683" s="11">
        <f t="shared" si="215"/>
        <v>1.083664424</v>
      </c>
      <c r="O683" s="11"/>
      <c r="P683" s="11">
        <f t="shared" si="216"/>
        <v>1.318051383</v>
      </c>
      <c r="Q683" s="11"/>
      <c r="R683" s="15">
        <f t="shared" si="217"/>
        <v>0</v>
      </c>
      <c r="S683" s="13">
        <f t="shared" si="218"/>
        <v>318.05138299999999</v>
      </c>
      <c r="T683" s="13"/>
      <c r="U683" s="19">
        <f t="shared" si="219"/>
        <v>0</v>
      </c>
      <c r="V683" s="13">
        <f t="shared" si="224"/>
        <v>0</v>
      </c>
      <c r="W683" s="4" t="str">
        <f t="shared" si="220"/>
        <v>A+J=</v>
      </c>
      <c r="X683" s="30">
        <f t="shared" si="221"/>
        <v>45866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3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</row>
    <row r="684" spans="1:80" x14ac:dyDescent="0.15">
      <c r="A684" s="36">
        <f t="shared" si="223"/>
        <v>45078</v>
      </c>
      <c r="B684" s="14">
        <f t="shared" ca="1" si="222"/>
        <v>1318.9511560000001</v>
      </c>
      <c r="C684" s="13">
        <f t="shared" si="208"/>
        <v>1000</v>
      </c>
      <c r="D684" s="12">
        <f>IF(A684&lt;$B$1,VLOOKUP(A684,[1]DI!$A$4:$B$15000,2,FALSE),0)</f>
        <v>0.13650000000000001</v>
      </c>
      <c r="E684" s="13">
        <f t="shared" si="209"/>
        <v>1.00050788</v>
      </c>
      <c r="F684" s="13">
        <f>(TRUNC(PRODUCT($E$13:$E683),16))</f>
        <v>1.21690881565954</v>
      </c>
      <c r="G684" s="13">
        <f t="shared" si="210"/>
        <v>1</v>
      </c>
      <c r="H684" s="13">
        <f t="shared" si="211"/>
        <v>1.21690882</v>
      </c>
      <c r="I684" s="12">
        <f t="shared" si="225"/>
        <v>4.4999999999999998E-2</v>
      </c>
      <c r="J684" s="12"/>
      <c r="K684" s="30">
        <f t="shared" si="212"/>
        <v>44407</v>
      </c>
      <c r="L684" s="2">
        <f t="shared" si="213"/>
        <v>461</v>
      </c>
      <c r="M684" s="15">
        <f t="shared" si="214"/>
        <v>461</v>
      </c>
      <c r="N684" s="11">
        <f t="shared" si="215"/>
        <v>1.0838537239999999</v>
      </c>
      <c r="O684" s="11"/>
      <c r="P684" s="11">
        <f t="shared" si="216"/>
        <v>1.318951156</v>
      </c>
      <c r="Q684" s="11"/>
      <c r="R684" s="15">
        <f t="shared" si="217"/>
        <v>0</v>
      </c>
      <c r="S684" s="13">
        <f t="shared" si="218"/>
        <v>318.95115600000003</v>
      </c>
      <c r="T684" s="13"/>
      <c r="U684" s="19">
        <f t="shared" si="219"/>
        <v>0</v>
      </c>
      <c r="V684" s="13">
        <f t="shared" si="224"/>
        <v>0</v>
      </c>
      <c r="W684" s="4" t="str">
        <f t="shared" si="220"/>
        <v>A+J=</v>
      </c>
      <c r="X684" s="30">
        <f t="shared" si="221"/>
        <v>45866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3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</row>
    <row r="685" spans="1:80" x14ac:dyDescent="0.15">
      <c r="A685" s="36">
        <f t="shared" si="223"/>
        <v>45079</v>
      </c>
      <c r="B685" s="14">
        <f t="shared" ca="1" si="222"/>
        <v>1319.851541</v>
      </c>
      <c r="C685" s="13">
        <f t="shared" si="208"/>
        <v>1000</v>
      </c>
      <c r="D685" s="12">
        <f>IF(A685&lt;$B$1,VLOOKUP(A685,[1]DI!$A$4:$B$15000,2,FALSE),0)</f>
        <v>0.13650000000000001</v>
      </c>
      <c r="E685" s="13">
        <f t="shared" si="209"/>
        <v>1.00050788</v>
      </c>
      <c r="F685" s="13">
        <f>(TRUNC(PRODUCT($E$13:$E684),16))</f>
        <v>1.21752685930884</v>
      </c>
      <c r="G685" s="13">
        <f t="shared" si="210"/>
        <v>1</v>
      </c>
      <c r="H685" s="13">
        <f t="shared" si="211"/>
        <v>1.21752686</v>
      </c>
      <c r="I685" s="12">
        <f t="shared" si="225"/>
        <v>4.4999999999999998E-2</v>
      </c>
      <c r="J685" s="12"/>
      <c r="K685" s="30">
        <f t="shared" si="212"/>
        <v>44407</v>
      </c>
      <c r="L685" s="2">
        <f t="shared" si="213"/>
        <v>462</v>
      </c>
      <c r="M685" s="15">
        <f t="shared" si="214"/>
        <v>462</v>
      </c>
      <c r="N685" s="11">
        <f t="shared" si="215"/>
        <v>1.084043058</v>
      </c>
      <c r="O685" s="11"/>
      <c r="P685" s="11">
        <f t="shared" si="216"/>
        <v>1.319851541</v>
      </c>
      <c r="Q685" s="11"/>
      <c r="R685" s="15">
        <f t="shared" si="217"/>
        <v>0</v>
      </c>
      <c r="S685" s="13">
        <f t="shared" si="218"/>
        <v>319.851541</v>
      </c>
      <c r="T685" s="13"/>
      <c r="U685" s="19">
        <f t="shared" si="219"/>
        <v>0</v>
      </c>
      <c r="V685" s="13">
        <f t="shared" si="224"/>
        <v>0</v>
      </c>
      <c r="W685" s="4" t="str">
        <f t="shared" si="220"/>
        <v>A+J=</v>
      </c>
      <c r="X685" s="30">
        <f t="shared" si="221"/>
        <v>45866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3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</row>
    <row r="686" spans="1:80" x14ac:dyDescent="0.15">
      <c r="A686" s="36">
        <f t="shared" si="223"/>
        <v>45080</v>
      </c>
      <c r="B686" s="14">
        <f t="shared" ca="1" si="222"/>
        <v>1320.7525450000001</v>
      </c>
      <c r="C686" s="13">
        <f t="shared" si="208"/>
        <v>1000</v>
      </c>
      <c r="D686" s="12">
        <f>IF(A686&lt;$B$1,VLOOKUP(A686,[1]DI!$A$4:$B$15000,2,FALSE),0)</f>
        <v>0</v>
      </c>
      <c r="E686" s="13">
        <f t="shared" si="209"/>
        <v>1</v>
      </c>
      <c r="F686" s="13">
        <f>(TRUNC(PRODUCT($E$13:$E685),16))</f>
        <v>1.2181452168501401</v>
      </c>
      <c r="G686" s="13">
        <f t="shared" si="210"/>
        <v>1</v>
      </c>
      <c r="H686" s="13">
        <f t="shared" si="211"/>
        <v>1.21814522</v>
      </c>
      <c r="I686" s="12">
        <f t="shared" si="225"/>
        <v>4.4999999999999998E-2</v>
      </c>
      <c r="J686" s="12"/>
      <c r="K686" s="30">
        <f t="shared" si="212"/>
        <v>44407</v>
      </c>
      <c r="L686" s="2">
        <f t="shared" si="213"/>
        <v>462</v>
      </c>
      <c r="M686" s="15">
        <f t="shared" si="214"/>
        <v>463</v>
      </c>
      <c r="N686" s="11">
        <f t="shared" si="215"/>
        <v>1.0842324240000001</v>
      </c>
      <c r="O686" s="11"/>
      <c r="P686" s="11">
        <f t="shared" si="216"/>
        <v>1.3207525449999999</v>
      </c>
      <c r="Q686" s="11"/>
      <c r="R686" s="15">
        <f t="shared" si="217"/>
        <v>0</v>
      </c>
      <c r="S686" s="13">
        <f t="shared" si="218"/>
        <v>320.752545</v>
      </c>
      <c r="T686" s="13"/>
      <c r="U686" s="19">
        <f t="shared" si="219"/>
        <v>0</v>
      </c>
      <c r="V686" s="13">
        <f t="shared" si="224"/>
        <v>0</v>
      </c>
      <c r="W686" s="4" t="str">
        <f t="shared" si="220"/>
        <v>A+J=</v>
      </c>
      <c r="X686" s="30">
        <f t="shared" si="221"/>
        <v>45866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3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</row>
    <row r="687" spans="1:80" x14ac:dyDescent="0.15">
      <c r="A687" s="36">
        <f t="shared" si="223"/>
        <v>45081</v>
      </c>
      <c r="B687" s="14">
        <f t="shared" ca="1" si="222"/>
        <v>1320.7525450000001</v>
      </c>
      <c r="C687" s="13">
        <f t="shared" si="208"/>
        <v>1000</v>
      </c>
      <c r="D687" s="12">
        <f>IF(A687&lt;$B$1,VLOOKUP(A687,[1]DI!$A$4:$B$15000,2,FALSE),0)</f>
        <v>0</v>
      </c>
      <c r="E687" s="13">
        <f t="shared" si="209"/>
        <v>1</v>
      </c>
      <c r="F687" s="13">
        <f>(TRUNC(PRODUCT($E$13:$E686),16))</f>
        <v>1.2181452168501401</v>
      </c>
      <c r="G687" s="13">
        <f t="shared" si="210"/>
        <v>1</v>
      </c>
      <c r="H687" s="13">
        <f t="shared" si="211"/>
        <v>1.21814522</v>
      </c>
      <c r="I687" s="12">
        <f t="shared" si="225"/>
        <v>4.4999999999999998E-2</v>
      </c>
      <c r="J687" s="12"/>
      <c r="K687" s="30">
        <f t="shared" si="212"/>
        <v>44407</v>
      </c>
      <c r="L687" s="2">
        <f t="shared" si="213"/>
        <v>462</v>
      </c>
      <c r="M687" s="15">
        <f t="shared" si="214"/>
        <v>463</v>
      </c>
      <c r="N687" s="11">
        <f t="shared" si="215"/>
        <v>1.0842324240000001</v>
      </c>
      <c r="O687" s="11"/>
      <c r="P687" s="11">
        <f t="shared" si="216"/>
        <v>1.3207525449999999</v>
      </c>
      <c r="Q687" s="11"/>
      <c r="R687" s="15">
        <f t="shared" si="217"/>
        <v>0</v>
      </c>
      <c r="S687" s="13">
        <f t="shared" si="218"/>
        <v>320.752545</v>
      </c>
      <c r="T687" s="13"/>
      <c r="U687" s="19">
        <f t="shared" si="219"/>
        <v>0</v>
      </c>
      <c r="V687" s="13">
        <f t="shared" si="224"/>
        <v>0</v>
      </c>
      <c r="W687" s="4" t="str">
        <f t="shared" si="220"/>
        <v>A+J=</v>
      </c>
      <c r="X687" s="30">
        <f t="shared" si="221"/>
        <v>45866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3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</row>
    <row r="688" spans="1:80" x14ac:dyDescent="0.15">
      <c r="A688" s="36">
        <f t="shared" si="223"/>
        <v>45082</v>
      </c>
      <c r="B688" s="14">
        <f t="shared" ca="1" si="222"/>
        <v>1320.7525450000001</v>
      </c>
      <c r="C688" s="13">
        <f t="shared" si="208"/>
        <v>1000</v>
      </c>
      <c r="D688" s="12">
        <f>IF(A688&lt;$B$1,VLOOKUP(A688,[1]DI!$A$4:$B$15000,2,FALSE),0)</f>
        <v>0.13650000000000001</v>
      </c>
      <c r="E688" s="13">
        <f t="shared" si="209"/>
        <v>1.00050788</v>
      </c>
      <c r="F688" s="13">
        <f>(TRUNC(PRODUCT($E$13:$E687),16))</f>
        <v>1.2181452168501401</v>
      </c>
      <c r="G688" s="13">
        <f t="shared" si="210"/>
        <v>1</v>
      </c>
      <c r="H688" s="13">
        <f t="shared" si="211"/>
        <v>1.21814522</v>
      </c>
      <c r="I688" s="12">
        <f t="shared" si="225"/>
        <v>4.4999999999999998E-2</v>
      </c>
      <c r="J688" s="12"/>
      <c r="K688" s="30">
        <f t="shared" si="212"/>
        <v>44407</v>
      </c>
      <c r="L688" s="2">
        <f t="shared" si="213"/>
        <v>463</v>
      </c>
      <c r="M688" s="15">
        <f t="shared" si="214"/>
        <v>463</v>
      </c>
      <c r="N688" s="11">
        <f t="shared" si="215"/>
        <v>1.0842324240000001</v>
      </c>
      <c r="O688" s="11"/>
      <c r="P688" s="11">
        <f t="shared" si="216"/>
        <v>1.3207525449999999</v>
      </c>
      <c r="Q688" s="11"/>
      <c r="R688" s="15">
        <f t="shared" si="217"/>
        <v>0</v>
      </c>
      <c r="S688" s="13">
        <f t="shared" si="218"/>
        <v>320.752545</v>
      </c>
      <c r="T688" s="13"/>
      <c r="U688" s="19">
        <f t="shared" si="219"/>
        <v>0</v>
      </c>
      <c r="V688" s="13">
        <f t="shared" si="224"/>
        <v>0</v>
      </c>
      <c r="W688" s="4" t="str">
        <f t="shared" si="220"/>
        <v>A+J=</v>
      </c>
      <c r="X688" s="30">
        <f t="shared" si="221"/>
        <v>45866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3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</row>
    <row r="689" spans="1:80" x14ac:dyDescent="0.15">
      <c r="A689" s="36">
        <f t="shared" si="223"/>
        <v>45083</v>
      </c>
      <c r="B689" s="14">
        <f t="shared" ca="1" si="222"/>
        <v>1321.6541609999999</v>
      </c>
      <c r="C689" s="13">
        <f t="shared" si="208"/>
        <v>1000</v>
      </c>
      <c r="D689" s="12">
        <f>IF(A689&lt;$B$1,VLOOKUP(A689,[1]DI!$A$4:$B$15000,2,FALSE),0)</f>
        <v>0.13650000000000001</v>
      </c>
      <c r="E689" s="13">
        <f t="shared" si="209"/>
        <v>1.00050788</v>
      </c>
      <c r="F689" s="13">
        <f>(TRUNC(PRODUCT($E$13:$E688),16))</f>
        <v>1.21876388844288</v>
      </c>
      <c r="G689" s="13">
        <f t="shared" si="210"/>
        <v>1</v>
      </c>
      <c r="H689" s="13">
        <f t="shared" si="211"/>
        <v>1.21876389</v>
      </c>
      <c r="I689" s="12">
        <f t="shared" si="225"/>
        <v>4.4999999999999998E-2</v>
      </c>
      <c r="J689" s="12"/>
      <c r="K689" s="30">
        <f t="shared" si="212"/>
        <v>44407</v>
      </c>
      <c r="L689" s="2">
        <f t="shared" si="213"/>
        <v>464</v>
      </c>
      <c r="M689" s="15">
        <f t="shared" si="214"/>
        <v>464</v>
      </c>
      <c r="N689" s="11">
        <f t="shared" si="215"/>
        <v>1.0844218240000001</v>
      </c>
      <c r="O689" s="11"/>
      <c r="P689" s="11">
        <f t="shared" si="216"/>
        <v>1.3216541610000001</v>
      </c>
      <c r="Q689" s="11"/>
      <c r="R689" s="15">
        <f t="shared" si="217"/>
        <v>0</v>
      </c>
      <c r="S689" s="13">
        <f t="shared" si="218"/>
        <v>321.65416099999999</v>
      </c>
      <c r="T689" s="13"/>
      <c r="U689" s="19">
        <f t="shared" si="219"/>
        <v>0</v>
      </c>
      <c r="V689" s="13">
        <f t="shared" si="224"/>
        <v>0</v>
      </c>
      <c r="W689" s="4" t="str">
        <f t="shared" si="220"/>
        <v>A+J=</v>
      </c>
      <c r="X689" s="30">
        <f t="shared" si="221"/>
        <v>45866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3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</row>
    <row r="690" spans="1:80" x14ac:dyDescent="0.15">
      <c r="A690" s="36">
        <f t="shared" si="223"/>
        <v>45084</v>
      </c>
      <c r="B690" s="14">
        <f t="shared" ca="1" si="222"/>
        <v>1322.556386</v>
      </c>
      <c r="C690" s="13">
        <f t="shared" si="208"/>
        <v>1000</v>
      </c>
      <c r="D690" s="12">
        <f>IF(A690&lt;$B$1,VLOOKUP(A690,[1]DI!$A$4:$B$15000,2,FALSE),0)</f>
        <v>0.13650000000000001</v>
      </c>
      <c r="E690" s="13">
        <f t="shared" si="209"/>
        <v>1.00050788</v>
      </c>
      <c r="F690" s="13">
        <f>(TRUNC(PRODUCT($E$13:$E689),16))</f>
        <v>1.21938287424654</v>
      </c>
      <c r="G690" s="13">
        <f t="shared" si="210"/>
        <v>1</v>
      </c>
      <c r="H690" s="13">
        <f t="shared" si="211"/>
        <v>1.21938287</v>
      </c>
      <c r="I690" s="12">
        <f t="shared" si="225"/>
        <v>4.4999999999999998E-2</v>
      </c>
      <c r="J690" s="12"/>
      <c r="K690" s="30">
        <f t="shared" si="212"/>
        <v>44407</v>
      </c>
      <c r="L690" s="2">
        <f t="shared" si="213"/>
        <v>465</v>
      </c>
      <c r="M690" s="15">
        <f t="shared" si="214"/>
        <v>465</v>
      </c>
      <c r="N690" s="11">
        <f t="shared" si="215"/>
        <v>1.0846112560000001</v>
      </c>
      <c r="O690" s="11"/>
      <c r="P690" s="11">
        <f t="shared" si="216"/>
        <v>1.322556386</v>
      </c>
      <c r="Q690" s="11"/>
      <c r="R690" s="15">
        <f t="shared" si="217"/>
        <v>0</v>
      </c>
      <c r="S690" s="13">
        <f t="shared" si="218"/>
        <v>322.55638599999997</v>
      </c>
      <c r="T690" s="13"/>
      <c r="U690" s="19">
        <f t="shared" si="219"/>
        <v>0</v>
      </c>
      <c r="V690" s="13">
        <f t="shared" si="224"/>
        <v>0</v>
      </c>
      <c r="W690" s="4" t="str">
        <f t="shared" si="220"/>
        <v>A+J=</v>
      </c>
      <c r="X690" s="30">
        <f t="shared" si="221"/>
        <v>45866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3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</row>
    <row r="691" spans="1:80" x14ac:dyDescent="0.15">
      <c r="A691" s="36">
        <f t="shared" si="223"/>
        <v>45085</v>
      </c>
      <c r="B691" s="14">
        <f t="shared" ca="1" si="222"/>
        <v>1323.459235</v>
      </c>
      <c r="C691" s="13">
        <f t="shared" si="208"/>
        <v>1000</v>
      </c>
      <c r="D691" s="12">
        <f>IF(A691&lt;$B$1,VLOOKUP(A691,[1]DI!$A$4:$B$15000,2,FALSE),0)</f>
        <v>0</v>
      </c>
      <c r="E691" s="13">
        <f t="shared" si="209"/>
        <v>1</v>
      </c>
      <c r="F691" s="13">
        <f>(TRUNC(PRODUCT($E$13:$E690),16))</f>
        <v>1.2200021744207099</v>
      </c>
      <c r="G691" s="13">
        <f t="shared" si="210"/>
        <v>1</v>
      </c>
      <c r="H691" s="13">
        <f t="shared" si="211"/>
        <v>1.2200021700000001</v>
      </c>
      <c r="I691" s="12">
        <f t="shared" si="225"/>
        <v>4.4999999999999998E-2</v>
      </c>
      <c r="J691" s="12"/>
      <c r="K691" s="30">
        <f t="shared" si="212"/>
        <v>44407</v>
      </c>
      <c r="L691" s="2">
        <f t="shared" si="213"/>
        <v>465</v>
      </c>
      <c r="M691" s="15">
        <f t="shared" si="214"/>
        <v>466</v>
      </c>
      <c r="N691" s="11">
        <f t="shared" si="215"/>
        <v>1.084800722</v>
      </c>
      <c r="O691" s="11"/>
      <c r="P691" s="11">
        <f t="shared" si="216"/>
        <v>1.3234592350000001</v>
      </c>
      <c r="Q691" s="11"/>
      <c r="R691" s="15">
        <f t="shared" si="217"/>
        <v>0</v>
      </c>
      <c r="S691" s="13">
        <f t="shared" si="218"/>
        <v>323.45923499999998</v>
      </c>
      <c r="T691" s="13"/>
      <c r="U691" s="19">
        <f t="shared" si="219"/>
        <v>0</v>
      </c>
      <c r="V691" s="13">
        <f t="shared" si="224"/>
        <v>0</v>
      </c>
      <c r="W691" s="4" t="str">
        <f t="shared" si="220"/>
        <v>A+J=</v>
      </c>
      <c r="X691" s="30">
        <f t="shared" si="221"/>
        <v>45866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3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</row>
    <row r="692" spans="1:80" x14ac:dyDescent="0.15">
      <c r="A692" s="36">
        <f t="shared" si="223"/>
        <v>45086</v>
      </c>
      <c r="B692" s="14">
        <f t="shared" ca="1" si="222"/>
        <v>1323.459235</v>
      </c>
      <c r="C692" s="13">
        <f t="shared" si="208"/>
        <v>1000</v>
      </c>
      <c r="D692" s="12">
        <f>IF(A692&lt;$B$1,VLOOKUP(A692,[1]DI!$A$4:$B$15000,2,FALSE),0)</f>
        <v>0.13650000000000001</v>
      </c>
      <c r="E692" s="13">
        <f t="shared" si="209"/>
        <v>1.00050788</v>
      </c>
      <c r="F692" s="13">
        <f>(TRUNC(PRODUCT($E$13:$E691),16))</f>
        <v>1.2200021744207099</v>
      </c>
      <c r="G692" s="13">
        <f t="shared" si="210"/>
        <v>1</v>
      </c>
      <c r="H692" s="13">
        <f t="shared" si="211"/>
        <v>1.2200021700000001</v>
      </c>
      <c r="I692" s="12">
        <f t="shared" si="225"/>
        <v>4.4999999999999998E-2</v>
      </c>
      <c r="J692" s="12"/>
      <c r="K692" s="30">
        <f t="shared" si="212"/>
        <v>44407</v>
      </c>
      <c r="L692" s="2">
        <f t="shared" si="213"/>
        <v>466</v>
      </c>
      <c r="M692" s="15">
        <f t="shared" si="214"/>
        <v>466</v>
      </c>
      <c r="N692" s="11">
        <f t="shared" si="215"/>
        <v>1.084800722</v>
      </c>
      <c r="O692" s="11"/>
      <c r="P692" s="11">
        <f t="shared" si="216"/>
        <v>1.3234592350000001</v>
      </c>
      <c r="Q692" s="11"/>
      <c r="R692" s="15">
        <f t="shared" si="217"/>
        <v>0</v>
      </c>
      <c r="S692" s="13">
        <f t="shared" si="218"/>
        <v>323.45923499999998</v>
      </c>
      <c r="T692" s="13"/>
      <c r="U692" s="19">
        <f t="shared" si="219"/>
        <v>0</v>
      </c>
      <c r="V692" s="13">
        <f t="shared" si="224"/>
        <v>0</v>
      </c>
      <c r="W692" s="4" t="str">
        <f t="shared" si="220"/>
        <v>A+J=</v>
      </c>
      <c r="X692" s="30">
        <f t="shared" si="221"/>
        <v>45866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3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</row>
    <row r="693" spans="1:80" x14ac:dyDescent="0.15">
      <c r="A693" s="36">
        <f t="shared" si="223"/>
        <v>45087</v>
      </c>
      <c r="B693" s="14">
        <f t="shared" ca="1" si="222"/>
        <v>1324.3627059999999</v>
      </c>
      <c r="C693" s="13">
        <f t="shared" si="208"/>
        <v>1000</v>
      </c>
      <c r="D693" s="12">
        <f>IF(A693&lt;$B$1,VLOOKUP(A693,[1]DI!$A$4:$B$15000,2,FALSE),0)</f>
        <v>0</v>
      </c>
      <c r="E693" s="13">
        <f t="shared" si="209"/>
        <v>1</v>
      </c>
      <c r="F693" s="13">
        <f>(TRUNC(PRODUCT($E$13:$E692),16))</f>
        <v>1.2206217891250599</v>
      </c>
      <c r="G693" s="13">
        <f t="shared" si="210"/>
        <v>1</v>
      </c>
      <c r="H693" s="13">
        <f t="shared" si="211"/>
        <v>1.22062179</v>
      </c>
      <c r="I693" s="12">
        <f t="shared" si="225"/>
        <v>4.4999999999999998E-2</v>
      </c>
      <c r="J693" s="12"/>
      <c r="K693" s="30">
        <f t="shared" si="212"/>
        <v>44407</v>
      </c>
      <c r="L693" s="2">
        <f t="shared" si="213"/>
        <v>466</v>
      </c>
      <c r="M693" s="15">
        <f t="shared" si="214"/>
        <v>467</v>
      </c>
      <c r="N693" s="11">
        <f t="shared" si="215"/>
        <v>1.084990221</v>
      </c>
      <c r="O693" s="11"/>
      <c r="P693" s="11">
        <f t="shared" si="216"/>
        <v>1.3243627060000001</v>
      </c>
      <c r="Q693" s="11"/>
      <c r="R693" s="15">
        <f t="shared" si="217"/>
        <v>0</v>
      </c>
      <c r="S693" s="13">
        <f t="shared" si="218"/>
        <v>324.362706</v>
      </c>
      <c r="T693" s="13"/>
      <c r="U693" s="19">
        <f t="shared" si="219"/>
        <v>0</v>
      </c>
      <c r="V693" s="13">
        <f t="shared" si="224"/>
        <v>0</v>
      </c>
      <c r="W693" s="4" t="str">
        <f t="shared" si="220"/>
        <v>A+J=</v>
      </c>
      <c r="X693" s="30">
        <f t="shared" si="221"/>
        <v>45866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3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</row>
    <row r="694" spans="1:80" x14ac:dyDescent="0.15">
      <c r="A694" s="36">
        <f t="shared" si="223"/>
        <v>45088</v>
      </c>
      <c r="B694" s="14">
        <f t="shared" ca="1" si="222"/>
        <v>1324.3627059999999</v>
      </c>
      <c r="C694" s="13">
        <f t="shared" si="208"/>
        <v>1000</v>
      </c>
      <c r="D694" s="12">
        <f>IF(A694&lt;$B$1,VLOOKUP(A694,[1]DI!$A$4:$B$15000,2,FALSE),0)</f>
        <v>0</v>
      </c>
      <c r="E694" s="13">
        <f t="shared" si="209"/>
        <v>1</v>
      </c>
      <c r="F694" s="13">
        <f>(TRUNC(PRODUCT($E$13:$E693),16))</f>
        <v>1.2206217891250599</v>
      </c>
      <c r="G694" s="13">
        <f t="shared" si="210"/>
        <v>1</v>
      </c>
      <c r="H694" s="13">
        <f t="shared" si="211"/>
        <v>1.22062179</v>
      </c>
      <c r="I694" s="12">
        <f t="shared" si="225"/>
        <v>4.4999999999999998E-2</v>
      </c>
      <c r="J694" s="12"/>
      <c r="K694" s="30">
        <f t="shared" si="212"/>
        <v>44407</v>
      </c>
      <c r="L694" s="2">
        <f t="shared" si="213"/>
        <v>466</v>
      </c>
      <c r="M694" s="15">
        <f t="shared" si="214"/>
        <v>467</v>
      </c>
      <c r="N694" s="11">
        <f t="shared" si="215"/>
        <v>1.084990221</v>
      </c>
      <c r="O694" s="11"/>
      <c r="P694" s="11">
        <f t="shared" si="216"/>
        <v>1.3243627060000001</v>
      </c>
      <c r="Q694" s="11"/>
      <c r="R694" s="15">
        <f t="shared" si="217"/>
        <v>0</v>
      </c>
      <c r="S694" s="13">
        <f t="shared" si="218"/>
        <v>324.362706</v>
      </c>
      <c r="T694" s="13"/>
      <c r="U694" s="19">
        <f t="shared" si="219"/>
        <v>0</v>
      </c>
      <c r="V694" s="13">
        <f t="shared" si="224"/>
        <v>0</v>
      </c>
      <c r="W694" s="4" t="str">
        <f t="shared" si="220"/>
        <v>A+J=</v>
      </c>
      <c r="X694" s="30">
        <f t="shared" si="221"/>
        <v>45866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3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</row>
    <row r="695" spans="1:80" x14ac:dyDescent="0.15">
      <c r="A695" s="36">
        <f t="shared" si="223"/>
        <v>45089</v>
      </c>
      <c r="B695" s="14">
        <f t="shared" ca="1" si="222"/>
        <v>1324.3627059999999</v>
      </c>
      <c r="C695" s="13">
        <f t="shared" si="208"/>
        <v>1000</v>
      </c>
      <c r="D695" s="12">
        <f>IF(A695&lt;$B$1,VLOOKUP(A695,[1]DI!$A$4:$B$15000,2,FALSE),0)</f>
        <v>0.13650000000000001</v>
      </c>
      <c r="E695" s="13">
        <f t="shared" si="209"/>
        <v>1.00050788</v>
      </c>
      <c r="F695" s="13">
        <f>(TRUNC(PRODUCT($E$13:$E694),16))</f>
        <v>1.2206217891250599</v>
      </c>
      <c r="G695" s="13">
        <f t="shared" si="210"/>
        <v>1</v>
      </c>
      <c r="H695" s="13">
        <f t="shared" si="211"/>
        <v>1.22062179</v>
      </c>
      <c r="I695" s="12">
        <f t="shared" si="225"/>
        <v>4.4999999999999998E-2</v>
      </c>
      <c r="J695" s="12"/>
      <c r="K695" s="30">
        <f t="shared" si="212"/>
        <v>44407</v>
      </c>
      <c r="L695" s="2">
        <f t="shared" si="213"/>
        <v>467</v>
      </c>
      <c r="M695" s="15">
        <f t="shared" si="214"/>
        <v>467</v>
      </c>
      <c r="N695" s="11">
        <f t="shared" si="215"/>
        <v>1.084990221</v>
      </c>
      <c r="O695" s="11"/>
      <c r="P695" s="11">
        <f t="shared" si="216"/>
        <v>1.3243627060000001</v>
      </c>
      <c r="Q695" s="11"/>
      <c r="R695" s="15">
        <f t="shared" si="217"/>
        <v>0</v>
      </c>
      <c r="S695" s="13">
        <f t="shared" si="218"/>
        <v>324.362706</v>
      </c>
      <c r="T695" s="13"/>
      <c r="U695" s="19">
        <f t="shared" si="219"/>
        <v>0</v>
      </c>
      <c r="V695" s="13">
        <f t="shared" si="224"/>
        <v>0</v>
      </c>
      <c r="W695" s="4" t="str">
        <f t="shared" si="220"/>
        <v>A+J=</v>
      </c>
      <c r="X695" s="30">
        <f t="shared" si="221"/>
        <v>45866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3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</row>
    <row r="696" spans="1:80" x14ac:dyDescent="0.15">
      <c r="A696" s="36">
        <f t="shared" si="223"/>
        <v>45090</v>
      </c>
      <c r="B696" s="14">
        <f t="shared" ca="1" si="222"/>
        <v>1325.2667879999999</v>
      </c>
      <c r="C696" s="13">
        <f t="shared" si="208"/>
        <v>1000</v>
      </c>
      <c r="D696" s="12">
        <f>IF(A696&lt;$B$1,VLOOKUP(A696,[1]DI!$A$4:$B$15000,2,FALSE),0)</f>
        <v>0.13650000000000001</v>
      </c>
      <c r="E696" s="13">
        <f t="shared" si="209"/>
        <v>1.00050788</v>
      </c>
      <c r="F696" s="13">
        <f>(TRUNC(PRODUCT($E$13:$E695),16))</f>
        <v>1.2212417185193201</v>
      </c>
      <c r="G696" s="13">
        <f t="shared" si="210"/>
        <v>1</v>
      </c>
      <c r="H696" s="13">
        <f t="shared" si="211"/>
        <v>1.2212417200000001</v>
      </c>
      <c r="I696" s="12">
        <f t="shared" si="225"/>
        <v>4.4999999999999998E-2</v>
      </c>
      <c r="J696" s="12"/>
      <c r="K696" s="30">
        <f t="shared" si="212"/>
        <v>44407</v>
      </c>
      <c r="L696" s="2">
        <f t="shared" si="213"/>
        <v>468</v>
      </c>
      <c r="M696" s="15">
        <f t="shared" si="214"/>
        <v>468</v>
      </c>
      <c r="N696" s="11">
        <f t="shared" si="215"/>
        <v>1.085179753</v>
      </c>
      <c r="O696" s="11"/>
      <c r="P696" s="11">
        <f t="shared" si="216"/>
        <v>1.325266788</v>
      </c>
      <c r="Q696" s="11"/>
      <c r="R696" s="15">
        <f t="shared" si="217"/>
        <v>0</v>
      </c>
      <c r="S696" s="13">
        <f t="shared" si="218"/>
        <v>325.26678800000002</v>
      </c>
      <c r="T696" s="13"/>
      <c r="U696" s="19">
        <f t="shared" si="219"/>
        <v>0</v>
      </c>
      <c r="V696" s="13">
        <f t="shared" si="224"/>
        <v>0</v>
      </c>
      <c r="W696" s="4" t="str">
        <f t="shared" si="220"/>
        <v>A+J=</v>
      </c>
      <c r="X696" s="30">
        <f t="shared" si="221"/>
        <v>45866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3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</row>
    <row r="697" spans="1:80" x14ac:dyDescent="0.15">
      <c r="A697" s="36">
        <f t="shared" si="223"/>
        <v>45091</v>
      </c>
      <c r="B697" s="14">
        <f t="shared" ca="1" si="222"/>
        <v>1326.171482</v>
      </c>
      <c r="C697" s="13">
        <f t="shared" si="208"/>
        <v>1000</v>
      </c>
      <c r="D697" s="12">
        <f>IF(A697&lt;$B$1,VLOOKUP(A697,[1]DI!$A$4:$B$15000,2,FALSE),0)</f>
        <v>0.13650000000000001</v>
      </c>
      <c r="E697" s="13">
        <f t="shared" si="209"/>
        <v>1.00050788</v>
      </c>
      <c r="F697" s="13">
        <f>(TRUNC(PRODUCT($E$13:$E696),16))</f>
        <v>1.22186196276332</v>
      </c>
      <c r="G697" s="13">
        <f t="shared" si="210"/>
        <v>1</v>
      </c>
      <c r="H697" s="13">
        <f t="shared" si="211"/>
        <v>1.22186196</v>
      </c>
      <c r="I697" s="12">
        <f t="shared" si="225"/>
        <v>4.4999999999999998E-2</v>
      </c>
      <c r="J697" s="12"/>
      <c r="K697" s="30">
        <f t="shared" si="212"/>
        <v>44407</v>
      </c>
      <c r="L697" s="2">
        <f t="shared" si="213"/>
        <v>469</v>
      </c>
      <c r="M697" s="15">
        <f t="shared" si="214"/>
        <v>469</v>
      </c>
      <c r="N697" s="11">
        <f t="shared" si="215"/>
        <v>1.0853693179999999</v>
      </c>
      <c r="O697" s="11"/>
      <c r="P697" s="11">
        <f t="shared" si="216"/>
        <v>1.3261714819999999</v>
      </c>
      <c r="Q697" s="11"/>
      <c r="R697" s="15">
        <f t="shared" si="217"/>
        <v>0</v>
      </c>
      <c r="S697" s="13">
        <f t="shared" si="218"/>
        <v>326.17148200000003</v>
      </c>
      <c r="T697" s="13"/>
      <c r="U697" s="19">
        <f t="shared" si="219"/>
        <v>0</v>
      </c>
      <c r="V697" s="13">
        <f t="shared" si="224"/>
        <v>0</v>
      </c>
      <c r="W697" s="4" t="str">
        <f t="shared" si="220"/>
        <v>A+J=</v>
      </c>
      <c r="X697" s="30">
        <f t="shared" si="221"/>
        <v>45866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3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</row>
    <row r="698" spans="1:80" x14ac:dyDescent="0.15">
      <c r="A698" s="36">
        <f t="shared" si="223"/>
        <v>45092</v>
      </c>
      <c r="B698" s="14">
        <f t="shared" ca="1" si="222"/>
        <v>1327.0767989999999</v>
      </c>
      <c r="C698" s="13">
        <f t="shared" ref="C698:C741" si="226">(C697-V697)</f>
        <v>1000</v>
      </c>
      <c r="D698" s="12">
        <f>IF(A698&lt;$B$1,VLOOKUP(A698,[1]DI!$A$4:$B$15000,2,FALSE),0)</f>
        <v>0.13650000000000001</v>
      </c>
      <c r="E698" s="13">
        <f t="shared" ref="E698:E741" si="227">ROUND(((1+D698)^(1/252)),8)</f>
        <v>1.00050788</v>
      </c>
      <c r="F698" s="13">
        <f>(TRUNC(PRODUCT($E$13:$E697),16))</f>
        <v>1.2224825220169699</v>
      </c>
      <c r="G698" s="13">
        <f t="shared" ref="G698:G741" si="228">IF(R697&gt;0,F697,G697)</f>
        <v>1</v>
      </c>
      <c r="H698" s="13">
        <f t="shared" ref="H698:H741" si="229">ROUND(F698/G698,8)</f>
        <v>1.22248252</v>
      </c>
      <c r="I698" s="12">
        <f t="shared" si="225"/>
        <v>4.4999999999999998E-2</v>
      </c>
      <c r="J698" s="12"/>
      <c r="K698" s="30">
        <f t="shared" ref="K698:K741" si="230">IF(R697&gt;0,VLOOKUP(R697,Z$13:AJ$151,2),K697)</f>
        <v>44407</v>
      </c>
      <c r="L698" s="2">
        <f t="shared" ref="L698:L741" si="231">IF(A698&gt;K698,IF(NETWORKDAYS(K698,A698,$Z$161:$Z$545)-1=0,1,NETWORKDAYS(K698,A698,$Z$161:$Z$545)-1),0)</f>
        <v>470</v>
      </c>
      <c r="M698" s="15">
        <f t="shared" ref="M698:M741" si="232">IF(AND(L698=1,L697=1),1,IF(L698&gt;0,IF(L698=L697,L698+1,L698),0))</f>
        <v>470</v>
      </c>
      <c r="N698" s="11">
        <f t="shared" ref="N698:N741" si="233">ROUND((I698+1)^(M698/252),9)</f>
        <v>1.0855589160000001</v>
      </c>
      <c r="O698" s="11"/>
      <c r="P698" s="11">
        <f t="shared" ref="P698:P741" si="234">ROUND(H698*N698,9)</f>
        <v>1.3270767990000001</v>
      </c>
      <c r="Q698" s="11"/>
      <c r="R698" s="15">
        <f t="shared" ref="R698:R740" si="235">IF(VLOOKUP(A698,AA$13:AH$151,8)=VLOOKUP(A697,AA$13:AH$151,8),0,VLOOKUP(A698,AA$13:AH$151,8))</f>
        <v>0</v>
      </c>
      <c r="S698" s="13">
        <f t="shared" ref="S698:S741" si="236">TRUNC(((P698-1)*C698),8)</f>
        <v>327.07679899999999</v>
      </c>
      <c r="T698" s="13"/>
      <c r="U698" s="19">
        <f t="shared" ref="U698:U761" si="237">IF($R698&gt;0,VLOOKUP($R698,$Z$13:$AF$151,7),0)</f>
        <v>0</v>
      </c>
      <c r="V698" s="13">
        <f t="shared" si="224"/>
        <v>0</v>
      </c>
      <c r="W698" s="4" t="str">
        <f t="shared" ref="W698:W741" si="238">IF(R697&gt;0,VLOOKUP(R697,Z$13:AJ$151,10),W697)</f>
        <v>A+J=</v>
      </c>
      <c r="X698" s="30">
        <f t="shared" ref="X698:X741" si="239">IF(R697&gt;0,VLOOKUP(R697,Z$13:AJ$151,11),X697)</f>
        <v>45866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3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</row>
    <row r="699" spans="1:80" x14ac:dyDescent="0.15">
      <c r="A699" s="36">
        <f t="shared" si="223"/>
        <v>45093</v>
      </c>
      <c r="B699" s="14">
        <f t="shared" ca="1" si="222"/>
        <v>1327.982741</v>
      </c>
      <c r="C699" s="13">
        <f t="shared" si="226"/>
        <v>1000</v>
      </c>
      <c r="D699" s="12">
        <f>IF(A699&lt;$B$1,VLOOKUP(A699,[1]DI!$A$4:$B$15000,2,FALSE),0)</f>
        <v>0.13650000000000001</v>
      </c>
      <c r="E699" s="13">
        <f t="shared" si="227"/>
        <v>1.00050788</v>
      </c>
      <c r="F699" s="13">
        <f>(TRUNC(PRODUCT($E$13:$E698),16))</f>
        <v>1.22310339644025</v>
      </c>
      <c r="G699" s="13">
        <f t="shared" si="228"/>
        <v>1</v>
      </c>
      <c r="H699" s="13">
        <f t="shared" si="229"/>
        <v>1.2231034000000001</v>
      </c>
      <c r="I699" s="12">
        <f t="shared" si="225"/>
        <v>4.4999999999999998E-2</v>
      </c>
      <c r="J699" s="12"/>
      <c r="K699" s="30">
        <f t="shared" si="230"/>
        <v>44407</v>
      </c>
      <c r="L699" s="2">
        <f t="shared" si="231"/>
        <v>471</v>
      </c>
      <c r="M699" s="15">
        <f t="shared" si="232"/>
        <v>471</v>
      </c>
      <c r="N699" s="11">
        <f t="shared" si="233"/>
        <v>1.085748548</v>
      </c>
      <c r="O699" s="11"/>
      <c r="P699" s="11">
        <f t="shared" si="234"/>
        <v>1.327982741</v>
      </c>
      <c r="Q699" s="11"/>
      <c r="R699" s="15">
        <f t="shared" si="235"/>
        <v>0</v>
      </c>
      <c r="S699" s="13">
        <f t="shared" si="236"/>
        <v>327.98274099999998</v>
      </c>
      <c r="T699" s="13"/>
      <c r="U699" s="19">
        <f t="shared" si="237"/>
        <v>0</v>
      </c>
      <c r="V699" s="13">
        <f t="shared" si="224"/>
        <v>0</v>
      </c>
      <c r="W699" s="4" t="str">
        <f t="shared" si="238"/>
        <v>A+J=</v>
      </c>
      <c r="X699" s="30">
        <f t="shared" si="239"/>
        <v>45866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3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</row>
    <row r="700" spans="1:80" x14ac:dyDescent="0.15">
      <c r="A700" s="36">
        <f t="shared" si="223"/>
        <v>45094</v>
      </c>
      <c r="B700" s="14">
        <f t="shared" ca="1" si="222"/>
        <v>1328.889293</v>
      </c>
      <c r="C700" s="13">
        <f t="shared" si="226"/>
        <v>1000</v>
      </c>
      <c r="D700" s="12">
        <f>IF(A700&lt;$B$1,VLOOKUP(A700,[1]DI!$A$4:$B$15000,2,FALSE),0)</f>
        <v>0</v>
      </c>
      <c r="E700" s="13">
        <f t="shared" si="227"/>
        <v>1</v>
      </c>
      <c r="F700" s="13">
        <f>(TRUNC(PRODUCT($E$13:$E699),16))</f>
        <v>1.22372458619324</v>
      </c>
      <c r="G700" s="13">
        <f t="shared" si="228"/>
        <v>1</v>
      </c>
      <c r="H700" s="13">
        <f t="shared" si="229"/>
        <v>1.22372459</v>
      </c>
      <c r="I700" s="12">
        <f t="shared" si="225"/>
        <v>4.4999999999999998E-2</v>
      </c>
      <c r="J700" s="12"/>
      <c r="K700" s="30">
        <f t="shared" si="230"/>
        <v>44407</v>
      </c>
      <c r="L700" s="2">
        <f t="shared" si="231"/>
        <v>471</v>
      </c>
      <c r="M700" s="15">
        <f t="shared" si="232"/>
        <v>472</v>
      </c>
      <c r="N700" s="11">
        <f t="shared" si="233"/>
        <v>1.0859382120000001</v>
      </c>
      <c r="O700" s="11"/>
      <c r="P700" s="11">
        <f t="shared" si="234"/>
        <v>1.328889293</v>
      </c>
      <c r="Q700" s="11"/>
      <c r="R700" s="15">
        <f t="shared" si="235"/>
        <v>0</v>
      </c>
      <c r="S700" s="13">
        <f t="shared" si="236"/>
        <v>328.88929300000001</v>
      </c>
      <c r="T700" s="13"/>
      <c r="U700" s="19">
        <f t="shared" si="237"/>
        <v>0</v>
      </c>
      <c r="V700" s="13">
        <f t="shared" si="224"/>
        <v>0</v>
      </c>
      <c r="W700" s="4" t="str">
        <f t="shared" si="238"/>
        <v>A+J=</v>
      </c>
      <c r="X700" s="30">
        <f t="shared" si="239"/>
        <v>45866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3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</row>
    <row r="701" spans="1:80" x14ac:dyDescent="0.15">
      <c r="A701" s="36">
        <f t="shared" si="223"/>
        <v>45095</v>
      </c>
      <c r="B701" s="14">
        <f t="shared" ca="1" si="222"/>
        <v>1328.889293</v>
      </c>
      <c r="C701" s="13">
        <f t="shared" si="226"/>
        <v>1000</v>
      </c>
      <c r="D701" s="12">
        <f>IF(A701&lt;$B$1,VLOOKUP(A701,[1]DI!$A$4:$B$15000,2,FALSE),0)</f>
        <v>0</v>
      </c>
      <c r="E701" s="13">
        <f t="shared" si="227"/>
        <v>1</v>
      </c>
      <c r="F701" s="13">
        <f>(TRUNC(PRODUCT($E$13:$E700),16))</f>
        <v>1.22372458619324</v>
      </c>
      <c r="G701" s="13">
        <f t="shared" si="228"/>
        <v>1</v>
      </c>
      <c r="H701" s="13">
        <f t="shared" si="229"/>
        <v>1.22372459</v>
      </c>
      <c r="I701" s="12">
        <f t="shared" si="225"/>
        <v>4.4999999999999998E-2</v>
      </c>
      <c r="J701" s="12"/>
      <c r="K701" s="30">
        <f t="shared" si="230"/>
        <v>44407</v>
      </c>
      <c r="L701" s="2">
        <f t="shared" si="231"/>
        <v>471</v>
      </c>
      <c r="M701" s="15">
        <f t="shared" si="232"/>
        <v>472</v>
      </c>
      <c r="N701" s="11">
        <f t="shared" si="233"/>
        <v>1.0859382120000001</v>
      </c>
      <c r="O701" s="11"/>
      <c r="P701" s="11">
        <f t="shared" si="234"/>
        <v>1.328889293</v>
      </c>
      <c r="Q701" s="11"/>
      <c r="R701" s="15">
        <f t="shared" si="235"/>
        <v>0</v>
      </c>
      <c r="S701" s="13">
        <f t="shared" si="236"/>
        <v>328.88929300000001</v>
      </c>
      <c r="T701" s="13"/>
      <c r="U701" s="19">
        <f t="shared" si="237"/>
        <v>0</v>
      </c>
      <c r="V701" s="13">
        <f t="shared" si="224"/>
        <v>0</v>
      </c>
      <c r="W701" s="4" t="str">
        <f t="shared" si="238"/>
        <v>A+J=</v>
      </c>
      <c r="X701" s="30">
        <f t="shared" si="239"/>
        <v>45866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3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</row>
    <row r="702" spans="1:80" x14ac:dyDescent="0.15">
      <c r="A702" s="36">
        <f t="shared" si="223"/>
        <v>45096</v>
      </c>
      <c r="B702" s="14">
        <f t="shared" ca="1" si="222"/>
        <v>1328.889293</v>
      </c>
      <c r="C702" s="13">
        <f t="shared" si="226"/>
        <v>1000</v>
      </c>
      <c r="D702" s="12">
        <f>IF(A702&lt;$B$1,VLOOKUP(A702,[1]DI!$A$4:$B$15000,2,FALSE),0)</f>
        <v>0.13650000000000001</v>
      </c>
      <c r="E702" s="13">
        <f t="shared" si="227"/>
        <v>1.00050788</v>
      </c>
      <c r="F702" s="13">
        <f>(TRUNC(PRODUCT($E$13:$E701),16))</f>
        <v>1.22372458619324</v>
      </c>
      <c r="G702" s="13">
        <f t="shared" si="228"/>
        <v>1</v>
      </c>
      <c r="H702" s="13">
        <f t="shared" si="229"/>
        <v>1.22372459</v>
      </c>
      <c r="I702" s="12">
        <f t="shared" si="225"/>
        <v>4.4999999999999998E-2</v>
      </c>
      <c r="J702" s="12"/>
      <c r="K702" s="30">
        <f t="shared" si="230"/>
        <v>44407</v>
      </c>
      <c r="L702" s="2">
        <f t="shared" si="231"/>
        <v>472</v>
      </c>
      <c r="M702" s="15">
        <f t="shared" si="232"/>
        <v>472</v>
      </c>
      <c r="N702" s="11">
        <f t="shared" si="233"/>
        <v>1.0859382120000001</v>
      </c>
      <c r="O702" s="11"/>
      <c r="P702" s="11">
        <f t="shared" si="234"/>
        <v>1.328889293</v>
      </c>
      <c r="Q702" s="11"/>
      <c r="R702" s="15">
        <f t="shared" si="235"/>
        <v>0</v>
      </c>
      <c r="S702" s="13">
        <f t="shared" si="236"/>
        <v>328.88929300000001</v>
      </c>
      <c r="T702" s="13"/>
      <c r="U702" s="19">
        <f t="shared" si="237"/>
        <v>0</v>
      </c>
      <c r="V702" s="13">
        <f t="shared" si="224"/>
        <v>0</v>
      </c>
      <c r="W702" s="4" t="str">
        <f t="shared" si="238"/>
        <v>A+J=</v>
      </c>
      <c r="X702" s="30">
        <f t="shared" si="239"/>
        <v>45866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3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</row>
    <row r="703" spans="1:80" x14ac:dyDescent="0.15">
      <c r="A703" s="36">
        <f t="shared" si="223"/>
        <v>45097</v>
      </c>
      <c r="B703" s="14">
        <f t="shared" ca="1" si="222"/>
        <v>1329.79646</v>
      </c>
      <c r="C703" s="13">
        <f t="shared" si="226"/>
        <v>1000</v>
      </c>
      <c r="D703" s="12">
        <f>IF(A703&lt;$B$1,VLOOKUP(A703,[1]DI!$A$4:$B$15000,2,FALSE),0)</f>
        <v>0.13650000000000001</v>
      </c>
      <c r="E703" s="13">
        <f t="shared" si="227"/>
        <v>1.00050788</v>
      </c>
      <c r="F703" s="13">
        <f>(TRUNC(PRODUCT($E$13:$E702),16))</f>
        <v>1.22434609143607</v>
      </c>
      <c r="G703" s="13">
        <f t="shared" si="228"/>
        <v>1</v>
      </c>
      <c r="H703" s="13">
        <f t="shared" si="229"/>
        <v>1.2243460900000001</v>
      </c>
      <c r="I703" s="12">
        <f t="shared" si="225"/>
        <v>4.4999999999999998E-2</v>
      </c>
      <c r="J703" s="12"/>
      <c r="K703" s="30">
        <f t="shared" si="230"/>
        <v>44407</v>
      </c>
      <c r="L703" s="2">
        <f t="shared" si="231"/>
        <v>473</v>
      </c>
      <c r="M703" s="15">
        <f t="shared" si="232"/>
        <v>473</v>
      </c>
      <c r="N703" s="11">
        <f t="shared" si="233"/>
        <v>1.0861279100000001</v>
      </c>
      <c r="O703" s="11"/>
      <c r="P703" s="11">
        <f t="shared" si="234"/>
        <v>1.3297964600000001</v>
      </c>
      <c r="Q703" s="11"/>
      <c r="R703" s="15">
        <f t="shared" si="235"/>
        <v>0</v>
      </c>
      <c r="S703" s="13">
        <f t="shared" si="236"/>
        <v>329.79646000000002</v>
      </c>
      <c r="T703" s="13"/>
      <c r="U703" s="19">
        <f t="shared" si="237"/>
        <v>0</v>
      </c>
      <c r="V703" s="13">
        <f t="shared" si="224"/>
        <v>0</v>
      </c>
      <c r="W703" s="4" t="str">
        <f t="shared" si="238"/>
        <v>A+J=</v>
      </c>
      <c r="X703" s="30">
        <f t="shared" si="239"/>
        <v>45866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3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</row>
    <row r="704" spans="1:80" x14ac:dyDescent="0.15">
      <c r="A704" s="36">
        <f t="shared" si="223"/>
        <v>45098</v>
      </c>
      <c r="B704" s="14">
        <f t="shared" ca="1" si="222"/>
        <v>1330.70425</v>
      </c>
      <c r="C704" s="13">
        <f t="shared" si="226"/>
        <v>1000</v>
      </c>
      <c r="D704" s="12">
        <f>IF(A704&lt;$B$1,VLOOKUP(A704,[1]DI!$A$4:$B$15000,2,FALSE),0)</f>
        <v>0.13650000000000001</v>
      </c>
      <c r="E704" s="13">
        <f t="shared" si="227"/>
        <v>1.00050788</v>
      </c>
      <c r="F704" s="13">
        <f>(TRUNC(PRODUCT($E$13:$E703),16))</f>
        <v>1.22496791232899</v>
      </c>
      <c r="G704" s="13">
        <f t="shared" si="228"/>
        <v>1</v>
      </c>
      <c r="H704" s="13">
        <f t="shared" si="229"/>
        <v>1.2249679099999999</v>
      </c>
      <c r="I704" s="12">
        <f t="shared" si="225"/>
        <v>4.4999999999999998E-2</v>
      </c>
      <c r="J704" s="12"/>
      <c r="K704" s="30">
        <f t="shared" si="230"/>
        <v>44407</v>
      </c>
      <c r="L704" s="2">
        <f t="shared" si="231"/>
        <v>474</v>
      </c>
      <c r="M704" s="15">
        <f t="shared" si="232"/>
        <v>474</v>
      </c>
      <c r="N704" s="11">
        <f t="shared" si="233"/>
        <v>1.0863176409999999</v>
      </c>
      <c r="O704" s="11"/>
      <c r="P704" s="11">
        <f t="shared" si="234"/>
        <v>1.3307042499999999</v>
      </c>
      <c r="Q704" s="11"/>
      <c r="R704" s="15">
        <f t="shared" si="235"/>
        <v>0</v>
      </c>
      <c r="S704" s="13">
        <f t="shared" si="236"/>
        <v>330.70425</v>
      </c>
      <c r="T704" s="13"/>
      <c r="U704" s="19">
        <f t="shared" si="237"/>
        <v>0</v>
      </c>
      <c r="V704" s="13">
        <f t="shared" si="224"/>
        <v>0</v>
      </c>
      <c r="W704" s="4" t="str">
        <f t="shared" si="238"/>
        <v>A+J=</v>
      </c>
      <c r="X704" s="30">
        <f t="shared" si="239"/>
        <v>45866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3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</row>
    <row r="705" spans="1:80" x14ac:dyDescent="0.15">
      <c r="A705" s="36">
        <f t="shared" si="223"/>
        <v>45099</v>
      </c>
      <c r="B705" s="14">
        <f t="shared" ca="1" si="222"/>
        <v>1331.612664</v>
      </c>
      <c r="C705" s="13">
        <f t="shared" si="226"/>
        <v>1000</v>
      </c>
      <c r="D705" s="12">
        <f>IF(A705&lt;$B$1,VLOOKUP(A705,[1]DI!$A$4:$B$15000,2,FALSE),0)</f>
        <v>0.13650000000000001</v>
      </c>
      <c r="E705" s="13">
        <f t="shared" si="227"/>
        <v>1.00050788</v>
      </c>
      <c r="F705" s="13">
        <f>(TRUNC(PRODUCT($E$13:$E704),16))</f>
        <v>1.2255900490323</v>
      </c>
      <c r="G705" s="13">
        <f t="shared" si="228"/>
        <v>1</v>
      </c>
      <c r="H705" s="13">
        <f t="shared" si="229"/>
        <v>1.2255900500000001</v>
      </c>
      <c r="I705" s="12">
        <f t="shared" si="225"/>
        <v>4.4999999999999998E-2</v>
      </c>
      <c r="J705" s="12"/>
      <c r="K705" s="30">
        <f t="shared" si="230"/>
        <v>44407</v>
      </c>
      <c r="L705" s="2">
        <f t="shared" si="231"/>
        <v>475</v>
      </c>
      <c r="M705" s="15">
        <f t="shared" si="232"/>
        <v>475</v>
      </c>
      <c r="N705" s="11">
        <f t="shared" si="233"/>
        <v>1.086507404</v>
      </c>
      <c r="O705" s="11"/>
      <c r="P705" s="11">
        <f t="shared" si="234"/>
        <v>1.3316126639999999</v>
      </c>
      <c r="Q705" s="11"/>
      <c r="R705" s="15">
        <f t="shared" si="235"/>
        <v>0</v>
      </c>
      <c r="S705" s="13">
        <f t="shared" si="236"/>
        <v>331.612664</v>
      </c>
      <c r="T705" s="13"/>
      <c r="U705" s="19">
        <f t="shared" si="237"/>
        <v>0</v>
      </c>
      <c r="V705" s="13">
        <f t="shared" si="224"/>
        <v>0</v>
      </c>
      <c r="W705" s="4" t="str">
        <f t="shared" si="238"/>
        <v>A+J=</v>
      </c>
      <c r="X705" s="30">
        <f t="shared" si="239"/>
        <v>45866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3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</row>
    <row r="706" spans="1:80" x14ac:dyDescent="0.15">
      <c r="A706" s="36">
        <f t="shared" si="223"/>
        <v>45100</v>
      </c>
      <c r="B706" s="14">
        <f t="shared" ca="1" si="222"/>
        <v>1332.521692</v>
      </c>
      <c r="C706" s="13">
        <f t="shared" si="226"/>
        <v>1000</v>
      </c>
      <c r="D706" s="12">
        <f>IF(A706&lt;$B$1,VLOOKUP(A706,[1]DI!$A$4:$B$15000,2,FALSE),0)</f>
        <v>0.13650000000000001</v>
      </c>
      <c r="E706" s="13">
        <f t="shared" si="227"/>
        <v>1.00050788</v>
      </c>
      <c r="F706" s="13">
        <f>(TRUNC(PRODUCT($E$13:$E705),16))</f>
        <v>1.2262125017064101</v>
      </c>
      <c r="G706" s="13">
        <f t="shared" si="228"/>
        <v>1</v>
      </c>
      <c r="H706" s="13">
        <f t="shared" si="229"/>
        <v>1.2262124999999999</v>
      </c>
      <c r="I706" s="12">
        <f t="shared" si="225"/>
        <v>4.4999999999999998E-2</v>
      </c>
      <c r="J706" s="12"/>
      <c r="K706" s="30">
        <f t="shared" si="230"/>
        <v>44407</v>
      </c>
      <c r="L706" s="2">
        <f t="shared" si="231"/>
        <v>476</v>
      </c>
      <c r="M706" s="15">
        <f t="shared" si="232"/>
        <v>476</v>
      </c>
      <c r="N706" s="11">
        <f t="shared" si="233"/>
        <v>1.086697201</v>
      </c>
      <c r="O706" s="11"/>
      <c r="P706" s="11">
        <f t="shared" si="234"/>
        <v>1.332521692</v>
      </c>
      <c r="Q706" s="11"/>
      <c r="R706" s="15">
        <f t="shared" si="235"/>
        <v>0</v>
      </c>
      <c r="S706" s="13">
        <f t="shared" si="236"/>
        <v>332.52169199999997</v>
      </c>
      <c r="T706" s="13"/>
      <c r="U706" s="19">
        <f t="shared" si="237"/>
        <v>0</v>
      </c>
      <c r="V706" s="13">
        <f t="shared" si="224"/>
        <v>0</v>
      </c>
      <c r="W706" s="4" t="str">
        <f t="shared" si="238"/>
        <v>A+J=</v>
      </c>
      <c r="X706" s="30">
        <f t="shared" si="239"/>
        <v>45866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3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</row>
    <row r="707" spans="1:80" x14ac:dyDescent="0.15">
      <c r="A707" s="36">
        <f t="shared" si="223"/>
        <v>45101</v>
      </c>
      <c r="B707" s="14">
        <f t="shared" ca="1" si="222"/>
        <v>1333.431345</v>
      </c>
      <c r="C707" s="13">
        <f t="shared" si="226"/>
        <v>1000</v>
      </c>
      <c r="D707" s="12">
        <f>IF(A707&lt;$B$1,VLOOKUP(A707,[1]DI!$A$4:$B$15000,2,FALSE),0)</f>
        <v>0</v>
      </c>
      <c r="E707" s="13">
        <f t="shared" si="227"/>
        <v>1</v>
      </c>
      <c r="F707" s="13">
        <f>(TRUNC(PRODUCT($E$13:$E706),16))</f>
        <v>1.22683527051177</v>
      </c>
      <c r="G707" s="13">
        <f t="shared" si="228"/>
        <v>1</v>
      </c>
      <c r="H707" s="13">
        <f t="shared" si="229"/>
        <v>1.22683527</v>
      </c>
      <c r="I707" s="12">
        <f t="shared" si="225"/>
        <v>4.4999999999999998E-2</v>
      </c>
      <c r="J707" s="12"/>
      <c r="K707" s="30">
        <f t="shared" si="230"/>
        <v>44407</v>
      </c>
      <c r="L707" s="2">
        <f t="shared" si="231"/>
        <v>476</v>
      </c>
      <c r="M707" s="15">
        <f t="shared" si="232"/>
        <v>477</v>
      </c>
      <c r="N707" s="11">
        <f t="shared" si="233"/>
        <v>1.0868870319999999</v>
      </c>
      <c r="O707" s="11"/>
      <c r="P707" s="11">
        <f t="shared" si="234"/>
        <v>1.3334313449999999</v>
      </c>
      <c r="Q707" s="11"/>
      <c r="R707" s="15">
        <f t="shared" si="235"/>
        <v>0</v>
      </c>
      <c r="S707" s="13">
        <f t="shared" si="236"/>
        <v>333.43134500000002</v>
      </c>
      <c r="T707" s="13"/>
      <c r="U707" s="19">
        <f t="shared" si="237"/>
        <v>0</v>
      </c>
      <c r="V707" s="13">
        <f t="shared" si="224"/>
        <v>0</v>
      </c>
      <c r="W707" s="4" t="str">
        <f t="shared" si="238"/>
        <v>A+J=</v>
      </c>
      <c r="X707" s="30">
        <f t="shared" si="239"/>
        <v>45866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3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</row>
    <row r="708" spans="1:80" x14ac:dyDescent="0.15">
      <c r="A708" s="36">
        <f t="shared" si="223"/>
        <v>45102</v>
      </c>
      <c r="B708" s="14">
        <f t="shared" ca="1" si="222"/>
        <v>1333.431345</v>
      </c>
      <c r="C708" s="13">
        <f t="shared" si="226"/>
        <v>1000</v>
      </c>
      <c r="D708" s="12">
        <f>IF(A708&lt;$B$1,VLOOKUP(A708,[1]DI!$A$4:$B$15000,2,FALSE),0)</f>
        <v>0</v>
      </c>
      <c r="E708" s="13">
        <f t="shared" si="227"/>
        <v>1</v>
      </c>
      <c r="F708" s="13">
        <f>(TRUNC(PRODUCT($E$13:$E707),16))</f>
        <v>1.22683527051177</v>
      </c>
      <c r="G708" s="13">
        <f t="shared" si="228"/>
        <v>1</v>
      </c>
      <c r="H708" s="13">
        <f t="shared" si="229"/>
        <v>1.22683527</v>
      </c>
      <c r="I708" s="12">
        <f t="shared" si="225"/>
        <v>4.4999999999999998E-2</v>
      </c>
      <c r="J708" s="12"/>
      <c r="K708" s="30">
        <f t="shared" si="230"/>
        <v>44407</v>
      </c>
      <c r="L708" s="2">
        <f t="shared" si="231"/>
        <v>476</v>
      </c>
      <c r="M708" s="15">
        <f t="shared" si="232"/>
        <v>477</v>
      </c>
      <c r="N708" s="11">
        <f t="shared" si="233"/>
        <v>1.0868870319999999</v>
      </c>
      <c r="O708" s="11"/>
      <c r="P708" s="11">
        <f t="shared" si="234"/>
        <v>1.3334313449999999</v>
      </c>
      <c r="Q708" s="11"/>
      <c r="R708" s="15">
        <f t="shared" si="235"/>
        <v>0</v>
      </c>
      <c r="S708" s="13">
        <f t="shared" si="236"/>
        <v>333.43134500000002</v>
      </c>
      <c r="T708" s="13"/>
      <c r="U708" s="19">
        <f t="shared" si="237"/>
        <v>0</v>
      </c>
      <c r="V708" s="13">
        <f t="shared" si="224"/>
        <v>0</v>
      </c>
      <c r="W708" s="4" t="str">
        <f t="shared" si="238"/>
        <v>A+J=</v>
      </c>
      <c r="X708" s="30">
        <f t="shared" si="239"/>
        <v>45866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3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</row>
    <row r="709" spans="1:80" x14ac:dyDescent="0.15">
      <c r="A709" s="36">
        <f t="shared" si="223"/>
        <v>45103</v>
      </c>
      <c r="B709" s="14">
        <f t="shared" ca="1" si="222"/>
        <v>1333.431345</v>
      </c>
      <c r="C709" s="13">
        <f t="shared" si="226"/>
        <v>1000</v>
      </c>
      <c r="D709" s="12">
        <f>IF(A709&lt;$B$1,VLOOKUP(A709,[1]DI!$A$4:$B$15000,2,FALSE),0)</f>
        <v>0.13650000000000001</v>
      </c>
      <c r="E709" s="13">
        <f t="shared" si="227"/>
        <v>1.00050788</v>
      </c>
      <c r="F709" s="13">
        <f>(TRUNC(PRODUCT($E$13:$E708),16))</f>
        <v>1.22683527051177</v>
      </c>
      <c r="G709" s="13">
        <f t="shared" si="228"/>
        <v>1</v>
      </c>
      <c r="H709" s="13">
        <f t="shared" si="229"/>
        <v>1.22683527</v>
      </c>
      <c r="I709" s="12">
        <f t="shared" si="225"/>
        <v>4.4999999999999998E-2</v>
      </c>
      <c r="J709" s="12"/>
      <c r="K709" s="30">
        <f t="shared" si="230"/>
        <v>44407</v>
      </c>
      <c r="L709" s="2">
        <f t="shared" si="231"/>
        <v>477</v>
      </c>
      <c r="M709" s="15">
        <f t="shared" si="232"/>
        <v>477</v>
      </c>
      <c r="N709" s="11">
        <f t="shared" si="233"/>
        <v>1.0868870319999999</v>
      </c>
      <c r="O709" s="11"/>
      <c r="P709" s="11">
        <f t="shared" si="234"/>
        <v>1.3334313449999999</v>
      </c>
      <c r="Q709" s="11"/>
      <c r="R709" s="15">
        <f t="shared" si="235"/>
        <v>0</v>
      </c>
      <c r="S709" s="13">
        <f t="shared" si="236"/>
        <v>333.43134500000002</v>
      </c>
      <c r="T709" s="13"/>
      <c r="U709" s="19">
        <f t="shared" si="237"/>
        <v>0</v>
      </c>
      <c r="V709" s="13">
        <f t="shared" si="224"/>
        <v>0</v>
      </c>
      <c r="W709" s="4" t="str">
        <f t="shared" si="238"/>
        <v>A+J=</v>
      </c>
      <c r="X709" s="30">
        <f t="shared" si="239"/>
        <v>45866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3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</row>
    <row r="710" spans="1:80" x14ac:dyDescent="0.15">
      <c r="A710" s="36">
        <f t="shared" si="223"/>
        <v>45104</v>
      </c>
      <c r="B710" s="14">
        <f t="shared" ca="1" si="222"/>
        <v>1334.341623</v>
      </c>
      <c r="C710" s="13">
        <f t="shared" si="226"/>
        <v>1000</v>
      </c>
      <c r="D710" s="12">
        <f>IF(A710&lt;$B$1,VLOOKUP(A710,[1]DI!$A$4:$B$15000,2,FALSE),0)</f>
        <v>0.13650000000000001</v>
      </c>
      <c r="E710" s="13">
        <f t="shared" si="227"/>
        <v>1.00050788</v>
      </c>
      <c r="F710" s="13">
        <f>(TRUNC(PRODUCT($E$13:$E709),16))</f>
        <v>1.22745835560896</v>
      </c>
      <c r="G710" s="13">
        <f t="shared" si="228"/>
        <v>1</v>
      </c>
      <c r="H710" s="13">
        <f t="shared" si="229"/>
        <v>1.22745836</v>
      </c>
      <c r="I710" s="12">
        <f t="shared" si="225"/>
        <v>4.4999999999999998E-2</v>
      </c>
      <c r="J710" s="12"/>
      <c r="K710" s="30">
        <f t="shared" si="230"/>
        <v>44407</v>
      </c>
      <c r="L710" s="2">
        <f t="shared" si="231"/>
        <v>478</v>
      </c>
      <c r="M710" s="15">
        <f t="shared" si="232"/>
        <v>478</v>
      </c>
      <c r="N710" s="11">
        <f t="shared" si="233"/>
        <v>1.087076895</v>
      </c>
      <c r="O710" s="11"/>
      <c r="P710" s="11">
        <f t="shared" si="234"/>
        <v>1.334341623</v>
      </c>
      <c r="Q710" s="11"/>
      <c r="R710" s="15">
        <f t="shared" si="235"/>
        <v>0</v>
      </c>
      <c r="S710" s="13">
        <f t="shared" si="236"/>
        <v>334.34162300000003</v>
      </c>
      <c r="T710" s="13"/>
      <c r="U710" s="19">
        <f t="shared" si="237"/>
        <v>0</v>
      </c>
      <c r="V710" s="13">
        <f t="shared" si="224"/>
        <v>0</v>
      </c>
      <c r="W710" s="4" t="str">
        <f t="shared" si="238"/>
        <v>A+J=</v>
      </c>
      <c r="X710" s="30">
        <f t="shared" si="239"/>
        <v>45866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3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</row>
    <row r="711" spans="1:80" x14ac:dyDescent="0.15">
      <c r="A711" s="36">
        <f t="shared" si="223"/>
        <v>45105</v>
      </c>
      <c r="B711" s="14">
        <f t="shared" ca="1" si="222"/>
        <v>1335.252514</v>
      </c>
      <c r="C711" s="13">
        <f t="shared" si="226"/>
        <v>1000</v>
      </c>
      <c r="D711" s="12">
        <f>IF(A711&lt;$B$1,VLOOKUP(A711,[1]DI!$A$4:$B$15000,2,FALSE),0)</f>
        <v>0.13650000000000001</v>
      </c>
      <c r="E711" s="13">
        <f t="shared" si="227"/>
        <v>1.00050788</v>
      </c>
      <c r="F711" s="13">
        <f>(TRUNC(PRODUCT($E$13:$E710),16))</f>
        <v>1.22808175715861</v>
      </c>
      <c r="G711" s="13">
        <f t="shared" si="228"/>
        <v>1</v>
      </c>
      <c r="H711" s="13">
        <f t="shared" si="229"/>
        <v>1.22808176</v>
      </c>
      <c r="I711" s="12">
        <f t="shared" si="225"/>
        <v>4.4999999999999998E-2</v>
      </c>
      <c r="J711" s="12"/>
      <c r="K711" s="30">
        <f t="shared" si="230"/>
        <v>44407</v>
      </c>
      <c r="L711" s="2">
        <f t="shared" si="231"/>
        <v>479</v>
      </c>
      <c r="M711" s="15">
        <f t="shared" si="232"/>
        <v>479</v>
      </c>
      <c r="N711" s="11">
        <f t="shared" si="233"/>
        <v>1.087266791</v>
      </c>
      <c r="O711" s="11"/>
      <c r="P711" s="11">
        <f t="shared" si="234"/>
        <v>1.335252514</v>
      </c>
      <c r="Q711" s="11"/>
      <c r="R711" s="15">
        <f t="shared" si="235"/>
        <v>0</v>
      </c>
      <c r="S711" s="13">
        <f t="shared" si="236"/>
        <v>335.25251400000002</v>
      </c>
      <c r="T711" s="13"/>
      <c r="U711" s="19">
        <f t="shared" si="237"/>
        <v>0</v>
      </c>
      <c r="V711" s="13">
        <f t="shared" si="224"/>
        <v>0</v>
      </c>
      <c r="W711" s="4" t="str">
        <f t="shared" si="238"/>
        <v>A+J=</v>
      </c>
      <c r="X711" s="30">
        <f t="shared" si="239"/>
        <v>45866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3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</row>
    <row r="712" spans="1:80" x14ac:dyDescent="0.15">
      <c r="A712" s="36">
        <f t="shared" si="223"/>
        <v>45106</v>
      </c>
      <c r="B712" s="14">
        <f t="shared" ca="1" si="222"/>
        <v>1336.1640320000001</v>
      </c>
      <c r="C712" s="13">
        <f t="shared" si="226"/>
        <v>1000</v>
      </c>
      <c r="D712" s="12">
        <f>IF(A712&lt;$B$1,VLOOKUP(A712,[1]DI!$A$4:$B$15000,2,FALSE),0)</f>
        <v>0.13650000000000001</v>
      </c>
      <c r="E712" s="13">
        <f t="shared" si="227"/>
        <v>1.00050788</v>
      </c>
      <c r="F712" s="13">
        <f>(TRUNC(PRODUCT($E$13:$E711),16))</f>
        <v>1.2287054753214299</v>
      </c>
      <c r="G712" s="13">
        <f t="shared" si="228"/>
        <v>1</v>
      </c>
      <c r="H712" s="13">
        <f t="shared" si="229"/>
        <v>1.2287054799999999</v>
      </c>
      <c r="I712" s="12">
        <f t="shared" si="225"/>
        <v>4.4999999999999998E-2</v>
      </c>
      <c r="J712" s="12"/>
      <c r="K712" s="30">
        <f t="shared" si="230"/>
        <v>44407</v>
      </c>
      <c r="L712" s="2">
        <f t="shared" si="231"/>
        <v>480</v>
      </c>
      <c r="M712" s="15">
        <f t="shared" si="232"/>
        <v>480</v>
      </c>
      <c r="N712" s="11">
        <f t="shared" si="233"/>
        <v>1.0874567209999999</v>
      </c>
      <c r="O712" s="11"/>
      <c r="P712" s="11">
        <f t="shared" si="234"/>
        <v>1.3361640319999999</v>
      </c>
      <c r="Q712" s="11"/>
      <c r="R712" s="15">
        <f t="shared" si="235"/>
        <v>0</v>
      </c>
      <c r="S712" s="13">
        <f t="shared" si="236"/>
        <v>336.16403200000002</v>
      </c>
      <c r="T712" s="13"/>
      <c r="U712" s="19">
        <f t="shared" si="237"/>
        <v>0</v>
      </c>
      <c r="V712" s="13">
        <f t="shared" si="224"/>
        <v>0</v>
      </c>
      <c r="W712" s="4" t="str">
        <f t="shared" si="238"/>
        <v>A+J=</v>
      </c>
      <c r="X712" s="30">
        <f t="shared" si="239"/>
        <v>45866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3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</row>
    <row r="713" spans="1:80" x14ac:dyDescent="0.15">
      <c r="A713" s="36">
        <f t="shared" si="223"/>
        <v>45107</v>
      </c>
      <c r="B713" s="14">
        <f t="shared" ca="1" si="222"/>
        <v>1337.0761649999999</v>
      </c>
      <c r="C713" s="13">
        <f t="shared" si="226"/>
        <v>1000</v>
      </c>
      <c r="D713" s="12">
        <f>IF(A713&lt;$B$1,VLOOKUP(A713,[1]DI!$A$4:$B$15000,2,FALSE),0)</f>
        <v>0.13650000000000001</v>
      </c>
      <c r="E713" s="13">
        <f t="shared" si="227"/>
        <v>1.00050788</v>
      </c>
      <c r="F713" s="13">
        <f>(TRUNC(PRODUCT($E$13:$E712),16))</f>
        <v>1.22932951025824</v>
      </c>
      <c r="G713" s="13">
        <f t="shared" si="228"/>
        <v>1</v>
      </c>
      <c r="H713" s="13">
        <f t="shared" si="229"/>
        <v>1.2293295099999999</v>
      </c>
      <c r="I713" s="12">
        <f t="shared" si="225"/>
        <v>4.4999999999999998E-2</v>
      </c>
      <c r="J713" s="12"/>
      <c r="K713" s="30">
        <f t="shared" si="230"/>
        <v>44407</v>
      </c>
      <c r="L713" s="2">
        <f t="shared" si="231"/>
        <v>481</v>
      </c>
      <c r="M713" s="15">
        <f t="shared" si="232"/>
        <v>481</v>
      </c>
      <c r="N713" s="11">
        <f t="shared" si="233"/>
        <v>1.0876466840000001</v>
      </c>
      <c r="O713" s="11"/>
      <c r="P713" s="11">
        <f t="shared" si="234"/>
        <v>1.337076165</v>
      </c>
      <c r="Q713" s="11"/>
      <c r="R713" s="15">
        <f t="shared" si="235"/>
        <v>0</v>
      </c>
      <c r="S713" s="13">
        <f t="shared" si="236"/>
        <v>337.076165</v>
      </c>
      <c r="T713" s="13"/>
      <c r="U713" s="19">
        <f t="shared" si="237"/>
        <v>0</v>
      </c>
      <c r="V713" s="13">
        <f t="shared" si="224"/>
        <v>0</v>
      </c>
      <c r="W713" s="4" t="str">
        <f t="shared" si="238"/>
        <v>A+J=</v>
      </c>
      <c r="X713" s="30">
        <f t="shared" si="239"/>
        <v>45866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3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</row>
    <row r="714" spans="1:80" x14ac:dyDescent="0.15">
      <c r="A714" s="36">
        <f t="shared" si="223"/>
        <v>45108</v>
      </c>
      <c r="B714" s="14">
        <f t="shared" ca="1" si="222"/>
        <v>1337.988924</v>
      </c>
      <c r="C714" s="13">
        <f t="shared" si="226"/>
        <v>1000</v>
      </c>
      <c r="D714" s="12">
        <f>IF(A714&lt;$B$1,VLOOKUP(A714,[1]DI!$A$4:$B$15000,2,FALSE),0)</f>
        <v>0</v>
      </c>
      <c r="E714" s="13">
        <f t="shared" si="227"/>
        <v>1</v>
      </c>
      <c r="F714" s="13">
        <f>(TRUNC(PRODUCT($E$13:$E713),16))</f>
        <v>1.22995386212991</v>
      </c>
      <c r="G714" s="13">
        <f t="shared" si="228"/>
        <v>1</v>
      </c>
      <c r="H714" s="13">
        <f t="shared" si="229"/>
        <v>1.22995386</v>
      </c>
      <c r="I714" s="12">
        <f t="shared" si="225"/>
        <v>4.4999999999999998E-2</v>
      </c>
      <c r="J714" s="12"/>
      <c r="K714" s="30">
        <f t="shared" si="230"/>
        <v>44407</v>
      </c>
      <c r="L714" s="2">
        <f t="shared" si="231"/>
        <v>481</v>
      </c>
      <c r="M714" s="15">
        <f t="shared" si="232"/>
        <v>482</v>
      </c>
      <c r="N714" s="11">
        <f t="shared" si="233"/>
        <v>1.0878366799999999</v>
      </c>
      <c r="O714" s="11"/>
      <c r="P714" s="11">
        <f t="shared" si="234"/>
        <v>1.337988924</v>
      </c>
      <c r="Q714" s="11"/>
      <c r="R714" s="15">
        <f t="shared" si="235"/>
        <v>0</v>
      </c>
      <c r="S714" s="13">
        <f t="shared" si="236"/>
        <v>337.988924</v>
      </c>
      <c r="T714" s="13"/>
      <c r="U714" s="19">
        <f t="shared" si="237"/>
        <v>0</v>
      </c>
      <c r="V714" s="13">
        <f t="shared" si="224"/>
        <v>0</v>
      </c>
      <c r="W714" s="4" t="str">
        <f t="shared" si="238"/>
        <v>A+J=</v>
      </c>
      <c r="X714" s="30">
        <f t="shared" si="239"/>
        <v>45866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3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</row>
    <row r="715" spans="1:80" x14ac:dyDescent="0.15">
      <c r="A715" s="36">
        <f t="shared" si="223"/>
        <v>45109</v>
      </c>
      <c r="B715" s="14">
        <f t="shared" ca="1" si="222"/>
        <v>1337.988924</v>
      </c>
      <c r="C715" s="13">
        <f t="shared" si="226"/>
        <v>1000</v>
      </c>
      <c r="D715" s="12">
        <f>IF(A715&lt;$B$1,VLOOKUP(A715,[1]DI!$A$4:$B$15000,2,FALSE),0)</f>
        <v>0</v>
      </c>
      <c r="E715" s="13">
        <f t="shared" si="227"/>
        <v>1</v>
      </c>
      <c r="F715" s="13">
        <f>(TRUNC(PRODUCT($E$13:$E714),16))</f>
        <v>1.22995386212991</v>
      </c>
      <c r="G715" s="13">
        <f t="shared" si="228"/>
        <v>1</v>
      </c>
      <c r="H715" s="13">
        <f t="shared" si="229"/>
        <v>1.22995386</v>
      </c>
      <c r="I715" s="12">
        <f t="shared" si="225"/>
        <v>4.4999999999999998E-2</v>
      </c>
      <c r="J715" s="12"/>
      <c r="K715" s="30">
        <f t="shared" si="230"/>
        <v>44407</v>
      </c>
      <c r="L715" s="2">
        <f t="shared" si="231"/>
        <v>481</v>
      </c>
      <c r="M715" s="15">
        <f t="shared" si="232"/>
        <v>482</v>
      </c>
      <c r="N715" s="11">
        <f t="shared" si="233"/>
        <v>1.0878366799999999</v>
      </c>
      <c r="O715" s="11"/>
      <c r="P715" s="11">
        <f t="shared" si="234"/>
        <v>1.337988924</v>
      </c>
      <c r="Q715" s="11"/>
      <c r="R715" s="15">
        <f t="shared" si="235"/>
        <v>0</v>
      </c>
      <c r="S715" s="13">
        <f t="shared" si="236"/>
        <v>337.988924</v>
      </c>
      <c r="T715" s="13"/>
      <c r="U715" s="19">
        <f t="shared" si="237"/>
        <v>0</v>
      </c>
      <c r="V715" s="13">
        <f t="shared" si="224"/>
        <v>0</v>
      </c>
      <c r="W715" s="4" t="str">
        <f t="shared" si="238"/>
        <v>A+J=</v>
      </c>
      <c r="X715" s="30">
        <f t="shared" si="239"/>
        <v>45866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3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</row>
    <row r="716" spans="1:80" x14ac:dyDescent="0.15">
      <c r="A716" s="36">
        <f t="shared" si="223"/>
        <v>45110</v>
      </c>
      <c r="B716" s="14">
        <f t="shared" ca="1" si="222"/>
        <v>1337.988924</v>
      </c>
      <c r="C716" s="13">
        <f t="shared" si="226"/>
        <v>1000</v>
      </c>
      <c r="D716" s="12">
        <f>IF(A716&lt;$B$1,VLOOKUP(A716,[1]DI!$A$4:$B$15000,2,FALSE),0)</f>
        <v>0.13650000000000001</v>
      </c>
      <c r="E716" s="13">
        <f t="shared" si="227"/>
        <v>1.00050788</v>
      </c>
      <c r="F716" s="13">
        <f>(TRUNC(PRODUCT($E$13:$E715),16))</f>
        <v>1.22995386212991</v>
      </c>
      <c r="G716" s="13">
        <f t="shared" si="228"/>
        <v>1</v>
      </c>
      <c r="H716" s="13">
        <f t="shared" si="229"/>
        <v>1.22995386</v>
      </c>
      <c r="I716" s="12">
        <f t="shared" si="225"/>
        <v>4.4999999999999998E-2</v>
      </c>
      <c r="J716" s="12"/>
      <c r="K716" s="30">
        <f t="shared" si="230"/>
        <v>44407</v>
      </c>
      <c r="L716" s="2">
        <f t="shared" si="231"/>
        <v>482</v>
      </c>
      <c r="M716" s="15">
        <f t="shared" si="232"/>
        <v>482</v>
      </c>
      <c r="N716" s="11">
        <f t="shared" si="233"/>
        <v>1.0878366799999999</v>
      </c>
      <c r="O716" s="11"/>
      <c r="P716" s="11">
        <f t="shared" si="234"/>
        <v>1.337988924</v>
      </c>
      <c r="Q716" s="11"/>
      <c r="R716" s="15">
        <f t="shared" si="235"/>
        <v>0</v>
      </c>
      <c r="S716" s="13">
        <f t="shared" si="236"/>
        <v>337.988924</v>
      </c>
      <c r="T716" s="13"/>
      <c r="U716" s="19">
        <f t="shared" si="237"/>
        <v>0</v>
      </c>
      <c r="V716" s="13">
        <f t="shared" si="224"/>
        <v>0</v>
      </c>
      <c r="W716" s="4" t="str">
        <f t="shared" si="238"/>
        <v>A+J=</v>
      </c>
      <c r="X716" s="30">
        <f t="shared" si="239"/>
        <v>45866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3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</row>
    <row r="717" spans="1:80" x14ac:dyDescent="0.15">
      <c r="A717" s="36">
        <f t="shared" si="223"/>
        <v>45111</v>
      </c>
      <c r="B717" s="14">
        <f t="shared" ref="B717:B780" ca="1" si="240">IF(A717&lt;=TODAY(),C717+S717,IF(AND(A717&gt;TODAY(),A717&lt;=$B$1),IF(VLOOKUP(TODAY(),$A$11:$D$4976,4,FALSE)=0,"n.d",C717+S717),"n.d"))</f>
        <v>1338.9023079999999</v>
      </c>
      <c r="C717" s="13">
        <f t="shared" si="226"/>
        <v>1000</v>
      </c>
      <c r="D717" s="12">
        <f>IF(A717&lt;$B$1,VLOOKUP(A717,[1]DI!$A$4:$B$15000,2,FALSE),0)</f>
        <v>0.13650000000000001</v>
      </c>
      <c r="E717" s="13">
        <f t="shared" si="227"/>
        <v>1.00050788</v>
      </c>
      <c r="F717" s="13">
        <f>(TRUNC(PRODUCT($E$13:$E716),16))</f>
        <v>1.23057853109741</v>
      </c>
      <c r="G717" s="13">
        <f t="shared" si="228"/>
        <v>1</v>
      </c>
      <c r="H717" s="13">
        <f t="shared" si="229"/>
        <v>1.2305785300000001</v>
      </c>
      <c r="I717" s="12">
        <f t="shared" si="225"/>
        <v>4.4999999999999998E-2</v>
      </c>
      <c r="J717" s="12"/>
      <c r="K717" s="30">
        <f t="shared" si="230"/>
        <v>44407</v>
      </c>
      <c r="L717" s="2">
        <f t="shared" si="231"/>
        <v>483</v>
      </c>
      <c r="M717" s="15">
        <f t="shared" si="232"/>
        <v>483</v>
      </c>
      <c r="N717" s="11">
        <f t="shared" si="233"/>
        <v>1.088026709</v>
      </c>
      <c r="O717" s="11"/>
      <c r="P717" s="11">
        <f t="shared" si="234"/>
        <v>1.338902308</v>
      </c>
      <c r="Q717" s="11"/>
      <c r="R717" s="15">
        <f t="shared" si="235"/>
        <v>0</v>
      </c>
      <c r="S717" s="13">
        <f t="shared" si="236"/>
        <v>338.902308</v>
      </c>
      <c r="T717" s="13"/>
      <c r="U717" s="19">
        <f t="shared" si="237"/>
        <v>0</v>
      </c>
      <c r="V717" s="13">
        <f t="shared" si="224"/>
        <v>0</v>
      </c>
      <c r="W717" s="4" t="str">
        <f t="shared" si="238"/>
        <v>A+J=</v>
      </c>
      <c r="X717" s="30">
        <f t="shared" si="239"/>
        <v>45866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3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</row>
    <row r="718" spans="1:80" x14ac:dyDescent="0.15">
      <c r="A718" s="36">
        <f t="shared" ref="A718:A781" si="241">(A717+1)</f>
        <v>45112</v>
      </c>
      <c r="B718" s="14">
        <f t="shared" ca="1" si="240"/>
        <v>1339.8163199999999</v>
      </c>
      <c r="C718" s="13">
        <f t="shared" si="226"/>
        <v>1000</v>
      </c>
      <c r="D718" s="12">
        <f>IF(A718&lt;$B$1,VLOOKUP(A718,[1]DI!$A$4:$B$15000,2,FALSE),0)</f>
        <v>0.13650000000000001</v>
      </c>
      <c r="E718" s="13">
        <f t="shared" si="227"/>
        <v>1.00050788</v>
      </c>
      <c r="F718" s="13">
        <f>(TRUNC(PRODUCT($E$13:$E717),16))</f>
        <v>1.2312035173217799</v>
      </c>
      <c r="G718" s="13">
        <f t="shared" si="228"/>
        <v>1</v>
      </c>
      <c r="H718" s="13">
        <f t="shared" si="229"/>
        <v>1.23120352</v>
      </c>
      <c r="I718" s="12">
        <f t="shared" si="225"/>
        <v>4.4999999999999998E-2</v>
      </c>
      <c r="J718" s="12"/>
      <c r="K718" s="30">
        <f t="shared" si="230"/>
        <v>44407</v>
      </c>
      <c r="L718" s="2">
        <f t="shared" si="231"/>
        <v>484</v>
      </c>
      <c r="M718" s="15">
        <f t="shared" si="232"/>
        <v>484</v>
      </c>
      <c r="N718" s="11">
        <f t="shared" si="233"/>
        <v>1.088216772</v>
      </c>
      <c r="O718" s="11"/>
      <c r="P718" s="11">
        <f t="shared" si="234"/>
        <v>1.3398163199999999</v>
      </c>
      <c r="Q718" s="11"/>
      <c r="R718" s="15">
        <f t="shared" si="235"/>
        <v>0</v>
      </c>
      <c r="S718" s="13">
        <f t="shared" si="236"/>
        <v>339.81632000000002</v>
      </c>
      <c r="T718" s="13"/>
      <c r="U718" s="19">
        <f t="shared" si="237"/>
        <v>0</v>
      </c>
      <c r="V718" s="13">
        <f t="shared" ref="V718:V741" si="242">IF(U718&gt;0,TRUNC(U718*C718,8),0)</f>
        <v>0</v>
      </c>
      <c r="W718" s="4" t="str">
        <f t="shared" si="238"/>
        <v>A+J=</v>
      </c>
      <c r="X718" s="30">
        <f t="shared" si="239"/>
        <v>45866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3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</row>
    <row r="719" spans="1:80" x14ac:dyDescent="0.15">
      <c r="A719" s="36">
        <f t="shared" si="241"/>
        <v>45113</v>
      </c>
      <c r="B719" s="14">
        <f t="shared" ca="1" si="240"/>
        <v>1340.730947</v>
      </c>
      <c r="C719" s="13">
        <f t="shared" si="226"/>
        <v>1000</v>
      </c>
      <c r="D719" s="12">
        <f>IF(A719&lt;$B$1,VLOOKUP(A719,[1]DI!$A$4:$B$15000,2,FALSE),0)</f>
        <v>0.13650000000000001</v>
      </c>
      <c r="E719" s="13">
        <f t="shared" si="227"/>
        <v>1.00050788</v>
      </c>
      <c r="F719" s="13">
        <f>(TRUNC(PRODUCT($E$13:$E718),16))</f>
        <v>1.2318288209641599</v>
      </c>
      <c r="G719" s="13">
        <f t="shared" si="228"/>
        <v>1</v>
      </c>
      <c r="H719" s="13">
        <f t="shared" si="229"/>
        <v>1.23182882</v>
      </c>
      <c r="I719" s="12">
        <f t="shared" ref="I719:I741" si="243">IF(R718&gt;0,VLOOKUP(A718,AG$161:AH$223,2),I718)</f>
        <v>4.4999999999999998E-2</v>
      </c>
      <c r="J719" s="12"/>
      <c r="K719" s="30">
        <f t="shared" si="230"/>
        <v>44407</v>
      </c>
      <c r="L719" s="2">
        <f t="shared" si="231"/>
        <v>485</v>
      </c>
      <c r="M719" s="15">
        <f t="shared" si="232"/>
        <v>485</v>
      </c>
      <c r="N719" s="11">
        <f t="shared" si="233"/>
        <v>1.088406867</v>
      </c>
      <c r="O719" s="11"/>
      <c r="P719" s="11">
        <f t="shared" si="234"/>
        <v>1.340730947</v>
      </c>
      <c r="Q719" s="11"/>
      <c r="R719" s="15">
        <f t="shared" si="235"/>
        <v>0</v>
      </c>
      <c r="S719" s="13">
        <f t="shared" si="236"/>
        <v>340.73094700000001</v>
      </c>
      <c r="T719" s="13"/>
      <c r="U719" s="19">
        <f t="shared" si="237"/>
        <v>0</v>
      </c>
      <c r="V719" s="13">
        <f t="shared" si="242"/>
        <v>0</v>
      </c>
      <c r="W719" s="4" t="str">
        <f t="shared" si="238"/>
        <v>A+J=</v>
      </c>
      <c r="X719" s="30">
        <f t="shared" si="239"/>
        <v>45866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3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</row>
    <row r="720" spans="1:80" x14ac:dyDescent="0.15">
      <c r="A720" s="36">
        <f t="shared" si="241"/>
        <v>45114</v>
      </c>
      <c r="B720" s="14">
        <f t="shared" ca="1" si="240"/>
        <v>1341.646201</v>
      </c>
      <c r="C720" s="13">
        <f t="shared" si="226"/>
        <v>1000</v>
      </c>
      <c r="D720" s="12">
        <f>IF(A720&lt;$B$1,VLOOKUP(A720,[1]DI!$A$4:$B$15000,2,FALSE),0)</f>
        <v>0.13650000000000001</v>
      </c>
      <c r="E720" s="13">
        <f t="shared" si="227"/>
        <v>1.00050788</v>
      </c>
      <c r="F720" s="13">
        <f>(TRUNC(PRODUCT($E$13:$E719),16))</f>
        <v>1.23245444218575</v>
      </c>
      <c r="G720" s="13">
        <f t="shared" si="228"/>
        <v>1</v>
      </c>
      <c r="H720" s="13">
        <f t="shared" si="229"/>
        <v>1.2324544399999999</v>
      </c>
      <c r="I720" s="12">
        <f t="shared" si="243"/>
        <v>4.4999999999999998E-2</v>
      </c>
      <c r="J720" s="12"/>
      <c r="K720" s="30">
        <f t="shared" si="230"/>
        <v>44407</v>
      </c>
      <c r="L720" s="2">
        <f t="shared" si="231"/>
        <v>486</v>
      </c>
      <c r="M720" s="15">
        <f t="shared" si="232"/>
        <v>486</v>
      </c>
      <c r="N720" s="11">
        <f t="shared" si="233"/>
        <v>1.0885969959999999</v>
      </c>
      <c r="O720" s="11"/>
      <c r="P720" s="11">
        <f t="shared" si="234"/>
        <v>1.3416462010000001</v>
      </c>
      <c r="Q720" s="11"/>
      <c r="R720" s="15">
        <f t="shared" si="235"/>
        <v>0</v>
      </c>
      <c r="S720" s="13">
        <f t="shared" si="236"/>
        <v>341.64620100000002</v>
      </c>
      <c r="T720" s="13"/>
      <c r="U720" s="19">
        <f t="shared" si="237"/>
        <v>0</v>
      </c>
      <c r="V720" s="13">
        <f t="shared" si="242"/>
        <v>0</v>
      </c>
      <c r="W720" s="4" t="str">
        <f t="shared" si="238"/>
        <v>A+J=</v>
      </c>
      <c r="X720" s="30">
        <f t="shared" si="239"/>
        <v>45866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3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</row>
    <row r="721" spans="1:80" x14ac:dyDescent="0.15">
      <c r="A721" s="36">
        <f t="shared" si="241"/>
        <v>45115</v>
      </c>
      <c r="B721" s="14">
        <f t="shared" ca="1" si="240"/>
        <v>1342.562083</v>
      </c>
      <c r="C721" s="13">
        <f t="shared" si="226"/>
        <v>1000</v>
      </c>
      <c r="D721" s="12">
        <f>IF(A721&lt;$B$1,VLOOKUP(A721,[1]DI!$A$4:$B$15000,2,FALSE),0)</f>
        <v>0</v>
      </c>
      <c r="E721" s="13">
        <f t="shared" si="227"/>
        <v>1</v>
      </c>
      <c r="F721" s="13">
        <f>(TRUNC(PRODUCT($E$13:$E720),16))</f>
        <v>1.2330803811478499</v>
      </c>
      <c r="G721" s="13">
        <f t="shared" si="228"/>
        <v>1</v>
      </c>
      <c r="H721" s="13">
        <f t="shared" si="229"/>
        <v>1.2330803800000001</v>
      </c>
      <c r="I721" s="12">
        <f t="shared" si="243"/>
        <v>4.4999999999999998E-2</v>
      </c>
      <c r="J721" s="12"/>
      <c r="K721" s="30">
        <f t="shared" si="230"/>
        <v>44407</v>
      </c>
      <c r="L721" s="2">
        <f t="shared" si="231"/>
        <v>486</v>
      </c>
      <c r="M721" s="15">
        <f t="shared" si="232"/>
        <v>487</v>
      </c>
      <c r="N721" s="11">
        <f t="shared" si="233"/>
        <v>1.0887871579999999</v>
      </c>
      <c r="O721" s="11"/>
      <c r="P721" s="11">
        <f t="shared" si="234"/>
        <v>1.342562083</v>
      </c>
      <c r="Q721" s="11"/>
      <c r="R721" s="15">
        <f t="shared" si="235"/>
        <v>0</v>
      </c>
      <c r="S721" s="13">
        <f t="shared" si="236"/>
        <v>342.56208299999997</v>
      </c>
      <c r="T721" s="13"/>
      <c r="U721" s="19">
        <f t="shared" si="237"/>
        <v>0</v>
      </c>
      <c r="V721" s="13">
        <f t="shared" si="242"/>
        <v>0</v>
      </c>
      <c r="W721" s="4" t="str">
        <f t="shared" si="238"/>
        <v>A+J=</v>
      </c>
      <c r="X721" s="30">
        <f t="shared" si="239"/>
        <v>45866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3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</row>
    <row r="722" spans="1:80" x14ac:dyDescent="0.15">
      <c r="A722" s="36">
        <f t="shared" si="241"/>
        <v>45116</v>
      </c>
      <c r="B722" s="14">
        <f t="shared" ca="1" si="240"/>
        <v>1342.562083</v>
      </c>
      <c r="C722" s="13">
        <f t="shared" si="226"/>
        <v>1000</v>
      </c>
      <c r="D722" s="12">
        <f>IF(A722&lt;$B$1,VLOOKUP(A722,[1]DI!$A$4:$B$15000,2,FALSE),0)</f>
        <v>0</v>
      </c>
      <c r="E722" s="13">
        <f t="shared" si="227"/>
        <v>1</v>
      </c>
      <c r="F722" s="13">
        <f>(TRUNC(PRODUCT($E$13:$E721),16))</f>
        <v>1.2330803811478499</v>
      </c>
      <c r="G722" s="13">
        <f t="shared" si="228"/>
        <v>1</v>
      </c>
      <c r="H722" s="13">
        <f t="shared" si="229"/>
        <v>1.2330803800000001</v>
      </c>
      <c r="I722" s="12">
        <f t="shared" si="243"/>
        <v>4.4999999999999998E-2</v>
      </c>
      <c r="J722" s="12"/>
      <c r="K722" s="30">
        <f t="shared" si="230"/>
        <v>44407</v>
      </c>
      <c r="L722" s="2">
        <f t="shared" si="231"/>
        <v>486</v>
      </c>
      <c r="M722" s="15">
        <f t="shared" si="232"/>
        <v>487</v>
      </c>
      <c r="N722" s="11">
        <f t="shared" si="233"/>
        <v>1.0887871579999999</v>
      </c>
      <c r="O722" s="11"/>
      <c r="P722" s="11">
        <f t="shared" si="234"/>
        <v>1.342562083</v>
      </c>
      <c r="Q722" s="11"/>
      <c r="R722" s="15">
        <f t="shared" si="235"/>
        <v>0</v>
      </c>
      <c r="S722" s="13">
        <f t="shared" si="236"/>
        <v>342.56208299999997</v>
      </c>
      <c r="T722" s="13"/>
      <c r="U722" s="19">
        <f t="shared" si="237"/>
        <v>0</v>
      </c>
      <c r="V722" s="13">
        <f t="shared" si="242"/>
        <v>0</v>
      </c>
      <c r="W722" s="4" t="str">
        <f t="shared" si="238"/>
        <v>A+J=</v>
      </c>
      <c r="X722" s="30">
        <f t="shared" si="239"/>
        <v>45866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3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</row>
    <row r="723" spans="1:80" x14ac:dyDescent="0.15">
      <c r="A723" s="36">
        <f t="shared" si="241"/>
        <v>45117</v>
      </c>
      <c r="B723" s="14">
        <f t="shared" ca="1" si="240"/>
        <v>1342.562083</v>
      </c>
      <c r="C723" s="13">
        <f t="shared" si="226"/>
        <v>1000</v>
      </c>
      <c r="D723" s="12">
        <f>IF(A723&lt;$B$1,VLOOKUP(A723,[1]DI!$A$4:$B$15000,2,FALSE),0)</f>
        <v>0.13650000000000001</v>
      </c>
      <c r="E723" s="13">
        <f t="shared" si="227"/>
        <v>1.00050788</v>
      </c>
      <c r="F723" s="13">
        <f>(TRUNC(PRODUCT($E$13:$E722),16))</f>
        <v>1.2330803811478499</v>
      </c>
      <c r="G723" s="13">
        <f t="shared" si="228"/>
        <v>1</v>
      </c>
      <c r="H723" s="13">
        <f t="shared" si="229"/>
        <v>1.2330803800000001</v>
      </c>
      <c r="I723" s="12">
        <f t="shared" si="243"/>
        <v>4.4999999999999998E-2</v>
      </c>
      <c r="J723" s="12"/>
      <c r="K723" s="30">
        <f t="shared" si="230"/>
        <v>44407</v>
      </c>
      <c r="L723" s="2">
        <f t="shared" si="231"/>
        <v>487</v>
      </c>
      <c r="M723" s="15">
        <f t="shared" si="232"/>
        <v>487</v>
      </c>
      <c r="N723" s="11">
        <f t="shared" si="233"/>
        <v>1.0887871579999999</v>
      </c>
      <c r="O723" s="11"/>
      <c r="P723" s="11">
        <f t="shared" si="234"/>
        <v>1.342562083</v>
      </c>
      <c r="Q723" s="11"/>
      <c r="R723" s="15">
        <f t="shared" si="235"/>
        <v>0</v>
      </c>
      <c r="S723" s="13">
        <f t="shared" si="236"/>
        <v>342.56208299999997</v>
      </c>
      <c r="T723" s="13"/>
      <c r="U723" s="19">
        <f t="shared" si="237"/>
        <v>0</v>
      </c>
      <c r="V723" s="13">
        <f t="shared" si="242"/>
        <v>0</v>
      </c>
      <c r="W723" s="4" t="str">
        <f t="shared" si="238"/>
        <v>A+J=</v>
      </c>
      <c r="X723" s="30">
        <f t="shared" si="239"/>
        <v>45866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3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</row>
    <row r="724" spans="1:80" x14ac:dyDescent="0.15">
      <c r="A724" s="36">
        <f t="shared" si="241"/>
        <v>45118</v>
      </c>
      <c r="B724" s="14">
        <f t="shared" ca="1" si="240"/>
        <v>1343.4785910000001</v>
      </c>
      <c r="C724" s="13">
        <f t="shared" si="226"/>
        <v>1000</v>
      </c>
      <c r="D724" s="12">
        <f>IF(A724&lt;$B$1,VLOOKUP(A724,[1]DI!$A$4:$B$15000,2,FALSE),0)</f>
        <v>0.13650000000000001</v>
      </c>
      <c r="E724" s="13">
        <f t="shared" si="227"/>
        <v>1.00050788</v>
      </c>
      <c r="F724" s="13">
        <f>(TRUNC(PRODUCT($E$13:$E723),16))</f>
        <v>1.23370663801182</v>
      </c>
      <c r="G724" s="13">
        <f t="shared" si="228"/>
        <v>1</v>
      </c>
      <c r="H724" s="13">
        <f t="shared" si="229"/>
        <v>1.2337066400000001</v>
      </c>
      <c r="I724" s="12">
        <f t="shared" si="243"/>
        <v>4.4999999999999998E-2</v>
      </c>
      <c r="J724" s="12"/>
      <c r="K724" s="30">
        <f t="shared" si="230"/>
        <v>44407</v>
      </c>
      <c r="L724" s="2">
        <f t="shared" si="231"/>
        <v>488</v>
      </c>
      <c r="M724" s="15">
        <f t="shared" si="232"/>
        <v>488</v>
      </c>
      <c r="N724" s="11">
        <f t="shared" si="233"/>
        <v>1.088977353</v>
      </c>
      <c r="O724" s="11"/>
      <c r="P724" s="11">
        <f t="shared" si="234"/>
        <v>1.343478591</v>
      </c>
      <c r="Q724" s="11"/>
      <c r="R724" s="15">
        <f t="shared" si="235"/>
        <v>0</v>
      </c>
      <c r="S724" s="13">
        <f t="shared" si="236"/>
        <v>343.47859099999999</v>
      </c>
      <c r="T724" s="13"/>
      <c r="U724" s="19">
        <f t="shared" si="237"/>
        <v>0</v>
      </c>
      <c r="V724" s="13">
        <f t="shared" si="242"/>
        <v>0</v>
      </c>
      <c r="W724" s="4" t="str">
        <f t="shared" si="238"/>
        <v>A+J=</v>
      </c>
      <c r="X724" s="30">
        <f t="shared" si="239"/>
        <v>45866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3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</row>
    <row r="725" spans="1:80" x14ac:dyDescent="0.15">
      <c r="A725" s="36">
        <f t="shared" si="241"/>
        <v>45119</v>
      </c>
      <c r="B725" s="14">
        <f t="shared" ca="1" si="240"/>
        <v>1344.395718</v>
      </c>
      <c r="C725" s="13">
        <f t="shared" si="226"/>
        <v>1000</v>
      </c>
      <c r="D725" s="12">
        <f>IF(A725&lt;$B$1,VLOOKUP(A725,[1]DI!$A$4:$B$15000,2,FALSE),0)</f>
        <v>0.13650000000000001</v>
      </c>
      <c r="E725" s="13">
        <f t="shared" si="227"/>
        <v>1.00050788</v>
      </c>
      <c r="F725" s="13">
        <f>(TRUNC(PRODUCT($E$13:$E724),16))</f>
        <v>1.23433321293914</v>
      </c>
      <c r="G725" s="13">
        <f t="shared" si="228"/>
        <v>1</v>
      </c>
      <c r="H725" s="13">
        <f t="shared" si="229"/>
        <v>1.23433321</v>
      </c>
      <c r="I725" s="12">
        <f t="shared" si="243"/>
        <v>4.4999999999999998E-2</v>
      </c>
      <c r="J725" s="12"/>
      <c r="K725" s="30">
        <f t="shared" si="230"/>
        <v>44407</v>
      </c>
      <c r="L725" s="2">
        <f t="shared" si="231"/>
        <v>489</v>
      </c>
      <c r="M725" s="15">
        <f t="shared" si="232"/>
        <v>489</v>
      </c>
      <c r="N725" s="11">
        <f t="shared" si="233"/>
        <v>1.089167582</v>
      </c>
      <c r="O725" s="11"/>
      <c r="P725" s="11">
        <f t="shared" si="234"/>
        <v>1.3443957179999999</v>
      </c>
      <c r="Q725" s="11"/>
      <c r="R725" s="15">
        <f t="shared" si="235"/>
        <v>0</v>
      </c>
      <c r="S725" s="13">
        <f t="shared" si="236"/>
        <v>344.39571799999999</v>
      </c>
      <c r="T725" s="13"/>
      <c r="U725" s="19">
        <f t="shared" si="237"/>
        <v>0</v>
      </c>
      <c r="V725" s="13">
        <f t="shared" si="242"/>
        <v>0</v>
      </c>
      <c r="W725" s="4" t="str">
        <f t="shared" si="238"/>
        <v>A+J=</v>
      </c>
      <c r="X725" s="30">
        <f t="shared" si="239"/>
        <v>45866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3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</row>
    <row r="726" spans="1:80" x14ac:dyDescent="0.15">
      <c r="A726" s="36">
        <f t="shared" si="241"/>
        <v>45120</v>
      </c>
      <c r="B726" s="14">
        <f t="shared" ca="1" si="240"/>
        <v>1345.3134829999999</v>
      </c>
      <c r="C726" s="13">
        <f t="shared" si="226"/>
        <v>1000</v>
      </c>
      <c r="D726" s="12">
        <f>IF(A726&lt;$B$1,VLOOKUP(A726,[1]DI!$A$4:$B$15000,2,FALSE),0)</f>
        <v>0.13650000000000001</v>
      </c>
      <c r="E726" s="13">
        <f t="shared" si="227"/>
        <v>1.00050788</v>
      </c>
      <c r="F726" s="13">
        <f>(TRUNC(PRODUCT($E$13:$E725),16))</f>
        <v>1.23496010609133</v>
      </c>
      <c r="G726" s="13">
        <f t="shared" si="228"/>
        <v>1</v>
      </c>
      <c r="H726" s="13">
        <f t="shared" si="229"/>
        <v>1.2349601100000001</v>
      </c>
      <c r="I726" s="12">
        <f t="shared" si="243"/>
        <v>4.4999999999999998E-2</v>
      </c>
      <c r="J726" s="12"/>
      <c r="K726" s="30">
        <f t="shared" si="230"/>
        <v>44407</v>
      </c>
      <c r="L726" s="2">
        <f t="shared" si="231"/>
        <v>490</v>
      </c>
      <c r="M726" s="15">
        <f t="shared" si="232"/>
        <v>490</v>
      </c>
      <c r="N726" s="11">
        <f t="shared" si="233"/>
        <v>1.089357844</v>
      </c>
      <c r="O726" s="11"/>
      <c r="P726" s="11">
        <f t="shared" si="234"/>
        <v>1.345313483</v>
      </c>
      <c r="Q726" s="11"/>
      <c r="R726" s="15">
        <f t="shared" si="235"/>
        <v>0</v>
      </c>
      <c r="S726" s="13">
        <f t="shared" si="236"/>
        <v>345.31348300000002</v>
      </c>
      <c r="T726" s="13"/>
      <c r="U726" s="19">
        <f t="shared" si="237"/>
        <v>0</v>
      </c>
      <c r="V726" s="13">
        <f t="shared" si="242"/>
        <v>0</v>
      </c>
      <c r="W726" s="4" t="str">
        <f t="shared" si="238"/>
        <v>A+J=</v>
      </c>
      <c r="X726" s="30">
        <f t="shared" si="239"/>
        <v>45866</v>
      </c>
      <c r="Y726" s="3"/>
      <c r="Z726" s="3"/>
      <c r="AB726" s="3"/>
      <c r="AC726" s="1"/>
      <c r="AD726" s="3"/>
      <c r="AE726" s="3"/>
      <c r="AF726" s="3"/>
      <c r="AG726" s="3"/>
      <c r="AH726" s="3"/>
      <c r="AI726" s="10"/>
      <c r="AJ726" s="3"/>
      <c r="AK726" s="3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</row>
    <row r="727" spans="1:80" x14ac:dyDescent="0.15">
      <c r="A727" s="36">
        <f t="shared" si="241"/>
        <v>45121</v>
      </c>
      <c r="B727" s="14">
        <f t="shared" ca="1" si="240"/>
        <v>1346.231865</v>
      </c>
      <c r="C727" s="13">
        <f t="shared" si="226"/>
        <v>1000</v>
      </c>
      <c r="D727" s="12">
        <f>IF(A727&lt;$B$1,VLOOKUP(A727,[1]DI!$A$4:$B$15000,2,FALSE),0)</f>
        <v>0.13650000000000001</v>
      </c>
      <c r="E727" s="13">
        <f t="shared" si="227"/>
        <v>1.00050788</v>
      </c>
      <c r="F727" s="13">
        <f>(TRUNC(PRODUCT($E$13:$E726),16))</f>
        <v>1.2355873176300101</v>
      </c>
      <c r="G727" s="13">
        <f t="shared" si="228"/>
        <v>1</v>
      </c>
      <c r="H727" s="13">
        <f t="shared" si="229"/>
        <v>1.23558732</v>
      </c>
      <c r="I727" s="12">
        <f t="shared" si="243"/>
        <v>4.4999999999999998E-2</v>
      </c>
      <c r="J727" s="12"/>
      <c r="K727" s="30">
        <f t="shared" si="230"/>
        <v>44407</v>
      </c>
      <c r="L727" s="2">
        <f t="shared" si="231"/>
        <v>491</v>
      </c>
      <c r="M727" s="15">
        <f t="shared" si="232"/>
        <v>491</v>
      </c>
      <c r="N727" s="11">
        <f t="shared" si="233"/>
        <v>1.0895481389999999</v>
      </c>
      <c r="O727" s="11"/>
      <c r="P727" s="11">
        <f t="shared" si="234"/>
        <v>1.346231865</v>
      </c>
      <c r="Q727" s="11"/>
      <c r="R727" s="15">
        <f t="shared" si="235"/>
        <v>0</v>
      </c>
      <c r="S727" s="13">
        <f t="shared" si="236"/>
        <v>346.23186500000003</v>
      </c>
      <c r="T727" s="13"/>
      <c r="U727" s="19">
        <f t="shared" si="237"/>
        <v>0</v>
      </c>
      <c r="V727" s="13">
        <f t="shared" si="242"/>
        <v>0</v>
      </c>
      <c r="W727" s="4" t="str">
        <f t="shared" si="238"/>
        <v>A+J=</v>
      </c>
      <c r="X727" s="30">
        <f t="shared" si="239"/>
        <v>45866</v>
      </c>
      <c r="Y727" s="3"/>
      <c r="Z727" s="3"/>
      <c r="AB727" s="3"/>
      <c r="AC727" s="1"/>
      <c r="AD727" s="3"/>
      <c r="AE727" s="3"/>
      <c r="AF727" s="3"/>
      <c r="AG727" s="3"/>
      <c r="AH727" s="3"/>
      <c r="AI727" s="10"/>
      <c r="AJ727" s="3"/>
      <c r="AK727" s="3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</row>
    <row r="728" spans="1:80" x14ac:dyDescent="0.15">
      <c r="A728" s="36">
        <f t="shared" si="241"/>
        <v>45122</v>
      </c>
      <c r="B728" s="14">
        <f t="shared" ca="1" si="240"/>
        <v>1347.1508759999999</v>
      </c>
      <c r="C728" s="13">
        <f t="shared" si="226"/>
        <v>1000</v>
      </c>
      <c r="D728" s="12">
        <f>IF(A728&lt;$B$1,VLOOKUP(A728,[1]DI!$A$4:$B$15000,2,FALSE),0)</f>
        <v>0</v>
      </c>
      <c r="E728" s="13">
        <f t="shared" si="227"/>
        <v>1</v>
      </c>
      <c r="F728" s="13">
        <f>(TRUNC(PRODUCT($E$13:$E727),16))</f>
        <v>1.2362148477168899</v>
      </c>
      <c r="G728" s="13">
        <f t="shared" si="228"/>
        <v>1</v>
      </c>
      <c r="H728" s="13">
        <f t="shared" si="229"/>
        <v>1.2362148500000001</v>
      </c>
      <c r="I728" s="12">
        <f t="shared" si="243"/>
        <v>4.4999999999999998E-2</v>
      </c>
      <c r="J728" s="12"/>
      <c r="K728" s="30">
        <f t="shared" si="230"/>
        <v>44407</v>
      </c>
      <c r="L728" s="2">
        <f t="shared" si="231"/>
        <v>491</v>
      </c>
      <c r="M728" s="15">
        <f t="shared" si="232"/>
        <v>492</v>
      </c>
      <c r="N728" s="11">
        <f t="shared" si="233"/>
        <v>1.0897384670000001</v>
      </c>
      <c r="O728" s="11"/>
      <c r="P728" s="11">
        <f t="shared" si="234"/>
        <v>1.3471508759999999</v>
      </c>
      <c r="Q728" s="11"/>
      <c r="R728" s="15">
        <f t="shared" si="235"/>
        <v>0</v>
      </c>
      <c r="S728" s="13">
        <f t="shared" si="236"/>
        <v>347.15087599999998</v>
      </c>
      <c r="T728" s="13"/>
      <c r="U728" s="19">
        <f t="shared" si="237"/>
        <v>0</v>
      </c>
      <c r="V728" s="13">
        <f t="shared" si="242"/>
        <v>0</v>
      </c>
      <c r="W728" s="4" t="str">
        <f t="shared" si="238"/>
        <v>A+J=</v>
      </c>
      <c r="X728" s="30">
        <f t="shared" si="239"/>
        <v>45866</v>
      </c>
      <c r="Y728" s="3"/>
      <c r="Z728" s="3"/>
      <c r="AB728" s="3"/>
      <c r="AC728" s="1"/>
      <c r="AD728" s="3"/>
      <c r="AE728" s="3"/>
      <c r="AF728" s="3"/>
      <c r="AG728" s="3"/>
      <c r="AH728" s="3"/>
      <c r="AI728" s="10"/>
      <c r="AJ728" s="3"/>
      <c r="AK728" s="3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</row>
    <row r="729" spans="1:80" x14ac:dyDescent="0.15">
      <c r="A729" s="36">
        <f t="shared" si="241"/>
        <v>45123</v>
      </c>
      <c r="B729" s="14">
        <f t="shared" ca="1" si="240"/>
        <v>1347.1508759999999</v>
      </c>
      <c r="C729" s="13">
        <f t="shared" si="226"/>
        <v>1000</v>
      </c>
      <c r="D729" s="12">
        <f>IF(A729&lt;$B$1,VLOOKUP(A729,[1]DI!$A$4:$B$15000,2,FALSE),0)</f>
        <v>0</v>
      </c>
      <c r="E729" s="13">
        <f t="shared" si="227"/>
        <v>1</v>
      </c>
      <c r="F729" s="13">
        <f>(TRUNC(PRODUCT($E$13:$E728),16))</f>
        <v>1.2362148477168899</v>
      </c>
      <c r="G729" s="13">
        <f t="shared" si="228"/>
        <v>1</v>
      </c>
      <c r="H729" s="13">
        <f t="shared" si="229"/>
        <v>1.2362148500000001</v>
      </c>
      <c r="I729" s="12">
        <f t="shared" si="243"/>
        <v>4.4999999999999998E-2</v>
      </c>
      <c r="J729" s="12"/>
      <c r="K729" s="30">
        <f t="shared" si="230"/>
        <v>44407</v>
      </c>
      <c r="L729" s="2">
        <f t="shared" si="231"/>
        <v>491</v>
      </c>
      <c r="M729" s="15">
        <f t="shared" si="232"/>
        <v>492</v>
      </c>
      <c r="N729" s="11">
        <f t="shared" si="233"/>
        <v>1.0897384670000001</v>
      </c>
      <c r="O729" s="11"/>
      <c r="P729" s="11">
        <f t="shared" si="234"/>
        <v>1.3471508759999999</v>
      </c>
      <c r="Q729" s="11"/>
      <c r="R729" s="15">
        <f t="shared" si="235"/>
        <v>0</v>
      </c>
      <c r="S729" s="13">
        <f t="shared" si="236"/>
        <v>347.15087599999998</v>
      </c>
      <c r="T729" s="13"/>
      <c r="U729" s="19">
        <f t="shared" si="237"/>
        <v>0</v>
      </c>
      <c r="V729" s="13">
        <f t="shared" si="242"/>
        <v>0</v>
      </c>
      <c r="W729" s="4" t="str">
        <f t="shared" si="238"/>
        <v>A+J=</v>
      </c>
      <c r="X729" s="30">
        <f t="shared" si="239"/>
        <v>45866</v>
      </c>
      <c r="Y729" s="3"/>
      <c r="Z729" s="3"/>
      <c r="AB729" s="3"/>
      <c r="AC729" s="1"/>
      <c r="AD729" s="3"/>
      <c r="AE729" s="3"/>
      <c r="AF729" s="3"/>
      <c r="AG729" s="3"/>
      <c r="AH729" s="3"/>
      <c r="AI729" s="10"/>
      <c r="AJ729" s="3"/>
      <c r="AK729" s="3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</row>
    <row r="730" spans="1:80" x14ac:dyDescent="0.15">
      <c r="A730" s="36">
        <f t="shared" si="241"/>
        <v>45124</v>
      </c>
      <c r="B730" s="14">
        <f t="shared" ca="1" si="240"/>
        <v>1347.1508759999999</v>
      </c>
      <c r="C730" s="13">
        <f t="shared" si="226"/>
        <v>1000</v>
      </c>
      <c r="D730" s="12">
        <f>IF(A730&lt;$B$1,VLOOKUP(A730,[1]DI!$A$4:$B$15000,2,FALSE),0)</f>
        <v>0.13650000000000001</v>
      </c>
      <c r="E730" s="13">
        <f t="shared" si="227"/>
        <v>1.00050788</v>
      </c>
      <c r="F730" s="13">
        <f>(TRUNC(PRODUCT($E$13:$E729),16))</f>
        <v>1.2362148477168899</v>
      </c>
      <c r="G730" s="13">
        <f t="shared" si="228"/>
        <v>1</v>
      </c>
      <c r="H730" s="13">
        <f t="shared" si="229"/>
        <v>1.2362148500000001</v>
      </c>
      <c r="I730" s="12">
        <f t="shared" si="243"/>
        <v>4.4999999999999998E-2</v>
      </c>
      <c r="J730" s="12"/>
      <c r="K730" s="30">
        <f t="shared" si="230"/>
        <v>44407</v>
      </c>
      <c r="L730" s="2">
        <f t="shared" si="231"/>
        <v>492</v>
      </c>
      <c r="M730" s="15">
        <f t="shared" si="232"/>
        <v>492</v>
      </c>
      <c r="N730" s="11">
        <f t="shared" si="233"/>
        <v>1.0897384670000001</v>
      </c>
      <c r="O730" s="11"/>
      <c r="P730" s="11">
        <f t="shared" si="234"/>
        <v>1.3471508759999999</v>
      </c>
      <c r="Q730" s="11"/>
      <c r="R730" s="15">
        <f t="shared" si="235"/>
        <v>0</v>
      </c>
      <c r="S730" s="13">
        <f t="shared" si="236"/>
        <v>347.15087599999998</v>
      </c>
      <c r="T730" s="13"/>
      <c r="U730" s="19">
        <f t="shared" si="237"/>
        <v>0</v>
      </c>
      <c r="V730" s="13">
        <f t="shared" si="242"/>
        <v>0</v>
      </c>
      <c r="W730" s="4" t="str">
        <f t="shared" si="238"/>
        <v>A+J=</v>
      </c>
      <c r="X730" s="30">
        <f t="shared" si="239"/>
        <v>45866</v>
      </c>
      <c r="Z730" s="3"/>
      <c r="AB730" s="3"/>
      <c r="AC730" s="1"/>
      <c r="AD730" s="3"/>
      <c r="AE730" s="3"/>
      <c r="AF730" s="3"/>
      <c r="AG730" s="3"/>
      <c r="AH730" s="3"/>
      <c r="AI730" s="10"/>
      <c r="AJ730" s="3"/>
      <c r="AK730" s="3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</row>
    <row r="731" spans="1:80" ht="15.75" x14ac:dyDescent="0.25">
      <c r="A731" s="36">
        <f t="shared" si="241"/>
        <v>45125</v>
      </c>
      <c r="B731" s="14">
        <f t="shared" ca="1" si="240"/>
        <v>1348.070514</v>
      </c>
      <c r="C731" s="13">
        <f t="shared" si="226"/>
        <v>1000</v>
      </c>
      <c r="D731" s="12">
        <f>IF(A731&lt;$B$1,VLOOKUP(A731,[1]DI!$A$4:$B$15000,2,FALSE),0)</f>
        <v>0.13650000000000001</v>
      </c>
      <c r="E731" s="13">
        <f t="shared" si="227"/>
        <v>1.00050788</v>
      </c>
      <c r="F731" s="13">
        <f>(TRUNC(PRODUCT($E$13:$E730),16))</f>
        <v>1.23684269651374</v>
      </c>
      <c r="G731" s="13">
        <f t="shared" si="228"/>
        <v>1</v>
      </c>
      <c r="H731" s="13">
        <f t="shared" si="229"/>
        <v>1.2368427</v>
      </c>
      <c r="I731" s="12">
        <f t="shared" si="243"/>
        <v>4.4999999999999998E-2</v>
      </c>
      <c r="J731" s="12"/>
      <c r="K731" s="30">
        <f t="shared" si="230"/>
        <v>44407</v>
      </c>
      <c r="L731" s="2">
        <f t="shared" si="231"/>
        <v>493</v>
      </c>
      <c r="M731" s="15">
        <f t="shared" si="232"/>
        <v>493</v>
      </c>
      <c r="N731" s="11">
        <f t="shared" si="233"/>
        <v>1.0899288279999999</v>
      </c>
      <c r="O731" s="11"/>
      <c r="P731" s="11">
        <f t="shared" si="234"/>
        <v>1.348070514</v>
      </c>
      <c r="Q731" s="11"/>
      <c r="R731" s="15">
        <f t="shared" si="235"/>
        <v>0</v>
      </c>
      <c r="S731" s="13">
        <f t="shared" si="236"/>
        <v>348.070514</v>
      </c>
      <c r="T731" s="13"/>
      <c r="U731" s="19">
        <f t="shared" si="237"/>
        <v>0</v>
      </c>
      <c r="V731" s="13">
        <f t="shared" si="242"/>
        <v>0</v>
      </c>
      <c r="W731" s="4" t="str">
        <f t="shared" si="238"/>
        <v>A+J=</v>
      </c>
      <c r="X731" s="30">
        <f t="shared" si="239"/>
        <v>45866</v>
      </c>
      <c r="Y731" s="147" t="s">
        <v>78</v>
      </c>
      <c r="Z731" s="148">
        <v>45135</v>
      </c>
      <c r="AB731" s="3"/>
      <c r="AC731" s="1"/>
      <c r="AD731" s="3"/>
      <c r="AE731" s="3"/>
      <c r="AF731" s="3"/>
      <c r="AG731" s="3"/>
      <c r="AH731" s="3"/>
      <c r="AI731" s="10"/>
      <c r="AJ731" s="3"/>
      <c r="AK731" s="3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</row>
    <row r="732" spans="1:80" ht="15.75" x14ac:dyDescent="0.25">
      <c r="A732" s="36">
        <f t="shared" si="241"/>
        <v>45126</v>
      </c>
      <c r="B732" s="14">
        <f t="shared" ca="1" si="240"/>
        <v>1348.9907720000001</v>
      </c>
      <c r="C732" s="13">
        <f t="shared" si="226"/>
        <v>1000</v>
      </c>
      <c r="D732" s="12">
        <f>IF(A732&lt;$B$1,VLOOKUP(A732,[1]DI!$A$4:$B$15000,2,FALSE),0)</f>
        <v>0.13650000000000001</v>
      </c>
      <c r="E732" s="13">
        <f t="shared" si="227"/>
        <v>1.00050788</v>
      </c>
      <c r="F732" s="13">
        <f>(TRUNC(PRODUCT($E$13:$E731),16))</f>
        <v>1.2374708641824499</v>
      </c>
      <c r="G732" s="13">
        <f t="shared" si="228"/>
        <v>1</v>
      </c>
      <c r="H732" s="13">
        <f t="shared" si="229"/>
        <v>1.23747086</v>
      </c>
      <c r="I732" s="12">
        <f t="shared" si="243"/>
        <v>4.4999999999999998E-2</v>
      </c>
      <c r="J732" s="12"/>
      <c r="K732" s="30">
        <f t="shared" si="230"/>
        <v>44407</v>
      </c>
      <c r="L732" s="2">
        <f t="shared" si="231"/>
        <v>494</v>
      </c>
      <c r="M732" s="15">
        <f t="shared" si="232"/>
        <v>494</v>
      </c>
      <c r="N732" s="11">
        <f t="shared" si="233"/>
        <v>1.0901192230000001</v>
      </c>
      <c r="O732" s="11"/>
      <c r="P732" s="11">
        <f t="shared" si="234"/>
        <v>1.3489907720000001</v>
      </c>
      <c r="Q732" s="11"/>
      <c r="R732" s="15">
        <f t="shared" si="235"/>
        <v>0</v>
      </c>
      <c r="S732" s="13">
        <f t="shared" si="236"/>
        <v>348.99077199999999</v>
      </c>
      <c r="T732" s="13"/>
      <c r="U732" s="19">
        <f t="shared" si="237"/>
        <v>0</v>
      </c>
      <c r="V732" s="13">
        <f t="shared" si="242"/>
        <v>0</v>
      </c>
      <c r="W732" s="4" t="str">
        <f t="shared" si="238"/>
        <v>A+J=</v>
      </c>
      <c r="X732" s="30">
        <f t="shared" si="239"/>
        <v>45866</v>
      </c>
      <c r="Y732" s="143" t="s">
        <v>66</v>
      </c>
      <c r="Z732" s="144">
        <v>13244520.84</v>
      </c>
      <c r="AB732" s="3"/>
      <c r="AC732" s="1"/>
      <c r="AD732" s="3"/>
      <c r="AE732" s="3"/>
      <c r="AF732" s="3"/>
      <c r="AG732" s="3"/>
      <c r="AH732" s="3"/>
      <c r="AI732" s="10"/>
      <c r="AJ732" s="3"/>
      <c r="AK732" s="3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</row>
    <row r="733" spans="1:80" ht="15.75" x14ac:dyDescent="0.25">
      <c r="A733" s="36">
        <f t="shared" si="241"/>
        <v>45127</v>
      </c>
      <c r="B733" s="14">
        <f t="shared" ca="1" si="240"/>
        <v>1349.91167</v>
      </c>
      <c r="C733" s="13">
        <f t="shared" si="226"/>
        <v>1000</v>
      </c>
      <c r="D733" s="12">
        <f>IF(A733&lt;$B$1,VLOOKUP(A733,[1]DI!$A$4:$B$15000,2,FALSE),0)</f>
        <v>0.13650000000000001</v>
      </c>
      <c r="E733" s="13">
        <f t="shared" si="227"/>
        <v>1.00050788</v>
      </c>
      <c r="F733" s="13">
        <f>(TRUNC(PRODUCT($E$13:$E732),16))</f>
        <v>1.23809935088495</v>
      </c>
      <c r="G733" s="13">
        <f t="shared" si="228"/>
        <v>1</v>
      </c>
      <c r="H733" s="13">
        <f t="shared" si="229"/>
        <v>1.2380993499999999</v>
      </c>
      <c r="I733" s="12">
        <f t="shared" si="243"/>
        <v>4.4999999999999998E-2</v>
      </c>
      <c r="J733" s="12"/>
      <c r="K733" s="30">
        <f t="shared" si="230"/>
        <v>44407</v>
      </c>
      <c r="L733" s="2">
        <f t="shared" si="231"/>
        <v>495</v>
      </c>
      <c r="M733" s="15">
        <f t="shared" si="232"/>
        <v>495</v>
      </c>
      <c r="N733" s="11">
        <f t="shared" si="233"/>
        <v>1.0903096510000001</v>
      </c>
      <c r="O733" s="11"/>
      <c r="P733" s="11">
        <f t="shared" si="234"/>
        <v>1.34991167</v>
      </c>
      <c r="Q733" s="11"/>
      <c r="R733" s="15">
        <f t="shared" si="235"/>
        <v>0</v>
      </c>
      <c r="S733" s="13">
        <f t="shared" si="236"/>
        <v>349.91167000000002</v>
      </c>
      <c r="T733" s="13"/>
      <c r="U733" s="19">
        <f t="shared" si="237"/>
        <v>0</v>
      </c>
      <c r="V733" s="13">
        <f t="shared" si="242"/>
        <v>0</v>
      </c>
      <c r="W733" s="4" t="str">
        <f t="shared" si="238"/>
        <v>A+J=</v>
      </c>
      <c r="X733" s="30">
        <f t="shared" si="239"/>
        <v>45866</v>
      </c>
      <c r="Y733" s="143" t="s">
        <v>67</v>
      </c>
      <c r="Z733" s="145">
        <v>1355.4502520000001</v>
      </c>
      <c r="AB733" s="3"/>
      <c r="AC733" s="1"/>
      <c r="AD733" s="3"/>
      <c r="AE733" s="3"/>
      <c r="AF733" s="3"/>
      <c r="AG733" s="3"/>
      <c r="AH733" s="3"/>
      <c r="AI733" s="10"/>
      <c r="AJ733" s="3"/>
      <c r="AK733" s="3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</row>
    <row r="734" spans="1:80" ht="15.75" x14ac:dyDescent="0.25">
      <c r="A734" s="36">
        <f t="shared" si="241"/>
        <v>45128</v>
      </c>
      <c r="B734" s="14">
        <f t="shared" ca="1" si="240"/>
        <v>1350.8331969999999</v>
      </c>
      <c r="C734" s="13">
        <f t="shared" si="226"/>
        <v>1000</v>
      </c>
      <c r="D734" s="12">
        <f>IF(A734&lt;$B$1,VLOOKUP(A734,[1]DI!$A$4:$B$15000,2,FALSE),0)</f>
        <v>0.13650000000000001</v>
      </c>
      <c r="E734" s="13">
        <f t="shared" si="227"/>
        <v>1.00050788</v>
      </c>
      <c r="F734" s="13">
        <f>(TRUNC(PRODUCT($E$13:$E733),16))</f>
        <v>1.23872815678328</v>
      </c>
      <c r="G734" s="13">
        <f t="shared" si="228"/>
        <v>1</v>
      </c>
      <c r="H734" s="13">
        <f t="shared" si="229"/>
        <v>1.23872816</v>
      </c>
      <c r="I734" s="12">
        <f t="shared" si="243"/>
        <v>4.4999999999999998E-2</v>
      </c>
      <c r="J734" s="12"/>
      <c r="K734" s="30">
        <f t="shared" si="230"/>
        <v>44407</v>
      </c>
      <c r="L734" s="2">
        <f t="shared" si="231"/>
        <v>496</v>
      </c>
      <c r="M734" s="15">
        <f t="shared" si="232"/>
        <v>496</v>
      </c>
      <c r="N734" s="11">
        <f t="shared" si="233"/>
        <v>1.090500112</v>
      </c>
      <c r="O734" s="11"/>
      <c r="P734" s="11">
        <f t="shared" si="234"/>
        <v>1.350833197</v>
      </c>
      <c r="Q734" s="11"/>
      <c r="R734" s="15">
        <f t="shared" si="235"/>
        <v>0</v>
      </c>
      <c r="S734" s="13">
        <f t="shared" si="236"/>
        <v>350.83319699999998</v>
      </c>
      <c r="T734" s="13"/>
      <c r="U734" s="19">
        <f t="shared" si="237"/>
        <v>0</v>
      </c>
      <c r="V734" s="13">
        <f t="shared" si="242"/>
        <v>0</v>
      </c>
      <c r="W734" s="4" t="str">
        <f t="shared" si="238"/>
        <v>A+J=</v>
      </c>
      <c r="X734" s="30">
        <f t="shared" si="239"/>
        <v>45866</v>
      </c>
      <c r="Y734" s="143" t="s">
        <v>68</v>
      </c>
      <c r="Z734" s="143">
        <v>400000</v>
      </c>
      <c r="AB734" s="3"/>
      <c r="AC734" s="1"/>
      <c r="AD734" s="3"/>
      <c r="AE734" s="3"/>
      <c r="AF734" s="3"/>
      <c r="AG734" s="3"/>
      <c r="AH734" s="3"/>
      <c r="AI734" s="10"/>
      <c r="AJ734" s="3"/>
      <c r="AK734" s="3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</row>
    <row r="735" spans="1:80" ht="15.75" x14ac:dyDescent="0.25">
      <c r="A735" s="36">
        <f t="shared" si="241"/>
        <v>45129</v>
      </c>
      <c r="B735" s="14">
        <f t="shared" ca="1" si="240"/>
        <v>1351.7553439999999</v>
      </c>
      <c r="C735" s="13">
        <f t="shared" si="226"/>
        <v>1000</v>
      </c>
      <c r="D735" s="12">
        <f>IF(A735&lt;$B$1,VLOOKUP(A735,[1]DI!$A$4:$B$15000,2,FALSE),0)</f>
        <v>0</v>
      </c>
      <c r="E735" s="13">
        <f t="shared" si="227"/>
        <v>1</v>
      </c>
      <c r="F735" s="13">
        <f>(TRUNC(PRODUCT($E$13:$E734),16))</f>
        <v>1.23935728203954</v>
      </c>
      <c r="G735" s="13">
        <f t="shared" si="228"/>
        <v>1</v>
      </c>
      <c r="H735" s="13">
        <f t="shared" si="229"/>
        <v>1.2393572799999999</v>
      </c>
      <c r="I735" s="12">
        <f t="shared" si="243"/>
        <v>4.4999999999999998E-2</v>
      </c>
      <c r="J735" s="12"/>
      <c r="K735" s="30">
        <f t="shared" si="230"/>
        <v>44407</v>
      </c>
      <c r="L735" s="2">
        <f t="shared" si="231"/>
        <v>496</v>
      </c>
      <c r="M735" s="15">
        <f t="shared" si="232"/>
        <v>497</v>
      </c>
      <c r="N735" s="11">
        <f t="shared" si="233"/>
        <v>1.090690607</v>
      </c>
      <c r="O735" s="11"/>
      <c r="P735" s="11">
        <f t="shared" si="234"/>
        <v>1.3517553440000001</v>
      </c>
      <c r="Q735" s="11"/>
      <c r="R735" s="15">
        <f t="shared" si="235"/>
        <v>0</v>
      </c>
      <c r="S735" s="13">
        <f t="shared" si="236"/>
        <v>351.75534399999998</v>
      </c>
      <c r="T735" s="13"/>
      <c r="U735" s="19">
        <f t="shared" si="237"/>
        <v>0</v>
      </c>
      <c r="V735" s="13">
        <f t="shared" si="242"/>
        <v>0</v>
      </c>
      <c r="W735" s="4" t="str">
        <f t="shared" si="238"/>
        <v>A+J=</v>
      </c>
      <c r="X735" s="30">
        <f t="shared" si="239"/>
        <v>45866</v>
      </c>
      <c r="Y735" s="143" t="s">
        <v>69</v>
      </c>
      <c r="Z735" s="144">
        <f>ROUND(Z733*Z734,2)</f>
        <v>542180100.79999995</v>
      </c>
      <c r="AB735" s="3"/>
      <c r="AC735" s="1"/>
      <c r="AD735" s="3"/>
      <c r="AE735" s="3"/>
      <c r="AF735" s="3"/>
      <c r="AG735" s="3"/>
      <c r="AH735" s="3"/>
      <c r="AI735" s="10"/>
      <c r="AJ735" s="3"/>
      <c r="AK735" s="3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</row>
    <row r="736" spans="1:80" ht="15.75" x14ac:dyDescent="0.25">
      <c r="A736" s="36">
        <f t="shared" si="241"/>
        <v>45130</v>
      </c>
      <c r="B736" s="14">
        <f t="shared" ca="1" si="240"/>
        <v>1351.7553439999999</v>
      </c>
      <c r="C736" s="13">
        <f t="shared" si="226"/>
        <v>1000</v>
      </c>
      <c r="D736" s="12">
        <f>IF(A736&lt;$B$1,VLOOKUP(A736,[1]DI!$A$4:$B$15000,2,FALSE),0)</f>
        <v>0</v>
      </c>
      <c r="E736" s="13">
        <f t="shared" si="227"/>
        <v>1</v>
      </c>
      <c r="F736" s="13">
        <f>(TRUNC(PRODUCT($E$13:$E735),16))</f>
        <v>1.23935728203954</v>
      </c>
      <c r="G736" s="13">
        <f t="shared" si="228"/>
        <v>1</v>
      </c>
      <c r="H736" s="13">
        <f t="shared" si="229"/>
        <v>1.2393572799999999</v>
      </c>
      <c r="I736" s="12">
        <f t="shared" si="243"/>
        <v>4.4999999999999998E-2</v>
      </c>
      <c r="J736" s="12"/>
      <c r="K736" s="30">
        <f t="shared" si="230"/>
        <v>44407</v>
      </c>
      <c r="L736" s="2">
        <f t="shared" si="231"/>
        <v>496</v>
      </c>
      <c r="M736" s="15">
        <f t="shared" si="232"/>
        <v>497</v>
      </c>
      <c r="N736" s="11">
        <f t="shared" si="233"/>
        <v>1.090690607</v>
      </c>
      <c r="O736" s="11"/>
      <c r="P736" s="11">
        <f t="shared" si="234"/>
        <v>1.3517553440000001</v>
      </c>
      <c r="Q736" s="11"/>
      <c r="R736" s="15">
        <f t="shared" si="235"/>
        <v>0</v>
      </c>
      <c r="S736" s="13">
        <f t="shared" si="236"/>
        <v>351.75534399999998</v>
      </c>
      <c r="T736" s="13"/>
      <c r="U736" s="19">
        <f t="shared" si="237"/>
        <v>0</v>
      </c>
      <c r="V736" s="13">
        <f t="shared" si="242"/>
        <v>0</v>
      </c>
      <c r="W736" s="4" t="str">
        <f t="shared" si="238"/>
        <v>A+J=</v>
      </c>
      <c r="X736" s="30">
        <f t="shared" si="239"/>
        <v>45866</v>
      </c>
      <c r="Y736" s="143" t="s">
        <v>70</v>
      </c>
      <c r="Z736" s="145">
        <v>1241.87698</v>
      </c>
      <c r="AB736" s="3"/>
      <c r="AC736" s="1"/>
      <c r="AD736" s="3"/>
      <c r="AE736" s="3"/>
      <c r="AF736" s="3"/>
      <c r="AG736" s="3"/>
      <c r="AH736" s="3"/>
      <c r="AI736" s="10"/>
      <c r="AJ736" s="3"/>
      <c r="AK736" s="3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</row>
    <row r="737" spans="1:80" ht="15.75" x14ac:dyDescent="0.25">
      <c r="A737" s="36">
        <f t="shared" si="241"/>
        <v>45131</v>
      </c>
      <c r="B737" s="14">
        <f t="shared" ca="1" si="240"/>
        <v>1351.7553439999999</v>
      </c>
      <c r="C737" s="13">
        <f t="shared" si="226"/>
        <v>1000</v>
      </c>
      <c r="D737" s="12">
        <f>IF(A737&lt;$B$1,VLOOKUP(A737,[1]DI!$A$4:$B$15000,2,FALSE),0)</f>
        <v>0.13650000000000001</v>
      </c>
      <c r="E737" s="13">
        <f t="shared" si="227"/>
        <v>1.00050788</v>
      </c>
      <c r="F737" s="13">
        <f>(TRUNC(PRODUCT($E$13:$E736),16))</f>
        <v>1.23935728203954</v>
      </c>
      <c r="G737" s="13">
        <f t="shared" si="228"/>
        <v>1</v>
      </c>
      <c r="H737" s="13">
        <f t="shared" si="229"/>
        <v>1.2393572799999999</v>
      </c>
      <c r="I737" s="12">
        <f t="shared" si="243"/>
        <v>4.4999999999999998E-2</v>
      </c>
      <c r="J737" s="12"/>
      <c r="K737" s="30">
        <f t="shared" si="230"/>
        <v>44407</v>
      </c>
      <c r="L737" s="2">
        <f t="shared" si="231"/>
        <v>497</v>
      </c>
      <c r="M737" s="15">
        <f t="shared" si="232"/>
        <v>497</v>
      </c>
      <c r="N737" s="11">
        <f t="shared" si="233"/>
        <v>1.090690607</v>
      </c>
      <c r="O737" s="11"/>
      <c r="P737" s="11">
        <f t="shared" si="234"/>
        <v>1.3517553440000001</v>
      </c>
      <c r="Q737" s="11"/>
      <c r="R737" s="15">
        <f t="shared" si="235"/>
        <v>0</v>
      </c>
      <c r="S737" s="13">
        <f t="shared" si="236"/>
        <v>351.75534399999998</v>
      </c>
      <c r="T737" s="13"/>
      <c r="U737" s="19">
        <f t="shared" si="237"/>
        <v>0</v>
      </c>
      <c r="V737" s="13">
        <f t="shared" si="242"/>
        <v>0</v>
      </c>
      <c r="W737" s="4" t="str">
        <f t="shared" si="238"/>
        <v>A+J=</v>
      </c>
      <c r="X737" s="30">
        <f t="shared" si="239"/>
        <v>45866</v>
      </c>
      <c r="Y737" s="143" t="s">
        <v>71</v>
      </c>
      <c r="Z737" s="143">
        <v>86000</v>
      </c>
      <c r="AB737" s="3"/>
      <c r="AC737" s="1"/>
      <c r="AD737" s="3"/>
      <c r="AE737" s="3"/>
      <c r="AF737" s="3"/>
      <c r="AG737" s="3"/>
      <c r="AH737" s="3"/>
      <c r="AI737" s="10"/>
      <c r="AJ737" s="3"/>
      <c r="AK737" s="3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</row>
    <row r="738" spans="1:80" ht="15.75" x14ac:dyDescent="0.25">
      <c r="A738" s="36">
        <f t="shared" si="241"/>
        <v>45132</v>
      </c>
      <c r="B738" s="14">
        <f t="shared" ca="1" si="240"/>
        <v>1352.67813</v>
      </c>
      <c r="C738" s="13">
        <f t="shared" si="226"/>
        <v>1000</v>
      </c>
      <c r="D738" s="12">
        <f>IF(A738&lt;$B$1,VLOOKUP(A738,[1]DI!$A$4:$B$15000,2,FALSE),0)</f>
        <v>0.13650000000000001</v>
      </c>
      <c r="E738" s="13">
        <f t="shared" si="227"/>
        <v>1.00050788</v>
      </c>
      <c r="F738" s="13">
        <f>(TRUNC(PRODUCT($E$13:$E737),16))</f>
        <v>1.2399867268159499</v>
      </c>
      <c r="G738" s="13">
        <f t="shared" si="228"/>
        <v>1</v>
      </c>
      <c r="H738" s="13">
        <f t="shared" si="229"/>
        <v>1.23998673</v>
      </c>
      <c r="I738" s="12">
        <f t="shared" si="243"/>
        <v>4.4999999999999998E-2</v>
      </c>
      <c r="J738" s="12"/>
      <c r="K738" s="30">
        <f t="shared" si="230"/>
        <v>44407</v>
      </c>
      <c r="L738" s="2">
        <f t="shared" si="231"/>
        <v>498</v>
      </c>
      <c r="M738" s="15">
        <f t="shared" si="232"/>
        <v>498</v>
      </c>
      <c r="N738" s="11">
        <f t="shared" si="233"/>
        <v>1.090881134</v>
      </c>
      <c r="O738" s="11"/>
      <c r="P738" s="11">
        <f t="shared" si="234"/>
        <v>1.3526781299999999</v>
      </c>
      <c r="Q738" s="11"/>
      <c r="R738" s="15">
        <f t="shared" si="235"/>
        <v>0</v>
      </c>
      <c r="S738" s="13">
        <f t="shared" si="236"/>
        <v>352.67813000000001</v>
      </c>
      <c r="T738" s="13"/>
      <c r="U738" s="19">
        <f t="shared" si="237"/>
        <v>0</v>
      </c>
      <c r="V738" s="13">
        <f t="shared" si="242"/>
        <v>0</v>
      </c>
      <c r="W738" s="4" t="str">
        <f t="shared" si="238"/>
        <v>A+J=</v>
      </c>
      <c r="X738" s="30">
        <f t="shared" si="239"/>
        <v>45866</v>
      </c>
      <c r="Y738" s="143" t="s">
        <v>72</v>
      </c>
      <c r="Z738" s="144">
        <f>ROUND(Z736*Z737,2)</f>
        <v>106801420.28</v>
      </c>
      <c r="AB738" s="3"/>
      <c r="AC738" s="1"/>
      <c r="AD738" s="3"/>
      <c r="AE738" s="3"/>
      <c r="AF738" s="3"/>
      <c r="AG738" s="3"/>
      <c r="AH738" s="3"/>
      <c r="AI738" s="10"/>
      <c r="AJ738" s="3"/>
      <c r="AK738" s="3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</row>
    <row r="739" spans="1:80" ht="15.75" x14ac:dyDescent="0.25">
      <c r="A739" s="36">
        <f t="shared" si="241"/>
        <v>45133</v>
      </c>
      <c r="B739" s="14">
        <f t="shared" ca="1" si="240"/>
        <v>1353.601537</v>
      </c>
      <c r="C739" s="13">
        <f t="shared" si="226"/>
        <v>1000</v>
      </c>
      <c r="D739" s="12">
        <f>IF(A739&lt;$B$1,VLOOKUP(A739,[1]DI!$A$4:$B$15000,2,FALSE),0)</f>
        <v>0.13650000000000001</v>
      </c>
      <c r="E739" s="13">
        <f t="shared" si="227"/>
        <v>1.00050788</v>
      </c>
      <c r="F739" s="13">
        <f>(TRUNC(PRODUCT($E$13:$E738),16))</f>
        <v>1.2406164912747599</v>
      </c>
      <c r="G739" s="13">
        <f t="shared" si="228"/>
        <v>1</v>
      </c>
      <c r="H739" s="13">
        <f t="shared" si="229"/>
        <v>1.2406164900000001</v>
      </c>
      <c r="I739" s="12">
        <f t="shared" si="243"/>
        <v>4.4999999999999998E-2</v>
      </c>
      <c r="J739" s="12"/>
      <c r="K739" s="30">
        <f t="shared" si="230"/>
        <v>44407</v>
      </c>
      <c r="L739" s="2">
        <f t="shared" si="231"/>
        <v>499</v>
      </c>
      <c r="M739" s="15">
        <f t="shared" si="232"/>
        <v>499</v>
      </c>
      <c r="N739" s="11">
        <f t="shared" si="233"/>
        <v>1.0910716949999999</v>
      </c>
      <c r="O739" s="11"/>
      <c r="P739" s="11">
        <f t="shared" si="234"/>
        <v>1.3536015370000001</v>
      </c>
      <c r="Q739" s="11"/>
      <c r="R739" s="15">
        <f t="shared" si="235"/>
        <v>0</v>
      </c>
      <c r="S739" s="13">
        <f t="shared" si="236"/>
        <v>353.60153700000001</v>
      </c>
      <c r="T739" s="13"/>
      <c r="U739" s="19">
        <f t="shared" si="237"/>
        <v>0</v>
      </c>
      <c r="V739" s="13">
        <f t="shared" si="242"/>
        <v>0</v>
      </c>
      <c r="W739" s="4" t="str">
        <f t="shared" si="238"/>
        <v>A+J=</v>
      </c>
      <c r="X739" s="30">
        <f t="shared" si="239"/>
        <v>45866</v>
      </c>
      <c r="Y739" s="143" t="s">
        <v>73</v>
      </c>
      <c r="Z739" s="144">
        <f>Z735+Z738</f>
        <v>648981521.07999992</v>
      </c>
      <c r="AB739" s="3"/>
      <c r="AC739" s="1"/>
      <c r="AD739" s="3"/>
      <c r="AE739" s="3"/>
      <c r="AF739" s="3"/>
      <c r="AG739" s="3"/>
      <c r="AH739" s="3"/>
      <c r="AI739" s="10"/>
      <c r="AJ739" s="3"/>
      <c r="AK739" s="3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</row>
    <row r="740" spans="1:80" ht="15.75" x14ac:dyDescent="0.25">
      <c r="A740" s="36">
        <f t="shared" si="241"/>
        <v>45134</v>
      </c>
      <c r="B740" s="14">
        <f t="shared" ca="1" si="240"/>
        <v>1354.5255849999999</v>
      </c>
      <c r="C740" s="13">
        <f t="shared" si="226"/>
        <v>1000</v>
      </c>
      <c r="D740" s="12">
        <f>IF(A740&lt;$B$1,VLOOKUP(A740,[1]DI!$A$4:$B$15000,2,FALSE),0)</f>
        <v>0.13650000000000001</v>
      </c>
      <c r="E740" s="13">
        <f t="shared" si="227"/>
        <v>1.00050788</v>
      </c>
      <c r="F740" s="13">
        <f>(TRUNC(PRODUCT($E$13:$E739),16))</f>
        <v>1.2412465755783499</v>
      </c>
      <c r="G740" s="13">
        <f t="shared" si="228"/>
        <v>1</v>
      </c>
      <c r="H740" s="13">
        <f t="shared" si="229"/>
        <v>1.2412465800000001</v>
      </c>
      <c r="I740" s="12">
        <f t="shared" si="243"/>
        <v>4.4999999999999998E-2</v>
      </c>
      <c r="J740" s="12"/>
      <c r="K740" s="30">
        <f t="shared" si="230"/>
        <v>44407</v>
      </c>
      <c r="L740" s="2">
        <f t="shared" si="231"/>
        <v>500</v>
      </c>
      <c r="M740" s="15">
        <f t="shared" si="232"/>
        <v>500</v>
      </c>
      <c r="N740" s="11">
        <f t="shared" si="233"/>
        <v>1.09126229</v>
      </c>
      <c r="O740" s="11"/>
      <c r="P740" s="11">
        <f t="shared" si="234"/>
        <v>1.354525585</v>
      </c>
      <c r="Q740" s="11"/>
      <c r="R740" s="15">
        <f t="shared" si="235"/>
        <v>0</v>
      </c>
      <c r="S740" s="13">
        <f t="shared" si="236"/>
        <v>354.52558499999998</v>
      </c>
      <c r="T740" s="13"/>
      <c r="U740" s="19">
        <f t="shared" si="237"/>
        <v>0</v>
      </c>
      <c r="V740" s="13">
        <f t="shared" si="242"/>
        <v>0</v>
      </c>
      <c r="W740" s="4" t="str">
        <f t="shared" si="238"/>
        <v>A+J=</v>
      </c>
      <c r="X740" s="30">
        <f t="shared" si="239"/>
        <v>45866</v>
      </c>
      <c r="Y740" s="143" t="s">
        <v>74</v>
      </c>
      <c r="Z740" s="144">
        <f>ROUND(Z732*(Z735/Z739),2)</f>
        <v>11064900.02</v>
      </c>
      <c r="AA740" s="142"/>
      <c r="AB740" s="3"/>
      <c r="AC740" s="1"/>
      <c r="AD740" s="3"/>
      <c r="AE740" s="3"/>
      <c r="AF740" s="3"/>
      <c r="AG740" s="3"/>
      <c r="AH740" s="3"/>
      <c r="AI740" s="10"/>
      <c r="AJ740" s="3"/>
      <c r="AK740" s="3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</row>
    <row r="741" spans="1:80" ht="15.75" x14ac:dyDescent="0.25">
      <c r="A741" s="133">
        <f t="shared" si="241"/>
        <v>45135</v>
      </c>
      <c r="B741" s="134">
        <f t="shared" ca="1" si="240"/>
        <v>1355.4502520000001</v>
      </c>
      <c r="C741" s="135">
        <f t="shared" si="226"/>
        <v>1000</v>
      </c>
      <c r="D741" s="136">
        <f>IF(A741&lt;$B$1,VLOOKUP(A741,[1]DI!$A$4:$B$15000,2,FALSE),0)</f>
        <v>0.13650000000000001</v>
      </c>
      <c r="E741" s="135">
        <f t="shared" si="227"/>
        <v>1.00050788</v>
      </c>
      <c r="F741" s="135">
        <f>(TRUNC(PRODUCT($E$13:$E740),16))</f>
        <v>1.24187697988916</v>
      </c>
      <c r="G741" s="135">
        <f t="shared" si="228"/>
        <v>1</v>
      </c>
      <c r="H741" s="135">
        <f t="shared" si="229"/>
        <v>1.24187698</v>
      </c>
      <c r="I741" s="136">
        <f t="shared" si="243"/>
        <v>4.4999999999999998E-2</v>
      </c>
      <c r="J741" s="136"/>
      <c r="K741" s="133">
        <f t="shared" si="230"/>
        <v>44407</v>
      </c>
      <c r="L741" s="137">
        <f t="shared" si="231"/>
        <v>501</v>
      </c>
      <c r="M741" s="138">
        <f t="shared" si="232"/>
        <v>501</v>
      </c>
      <c r="N741" s="139">
        <f t="shared" si="233"/>
        <v>1.091452917</v>
      </c>
      <c r="O741" s="139"/>
      <c r="P741" s="139">
        <f t="shared" si="234"/>
        <v>1.355450252</v>
      </c>
      <c r="Q741" s="139"/>
      <c r="R741" s="132">
        <v>1</v>
      </c>
      <c r="S741" s="135">
        <f t="shared" si="236"/>
        <v>355.45025199999998</v>
      </c>
      <c r="T741" s="135"/>
      <c r="U741" s="140">
        <v>0</v>
      </c>
      <c r="V741" s="135">
        <f t="shared" si="242"/>
        <v>0</v>
      </c>
      <c r="W741" s="141" t="str">
        <f t="shared" si="238"/>
        <v>A+J=</v>
      </c>
      <c r="X741" s="133">
        <f t="shared" si="239"/>
        <v>45866</v>
      </c>
      <c r="Y741" s="143" t="s">
        <v>76</v>
      </c>
      <c r="Z741" s="145">
        <f>TRUNC(Z740/Z734,8)</f>
        <v>27.662250050000001</v>
      </c>
      <c r="AB741" s="3"/>
      <c r="AC741" s="1"/>
      <c r="AD741" s="3"/>
      <c r="AE741" s="3"/>
      <c r="AF741" s="3"/>
      <c r="AG741" s="3"/>
      <c r="AH741" s="3"/>
      <c r="AI741" s="10"/>
      <c r="AJ741" s="3"/>
      <c r="AK741" s="3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</row>
    <row r="742" spans="1:80" ht="18.75" x14ac:dyDescent="0.3">
      <c r="A742" s="36">
        <f t="shared" si="241"/>
        <v>45136</v>
      </c>
      <c r="B742" s="14">
        <f t="shared" ca="1" si="240"/>
        <v>1384.0566893263288</v>
      </c>
      <c r="C742" s="146">
        <f>(C741-V741)+Z741</f>
        <v>1027.66225005</v>
      </c>
      <c r="D742" s="12">
        <f>IF(A742&lt;$B$1,VLOOKUP(A742,[1]DI!$A$4:$B$15000,2,FALSE),0)</f>
        <v>0</v>
      </c>
      <c r="E742" s="13">
        <f t="shared" ref="E742:E805" si="244">ROUND(((1+D742)^(1/252)),8)</f>
        <v>1</v>
      </c>
      <c r="F742" s="13">
        <f>(TRUNC(PRODUCT($E$13:$E741),16))</f>
        <v>1.2425077043696999</v>
      </c>
      <c r="G742" s="13">
        <f t="shared" ref="G742:G805" si="245">IF(R741&gt;0,F741,G741)</f>
        <v>1.24187697988916</v>
      </c>
      <c r="H742" s="13">
        <f t="shared" ref="H742:H805" si="246">ROUND(F742/G742,8)</f>
        <v>1.00050788</v>
      </c>
      <c r="I742" s="12">
        <f t="shared" ref="I742:I805" si="247">IF(R741&gt;0,VLOOKUP(A741,AG$161:AH$223,2),I741)</f>
        <v>4.4999999999999998E-2</v>
      </c>
      <c r="J742" s="12"/>
      <c r="K742" s="30">
        <v>45135</v>
      </c>
      <c r="L742" s="2">
        <f t="shared" ref="L742:L805" si="248">IF(A742&gt;K742,IF(NETWORKDAYS(K742,A742,$Z$161:$Z$545)-1=0,1,NETWORKDAYS(K742,A742,$Z$161:$Z$545)-1),0)</f>
        <v>1</v>
      </c>
      <c r="M742" s="15">
        <f t="shared" ref="M742:M805" si="249">IF(AND(L742=1,L741=1),1,IF(L742&gt;0,IF(L742=L741,L742+1,L742),0))</f>
        <v>1</v>
      </c>
      <c r="N742" s="11">
        <f t="shared" ref="N742:N805" si="250">ROUND((I742+1)^(M742/252),9)</f>
        <v>1.000174685</v>
      </c>
      <c r="O742" s="11"/>
      <c r="P742" s="11">
        <f t="shared" ref="P742:P805" si="251">ROUND(H742*N742,9)</f>
        <v>1.000682654</v>
      </c>
      <c r="Q742" s="11"/>
      <c r="R742" s="15">
        <f t="shared" ref="R742:R805" si="252">IF(VLOOKUP(A742,AA$13:AH$151,8)=VLOOKUP(A741,AA$13:AH$151,8),0,VLOOKUP(A742,AA$13:AH$151,8))</f>
        <v>0</v>
      </c>
      <c r="S742" s="13">
        <f>TRUNC(((P742-1)*C742),8)+(S$741*P742)</f>
        <v>356.3944392763288</v>
      </c>
      <c r="T742" s="13"/>
      <c r="U742" s="19">
        <f t="shared" si="237"/>
        <v>0</v>
      </c>
      <c r="V742" s="13">
        <f t="shared" ref="V742:V805" si="253">IF(U742&gt;0,TRUNC(U742*C742,8),0)</f>
        <v>0</v>
      </c>
      <c r="W742" s="4" t="s">
        <v>60</v>
      </c>
      <c r="X742" s="30">
        <v>45866</v>
      </c>
      <c r="Y742" s="143" t="s">
        <v>75</v>
      </c>
      <c r="Z742" s="144">
        <f>ROUND(Z732*(Z738/Z739),2)</f>
        <v>2179620.8199999998</v>
      </c>
      <c r="AB742" s="3"/>
      <c r="AC742" s="1"/>
      <c r="AD742" s="3"/>
      <c r="AE742" s="3"/>
      <c r="AF742" s="3"/>
      <c r="AG742" s="3"/>
      <c r="AH742" s="3"/>
      <c r="AI742" s="10"/>
      <c r="AJ742" s="3"/>
      <c r="AK742" s="3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</row>
    <row r="743" spans="1:80" ht="15.75" x14ac:dyDescent="0.25">
      <c r="A743" s="36">
        <f t="shared" si="241"/>
        <v>45137</v>
      </c>
      <c r="B743" s="14">
        <f t="shared" ca="1" si="240"/>
        <v>1384.0566893263288</v>
      </c>
      <c r="C743" s="13">
        <f t="shared" ref="C743:C805" si="254">(C742-V742)</f>
        <v>1027.66225005</v>
      </c>
      <c r="D743" s="12">
        <f>IF(A743&lt;$B$1,VLOOKUP(A743,[1]DI!$A$4:$B$15000,2,FALSE),0)</f>
        <v>0</v>
      </c>
      <c r="E743" s="13">
        <f t="shared" si="244"/>
        <v>1</v>
      </c>
      <c r="F743" s="13">
        <f>(TRUNC(PRODUCT($E$13:$E742),16))</f>
        <v>1.2425077043696999</v>
      </c>
      <c r="G743" s="13">
        <f t="shared" si="245"/>
        <v>1.24187697988916</v>
      </c>
      <c r="H743" s="13">
        <f t="shared" si="246"/>
        <v>1.00050788</v>
      </c>
      <c r="I743" s="12">
        <f t="shared" si="247"/>
        <v>4.4999999999999998E-2</v>
      </c>
      <c r="J743" s="12"/>
      <c r="K743" s="30">
        <f t="shared" ref="K743:K805" si="255">IF(R742&gt;0,VLOOKUP(R742,Z$13:AJ$151,2),K742)</f>
        <v>45135</v>
      </c>
      <c r="L743" s="2">
        <f t="shared" si="248"/>
        <v>1</v>
      </c>
      <c r="M743" s="15">
        <f t="shared" si="249"/>
        <v>1</v>
      </c>
      <c r="N743" s="11">
        <f t="shared" si="250"/>
        <v>1.000174685</v>
      </c>
      <c r="O743" s="11"/>
      <c r="P743" s="11">
        <f t="shared" si="251"/>
        <v>1.000682654</v>
      </c>
      <c r="Q743" s="11"/>
      <c r="R743" s="15">
        <f t="shared" si="252"/>
        <v>0</v>
      </c>
      <c r="S743" s="13">
        <f t="shared" ref="S743:S806" si="256">TRUNC(((P743-1)*C743),8)+(S$741*P743)</f>
        <v>356.3944392763288</v>
      </c>
      <c r="T743" s="13"/>
      <c r="U743" s="19">
        <f t="shared" si="237"/>
        <v>0</v>
      </c>
      <c r="V743" s="13">
        <f t="shared" si="253"/>
        <v>0</v>
      </c>
      <c r="W743" s="4" t="str">
        <f t="shared" ref="W743:W805" si="257">IF(R742&gt;0,VLOOKUP(R742,Z$13:AJ$151,10),W742)</f>
        <v>A+J=</v>
      </c>
      <c r="X743" s="30">
        <f t="shared" ref="X743:X805" si="258">IF(R742&gt;0,VLOOKUP(R742,Z$13:AJ$151,11),X742)</f>
        <v>45866</v>
      </c>
      <c r="Y743" s="143" t="s">
        <v>77</v>
      </c>
      <c r="Z743" s="145">
        <f>TRUNC(Z742/Z737,8)</f>
        <v>25.344428130000001</v>
      </c>
      <c r="AB743" s="3"/>
      <c r="AC743" s="1"/>
      <c r="AD743" s="3"/>
      <c r="AE743" s="3"/>
      <c r="AF743" s="3"/>
      <c r="AG743" s="3"/>
      <c r="AH743" s="3"/>
      <c r="AI743" s="10"/>
      <c r="AJ743" s="3"/>
      <c r="AK743" s="3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</row>
    <row r="744" spans="1:80" x14ac:dyDescent="0.15">
      <c r="A744" s="36">
        <f t="shared" si="241"/>
        <v>45138</v>
      </c>
      <c r="B744" s="14">
        <f t="shared" ca="1" si="240"/>
        <v>1384.0566893263288</v>
      </c>
      <c r="C744" s="13">
        <f t="shared" si="254"/>
        <v>1027.66225005</v>
      </c>
      <c r="D744" s="12">
        <f>IF(A744&lt;$B$1,VLOOKUP(A744,[1]DI!$A$4:$B$15000,2,FALSE),0)</f>
        <v>0.13650000000000001</v>
      </c>
      <c r="E744" s="13">
        <f t="shared" si="244"/>
        <v>1.00050788</v>
      </c>
      <c r="F744" s="13">
        <f>(TRUNC(PRODUCT($E$13:$E743),16))</f>
        <v>1.2425077043696999</v>
      </c>
      <c r="G744" s="13">
        <f t="shared" si="245"/>
        <v>1.24187697988916</v>
      </c>
      <c r="H744" s="13">
        <f t="shared" si="246"/>
        <v>1.00050788</v>
      </c>
      <c r="I744" s="12">
        <f t="shared" si="247"/>
        <v>4.4999999999999998E-2</v>
      </c>
      <c r="J744" s="12"/>
      <c r="K744" s="30">
        <f t="shared" si="255"/>
        <v>45135</v>
      </c>
      <c r="L744" s="2">
        <f t="shared" si="248"/>
        <v>1</v>
      </c>
      <c r="M744" s="15">
        <f t="shared" si="249"/>
        <v>1</v>
      </c>
      <c r="N744" s="11">
        <f t="shared" si="250"/>
        <v>1.000174685</v>
      </c>
      <c r="O744" s="11"/>
      <c r="P744" s="11">
        <f t="shared" si="251"/>
        <v>1.000682654</v>
      </c>
      <c r="Q744" s="11"/>
      <c r="R744" s="15">
        <f t="shared" si="252"/>
        <v>0</v>
      </c>
      <c r="S744" s="13">
        <f t="shared" si="256"/>
        <v>356.3944392763288</v>
      </c>
      <c r="T744" s="13"/>
      <c r="U744" s="19">
        <f t="shared" si="237"/>
        <v>0</v>
      </c>
      <c r="V744" s="13">
        <f t="shared" si="253"/>
        <v>0</v>
      </c>
      <c r="W744" s="4" t="str">
        <f t="shared" si="257"/>
        <v>A+J=</v>
      </c>
      <c r="X744" s="30">
        <f t="shared" si="258"/>
        <v>45866</v>
      </c>
      <c r="Z744" s="20"/>
      <c r="AB744" s="20"/>
      <c r="AC744" s="23"/>
      <c r="AD744" s="20"/>
      <c r="AE744" s="20"/>
      <c r="AF744" s="20"/>
      <c r="AG744" s="20"/>
      <c r="AH744" s="20"/>
      <c r="AI744" s="21"/>
      <c r="AJ744" s="20"/>
      <c r="AK744" s="20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</row>
    <row r="745" spans="1:80" x14ac:dyDescent="0.15">
      <c r="A745" s="36">
        <f t="shared" si="241"/>
        <v>45139</v>
      </c>
      <c r="B745" s="14">
        <f t="shared" ca="1" si="240"/>
        <v>1385.0015239033755</v>
      </c>
      <c r="C745" s="13">
        <f t="shared" si="254"/>
        <v>1027.66225005</v>
      </c>
      <c r="D745" s="12">
        <f>IF(A745&lt;$B$1,VLOOKUP(A745,[1]DI!$A$4:$B$15000,2,FALSE),0)</f>
        <v>0.13650000000000001</v>
      </c>
      <c r="E745" s="13">
        <f t="shared" si="244"/>
        <v>1.00050788</v>
      </c>
      <c r="F745" s="13">
        <f>(TRUNC(PRODUCT($E$13:$E744),16))</f>
        <v>1.2431387491826</v>
      </c>
      <c r="G745" s="13">
        <f t="shared" si="245"/>
        <v>1.24187697988916</v>
      </c>
      <c r="H745" s="13">
        <f t="shared" si="246"/>
        <v>1.00101602</v>
      </c>
      <c r="I745" s="12">
        <f t="shared" si="247"/>
        <v>4.4999999999999998E-2</v>
      </c>
      <c r="J745" s="12"/>
      <c r="K745" s="30">
        <f t="shared" si="255"/>
        <v>45135</v>
      </c>
      <c r="L745" s="2">
        <f t="shared" si="248"/>
        <v>2</v>
      </c>
      <c r="M745" s="15">
        <f t="shared" si="249"/>
        <v>2</v>
      </c>
      <c r="N745" s="11">
        <f t="shared" si="250"/>
        <v>1.000349401</v>
      </c>
      <c r="O745" s="11"/>
      <c r="P745" s="11">
        <f t="shared" si="251"/>
        <v>1.0013657760000001</v>
      </c>
      <c r="Q745" s="11"/>
      <c r="R745" s="15">
        <f t="shared" si="252"/>
        <v>0</v>
      </c>
      <c r="S745" s="13">
        <f t="shared" si="256"/>
        <v>357.33927385337552</v>
      </c>
      <c r="T745" s="13"/>
      <c r="U745" s="19">
        <f t="shared" si="237"/>
        <v>0</v>
      </c>
      <c r="V745" s="13">
        <f t="shared" si="253"/>
        <v>0</v>
      </c>
      <c r="W745" s="4" t="str">
        <f t="shared" si="257"/>
        <v>A+J=</v>
      </c>
      <c r="X745" s="30">
        <f t="shared" si="258"/>
        <v>45866</v>
      </c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3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</row>
    <row r="746" spans="1:80" x14ac:dyDescent="0.15">
      <c r="A746" s="36">
        <f t="shared" si="241"/>
        <v>45140</v>
      </c>
      <c r="B746" s="14">
        <f t="shared" ca="1" si="240"/>
        <v>1385.9469933320879</v>
      </c>
      <c r="C746" s="13">
        <f t="shared" si="254"/>
        <v>1027.66225005</v>
      </c>
      <c r="D746" s="12">
        <f>IF(A746&lt;$B$1,VLOOKUP(A746,[1]DI!$A$4:$B$15000,2,FALSE),0)</f>
        <v>0.13650000000000001</v>
      </c>
      <c r="E746" s="13">
        <f t="shared" si="244"/>
        <v>1.00050788</v>
      </c>
      <c r="F746" s="13">
        <f>(TRUNC(PRODUCT($E$13:$E745),16))</f>
        <v>1.24377011449053</v>
      </c>
      <c r="G746" s="13">
        <f t="shared" si="245"/>
        <v>1.24187697988916</v>
      </c>
      <c r="H746" s="13">
        <f t="shared" si="246"/>
        <v>1.00152441</v>
      </c>
      <c r="I746" s="12">
        <f t="shared" si="247"/>
        <v>4.4999999999999998E-2</v>
      </c>
      <c r="J746" s="12"/>
      <c r="K746" s="30">
        <f t="shared" si="255"/>
        <v>45135</v>
      </c>
      <c r="L746" s="2">
        <f t="shared" si="248"/>
        <v>3</v>
      </c>
      <c r="M746" s="15">
        <f t="shared" si="249"/>
        <v>3</v>
      </c>
      <c r="N746" s="11">
        <f t="shared" si="250"/>
        <v>1.000524148</v>
      </c>
      <c r="O746" s="11"/>
      <c r="P746" s="11">
        <f t="shared" si="251"/>
        <v>1.002049357</v>
      </c>
      <c r="Q746" s="11"/>
      <c r="R746" s="15">
        <f t="shared" si="252"/>
        <v>0</v>
      </c>
      <c r="S746" s="13">
        <f t="shared" si="256"/>
        <v>358.28474328208796</v>
      </c>
      <c r="T746" s="13"/>
      <c r="U746" s="19">
        <f t="shared" si="237"/>
        <v>0</v>
      </c>
      <c r="V746" s="13">
        <f t="shared" si="253"/>
        <v>0</v>
      </c>
      <c r="W746" s="4" t="str">
        <f t="shared" si="257"/>
        <v>A+J=</v>
      </c>
      <c r="X746" s="30">
        <f t="shared" si="258"/>
        <v>45866</v>
      </c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3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</row>
    <row r="747" spans="1:80" x14ac:dyDescent="0.15">
      <c r="A747" s="36">
        <f t="shared" si="241"/>
        <v>45141</v>
      </c>
      <c r="B747" s="14">
        <f t="shared" ca="1" si="240"/>
        <v>1386.8931238860209</v>
      </c>
      <c r="C747" s="13">
        <f t="shared" si="254"/>
        <v>1027.66225005</v>
      </c>
      <c r="D747" s="12">
        <f>IF(A747&lt;$B$1,VLOOKUP(A747,[1]DI!$A$4:$B$15000,2,FALSE),0)</f>
        <v>0.13150000000000001</v>
      </c>
      <c r="E747" s="13">
        <f t="shared" si="244"/>
        <v>1.0004903700000001</v>
      </c>
      <c r="F747" s="13">
        <f>(TRUNC(PRODUCT($E$13:$E746),16))</f>
        <v>1.24440180045628</v>
      </c>
      <c r="G747" s="13">
        <f t="shared" si="245"/>
        <v>1.24187697988916</v>
      </c>
      <c r="H747" s="13">
        <f t="shared" si="246"/>
        <v>1.00203307</v>
      </c>
      <c r="I747" s="12">
        <f t="shared" si="247"/>
        <v>4.4999999999999998E-2</v>
      </c>
      <c r="J747" s="12"/>
      <c r="K747" s="30">
        <f t="shared" si="255"/>
        <v>45135</v>
      </c>
      <c r="L747" s="2">
        <f t="shared" si="248"/>
        <v>4</v>
      </c>
      <c r="M747" s="15">
        <f t="shared" si="249"/>
        <v>4</v>
      </c>
      <c r="N747" s="11">
        <f t="shared" si="250"/>
        <v>1.000698925</v>
      </c>
      <c r="O747" s="11"/>
      <c r="P747" s="11">
        <f t="shared" si="251"/>
        <v>1.0027334160000001</v>
      </c>
      <c r="Q747" s="11"/>
      <c r="R747" s="15">
        <f t="shared" si="252"/>
        <v>0</v>
      </c>
      <c r="S747" s="13">
        <f t="shared" si="256"/>
        <v>359.23087383602086</v>
      </c>
      <c r="T747" s="13"/>
      <c r="U747" s="19">
        <f t="shared" si="237"/>
        <v>0</v>
      </c>
      <c r="V747" s="13">
        <f t="shared" si="253"/>
        <v>0</v>
      </c>
      <c r="W747" s="4" t="str">
        <f t="shared" si="257"/>
        <v>A+J=</v>
      </c>
      <c r="X747" s="30">
        <f t="shared" si="258"/>
        <v>45866</v>
      </c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3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</row>
    <row r="748" spans="1:80" x14ac:dyDescent="0.15">
      <c r="A748" s="36">
        <f t="shared" si="241"/>
        <v>45142</v>
      </c>
      <c r="B748" s="14">
        <f t="shared" ca="1" si="240"/>
        <v>1387.8156073669952</v>
      </c>
      <c r="C748" s="13">
        <f t="shared" si="254"/>
        <v>1027.66225005</v>
      </c>
      <c r="D748" s="12">
        <f>IF(A748&lt;$B$1,VLOOKUP(A748,[1]DI!$A$4:$B$15000,2,FALSE),0)</f>
        <v>0.13150000000000001</v>
      </c>
      <c r="E748" s="13">
        <f t="shared" si="244"/>
        <v>1.0004903700000001</v>
      </c>
      <c r="F748" s="13">
        <f>(TRUNC(PRODUCT($E$13:$E747),16))</f>
        <v>1.24501201776717</v>
      </c>
      <c r="G748" s="13">
        <f t="shared" si="245"/>
        <v>1.24187697988916</v>
      </c>
      <c r="H748" s="13">
        <f t="shared" si="246"/>
        <v>1.00252444</v>
      </c>
      <c r="I748" s="12">
        <f t="shared" si="247"/>
        <v>4.4999999999999998E-2</v>
      </c>
      <c r="J748" s="12"/>
      <c r="K748" s="30">
        <f t="shared" si="255"/>
        <v>45135</v>
      </c>
      <c r="L748" s="2">
        <f t="shared" si="248"/>
        <v>5</v>
      </c>
      <c r="M748" s="15">
        <f t="shared" si="249"/>
        <v>5</v>
      </c>
      <c r="N748" s="11">
        <f t="shared" si="250"/>
        <v>1.0008737320000001</v>
      </c>
      <c r="O748" s="11"/>
      <c r="P748" s="11">
        <f t="shared" si="251"/>
        <v>1.003400378</v>
      </c>
      <c r="Q748" s="11"/>
      <c r="R748" s="15">
        <f t="shared" si="252"/>
        <v>0</v>
      </c>
      <c r="S748" s="13">
        <f t="shared" si="256"/>
        <v>360.15335731699525</v>
      </c>
      <c r="T748" s="13"/>
      <c r="U748" s="19">
        <f t="shared" si="237"/>
        <v>0</v>
      </c>
      <c r="V748" s="13">
        <f t="shared" si="253"/>
        <v>0</v>
      </c>
      <c r="W748" s="4" t="str">
        <f t="shared" si="257"/>
        <v>A+J=</v>
      </c>
      <c r="X748" s="30">
        <f t="shared" si="258"/>
        <v>45866</v>
      </c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3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</row>
    <row r="749" spans="1:80" x14ac:dyDescent="0.15">
      <c r="A749" s="36">
        <f t="shared" si="241"/>
        <v>45143</v>
      </c>
      <c r="B749" s="14">
        <f t="shared" ca="1" si="240"/>
        <v>1388.7386897379288</v>
      </c>
      <c r="C749" s="13">
        <f t="shared" si="254"/>
        <v>1027.66225005</v>
      </c>
      <c r="D749" s="12">
        <f>IF(A749&lt;$B$1,VLOOKUP(A749,[1]DI!$A$4:$B$15000,2,FALSE),0)</f>
        <v>0</v>
      </c>
      <c r="E749" s="13">
        <f t="shared" si="244"/>
        <v>1</v>
      </c>
      <c r="F749" s="13">
        <f>(TRUNC(PRODUCT($E$13:$E748),16))</f>
        <v>1.24562253431032</v>
      </c>
      <c r="G749" s="13">
        <f t="shared" si="245"/>
        <v>1.24187697988916</v>
      </c>
      <c r="H749" s="13">
        <f t="shared" si="246"/>
        <v>1.0030160400000001</v>
      </c>
      <c r="I749" s="12">
        <f t="shared" si="247"/>
        <v>4.4999999999999998E-2</v>
      </c>
      <c r="J749" s="12"/>
      <c r="K749" s="30">
        <f t="shared" si="255"/>
        <v>45135</v>
      </c>
      <c r="L749" s="2">
        <f t="shared" si="248"/>
        <v>5</v>
      </c>
      <c r="M749" s="15">
        <f t="shared" si="249"/>
        <v>6</v>
      </c>
      <c r="N749" s="11">
        <f t="shared" si="250"/>
        <v>1.00104857</v>
      </c>
      <c r="O749" s="11"/>
      <c r="P749" s="11">
        <f t="shared" si="251"/>
        <v>1.0040677730000001</v>
      </c>
      <c r="Q749" s="11"/>
      <c r="R749" s="15">
        <f t="shared" si="252"/>
        <v>0</v>
      </c>
      <c r="S749" s="13">
        <f t="shared" si="256"/>
        <v>361.07643968792883</v>
      </c>
      <c r="T749" s="13"/>
      <c r="U749" s="19">
        <f t="shared" si="237"/>
        <v>0</v>
      </c>
      <c r="V749" s="13">
        <f t="shared" si="253"/>
        <v>0</v>
      </c>
      <c r="W749" s="4" t="str">
        <f t="shared" si="257"/>
        <v>A+J=</v>
      </c>
      <c r="X749" s="30">
        <f t="shared" si="258"/>
        <v>45866</v>
      </c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3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</row>
    <row r="750" spans="1:80" x14ac:dyDescent="0.15">
      <c r="A750" s="36">
        <f t="shared" si="241"/>
        <v>45144</v>
      </c>
      <c r="B750" s="14">
        <f t="shared" ca="1" si="240"/>
        <v>1388.7386897379288</v>
      </c>
      <c r="C750" s="13">
        <f t="shared" si="254"/>
        <v>1027.66225005</v>
      </c>
      <c r="D750" s="12">
        <f>IF(A750&lt;$B$1,VLOOKUP(A750,[1]DI!$A$4:$B$15000,2,FALSE),0)</f>
        <v>0</v>
      </c>
      <c r="E750" s="13">
        <f t="shared" si="244"/>
        <v>1</v>
      </c>
      <c r="F750" s="13">
        <f>(TRUNC(PRODUCT($E$13:$E749),16))</f>
        <v>1.24562253431032</v>
      </c>
      <c r="G750" s="13">
        <f t="shared" si="245"/>
        <v>1.24187697988916</v>
      </c>
      <c r="H750" s="13">
        <f t="shared" si="246"/>
        <v>1.0030160400000001</v>
      </c>
      <c r="I750" s="12">
        <f t="shared" si="247"/>
        <v>4.4999999999999998E-2</v>
      </c>
      <c r="J750" s="12"/>
      <c r="K750" s="30">
        <f t="shared" si="255"/>
        <v>45135</v>
      </c>
      <c r="L750" s="2">
        <f t="shared" si="248"/>
        <v>5</v>
      </c>
      <c r="M750" s="15">
        <f t="shared" si="249"/>
        <v>6</v>
      </c>
      <c r="N750" s="11">
        <f t="shared" si="250"/>
        <v>1.00104857</v>
      </c>
      <c r="O750" s="11"/>
      <c r="P750" s="11">
        <f t="shared" si="251"/>
        <v>1.0040677730000001</v>
      </c>
      <c r="Q750" s="11"/>
      <c r="R750" s="15">
        <f t="shared" si="252"/>
        <v>0</v>
      </c>
      <c r="S750" s="13">
        <f t="shared" si="256"/>
        <v>361.07643968792883</v>
      </c>
      <c r="T750" s="13"/>
      <c r="U750" s="19">
        <f t="shared" si="237"/>
        <v>0</v>
      </c>
      <c r="V750" s="13">
        <f t="shared" si="253"/>
        <v>0</v>
      </c>
      <c r="W750" s="4" t="str">
        <f t="shared" si="257"/>
        <v>A+J=</v>
      </c>
      <c r="X750" s="30">
        <f t="shared" si="258"/>
        <v>45866</v>
      </c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3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</row>
    <row r="751" spans="1:80" x14ac:dyDescent="0.15">
      <c r="A751" s="36">
        <f t="shared" si="241"/>
        <v>45145</v>
      </c>
      <c r="B751" s="14">
        <f t="shared" ca="1" si="240"/>
        <v>1388.7386897379288</v>
      </c>
      <c r="C751" s="13">
        <f t="shared" si="254"/>
        <v>1027.66225005</v>
      </c>
      <c r="D751" s="12">
        <f>IF(A751&lt;$B$1,VLOOKUP(A751,[1]DI!$A$4:$B$15000,2,FALSE),0)</f>
        <v>0.13150000000000001</v>
      </c>
      <c r="E751" s="13">
        <f t="shared" si="244"/>
        <v>1.0004903700000001</v>
      </c>
      <c r="F751" s="13">
        <f>(TRUNC(PRODUCT($E$13:$E750),16))</f>
        <v>1.24562253431032</v>
      </c>
      <c r="G751" s="13">
        <f t="shared" si="245"/>
        <v>1.24187697988916</v>
      </c>
      <c r="H751" s="13">
        <f t="shared" si="246"/>
        <v>1.0030160400000001</v>
      </c>
      <c r="I751" s="12">
        <f t="shared" si="247"/>
        <v>4.4999999999999998E-2</v>
      </c>
      <c r="J751" s="12"/>
      <c r="K751" s="30">
        <f t="shared" si="255"/>
        <v>45135</v>
      </c>
      <c r="L751" s="2">
        <f t="shared" si="248"/>
        <v>6</v>
      </c>
      <c r="M751" s="15">
        <f t="shared" si="249"/>
        <v>6</v>
      </c>
      <c r="N751" s="11">
        <f t="shared" si="250"/>
        <v>1.00104857</v>
      </c>
      <c r="O751" s="11"/>
      <c r="P751" s="11">
        <f t="shared" si="251"/>
        <v>1.0040677730000001</v>
      </c>
      <c r="Q751" s="11"/>
      <c r="R751" s="15">
        <f t="shared" si="252"/>
        <v>0</v>
      </c>
      <c r="S751" s="13">
        <f t="shared" si="256"/>
        <v>361.07643968792883</v>
      </c>
      <c r="T751" s="13"/>
      <c r="U751" s="19">
        <f t="shared" si="237"/>
        <v>0</v>
      </c>
      <c r="V751" s="13">
        <f t="shared" si="253"/>
        <v>0</v>
      </c>
      <c r="W751" s="4" t="str">
        <f t="shared" si="257"/>
        <v>A+J=</v>
      </c>
      <c r="X751" s="30">
        <f t="shared" si="258"/>
        <v>45866</v>
      </c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3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</row>
    <row r="752" spans="1:80" x14ac:dyDescent="0.15">
      <c r="A752" s="36">
        <f t="shared" si="241"/>
        <v>45146</v>
      </c>
      <c r="B752" s="14">
        <f t="shared" ca="1" si="240"/>
        <v>1389.6623986578265</v>
      </c>
      <c r="C752" s="13">
        <f t="shared" si="254"/>
        <v>1027.66225005</v>
      </c>
      <c r="D752" s="12">
        <f>IF(A752&lt;$B$1,VLOOKUP(A752,[1]DI!$A$4:$B$15000,2,FALSE),0)</f>
        <v>0.13150000000000001</v>
      </c>
      <c r="E752" s="13">
        <f t="shared" si="244"/>
        <v>1.0004903700000001</v>
      </c>
      <c r="F752" s="13">
        <f>(TRUNC(PRODUCT($E$13:$E751),16))</f>
        <v>1.2462333502324701</v>
      </c>
      <c r="G752" s="13">
        <f t="shared" si="245"/>
        <v>1.24187697988916</v>
      </c>
      <c r="H752" s="13">
        <f t="shared" si="246"/>
        <v>1.0035078900000001</v>
      </c>
      <c r="I752" s="12">
        <f t="shared" si="247"/>
        <v>4.4999999999999998E-2</v>
      </c>
      <c r="J752" s="12"/>
      <c r="K752" s="30">
        <f t="shared" si="255"/>
        <v>45135</v>
      </c>
      <c r="L752" s="2">
        <f t="shared" si="248"/>
        <v>7</v>
      </c>
      <c r="M752" s="15">
        <f t="shared" si="249"/>
        <v>7</v>
      </c>
      <c r="N752" s="11">
        <f t="shared" si="250"/>
        <v>1.0012234390000001</v>
      </c>
      <c r="O752" s="11"/>
      <c r="P752" s="11">
        <f t="shared" si="251"/>
        <v>1.004735621</v>
      </c>
      <c r="Q752" s="11"/>
      <c r="R752" s="15">
        <f t="shared" si="252"/>
        <v>0</v>
      </c>
      <c r="S752" s="13">
        <f t="shared" si="256"/>
        <v>362.00014860782647</v>
      </c>
      <c r="T752" s="13"/>
      <c r="U752" s="19">
        <f t="shared" si="237"/>
        <v>0</v>
      </c>
      <c r="V752" s="13">
        <f t="shared" si="253"/>
        <v>0</v>
      </c>
      <c r="W752" s="4" t="str">
        <f t="shared" si="257"/>
        <v>A+J=</v>
      </c>
      <c r="X752" s="30">
        <f t="shared" si="258"/>
        <v>45866</v>
      </c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3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</row>
    <row r="753" spans="1:80" x14ac:dyDescent="0.15">
      <c r="A753" s="36">
        <f t="shared" si="241"/>
        <v>45147</v>
      </c>
      <c r="B753" s="14">
        <f t="shared" ca="1" si="240"/>
        <v>1390.5867189067355</v>
      </c>
      <c r="C753" s="13">
        <f t="shared" si="254"/>
        <v>1027.66225005</v>
      </c>
      <c r="D753" s="12">
        <f>IF(A753&lt;$B$1,VLOOKUP(A753,[1]DI!$A$4:$B$15000,2,FALSE),0)</f>
        <v>0.13150000000000001</v>
      </c>
      <c r="E753" s="13">
        <f t="shared" si="244"/>
        <v>1.0004903700000001</v>
      </c>
      <c r="F753" s="13">
        <f>(TRUNC(PRODUCT($E$13:$E752),16))</f>
        <v>1.2468444656804201</v>
      </c>
      <c r="G753" s="13">
        <f t="shared" si="245"/>
        <v>1.24187697988916</v>
      </c>
      <c r="H753" s="13">
        <f t="shared" si="246"/>
        <v>1.0039999799999999</v>
      </c>
      <c r="I753" s="12">
        <f t="shared" si="247"/>
        <v>4.4999999999999998E-2</v>
      </c>
      <c r="J753" s="12"/>
      <c r="K753" s="30">
        <f t="shared" si="255"/>
        <v>45135</v>
      </c>
      <c r="L753" s="2">
        <f t="shared" si="248"/>
        <v>8</v>
      </c>
      <c r="M753" s="15">
        <f t="shared" si="249"/>
        <v>8</v>
      </c>
      <c r="N753" s="11">
        <f t="shared" si="250"/>
        <v>1.001398338</v>
      </c>
      <c r="O753" s="11"/>
      <c r="P753" s="11">
        <f t="shared" si="251"/>
        <v>1.0054039109999999</v>
      </c>
      <c r="Q753" s="11"/>
      <c r="R753" s="15">
        <f t="shared" si="252"/>
        <v>0</v>
      </c>
      <c r="S753" s="13">
        <f t="shared" si="256"/>
        <v>362.92446885673553</v>
      </c>
      <c r="T753" s="13"/>
      <c r="U753" s="19">
        <f t="shared" si="237"/>
        <v>0</v>
      </c>
      <c r="V753" s="13">
        <f t="shared" si="253"/>
        <v>0</v>
      </c>
      <c r="W753" s="4" t="str">
        <f t="shared" si="257"/>
        <v>A+J=</v>
      </c>
      <c r="X753" s="30">
        <f t="shared" si="258"/>
        <v>45866</v>
      </c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3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</row>
    <row r="754" spans="1:80" x14ac:dyDescent="0.15">
      <c r="A754" s="36">
        <f t="shared" si="241"/>
        <v>45148</v>
      </c>
      <c r="B754" s="14">
        <f t="shared" ca="1" si="240"/>
        <v>1391.5116546510067</v>
      </c>
      <c r="C754" s="13">
        <f t="shared" si="254"/>
        <v>1027.66225005</v>
      </c>
      <c r="D754" s="12">
        <f>IF(A754&lt;$B$1,VLOOKUP(A754,[1]DI!$A$4:$B$15000,2,FALSE),0)</f>
        <v>0.13150000000000001</v>
      </c>
      <c r="E754" s="13">
        <f t="shared" si="244"/>
        <v>1.0004903700000001</v>
      </c>
      <c r="F754" s="13">
        <f>(TRUNC(PRODUCT($E$13:$E753),16))</f>
        <v>1.2474558808010601</v>
      </c>
      <c r="G754" s="13">
        <f t="shared" si="245"/>
        <v>1.24187697988916</v>
      </c>
      <c r="H754" s="13">
        <f t="shared" si="246"/>
        <v>1.0044923100000001</v>
      </c>
      <c r="I754" s="12">
        <f t="shared" si="247"/>
        <v>4.4999999999999998E-2</v>
      </c>
      <c r="J754" s="12"/>
      <c r="K754" s="30">
        <f t="shared" si="255"/>
        <v>45135</v>
      </c>
      <c r="L754" s="2">
        <f t="shared" si="248"/>
        <v>9</v>
      </c>
      <c r="M754" s="15">
        <f t="shared" si="249"/>
        <v>9</v>
      </c>
      <c r="N754" s="11">
        <f t="shared" si="250"/>
        <v>1.001573268</v>
      </c>
      <c r="O754" s="11"/>
      <c r="P754" s="11">
        <f t="shared" si="251"/>
        <v>1.006072646</v>
      </c>
      <c r="Q754" s="11"/>
      <c r="R754" s="15">
        <f t="shared" si="252"/>
        <v>0</v>
      </c>
      <c r="S754" s="13">
        <f t="shared" si="256"/>
        <v>363.84940460100677</v>
      </c>
      <c r="T754" s="13"/>
      <c r="U754" s="19">
        <f t="shared" si="237"/>
        <v>0</v>
      </c>
      <c r="V754" s="13">
        <f t="shared" si="253"/>
        <v>0</v>
      </c>
      <c r="W754" s="4" t="str">
        <f t="shared" si="257"/>
        <v>A+J=</v>
      </c>
      <c r="X754" s="30">
        <f t="shared" si="258"/>
        <v>45866</v>
      </c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3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</row>
    <row r="755" spans="1:80" x14ac:dyDescent="0.15">
      <c r="A755" s="36">
        <f t="shared" si="241"/>
        <v>45149</v>
      </c>
      <c r="B755" s="14">
        <f t="shared" ca="1" si="240"/>
        <v>1392.4372155587919</v>
      </c>
      <c r="C755" s="13">
        <f t="shared" si="254"/>
        <v>1027.66225005</v>
      </c>
      <c r="D755" s="12">
        <f>IF(A755&lt;$B$1,VLOOKUP(A755,[1]DI!$A$4:$B$15000,2,FALSE),0)</f>
        <v>0.13150000000000001</v>
      </c>
      <c r="E755" s="13">
        <f t="shared" si="244"/>
        <v>1.0004903700000001</v>
      </c>
      <c r="F755" s="13">
        <f>(TRUNC(PRODUCT($E$13:$E754),16))</f>
        <v>1.2480675957413301</v>
      </c>
      <c r="G755" s="13">
        <f t="shared" si="245"/>
        <v>1.24187697988916</v>
      </c>
      <c r="H755" s="13">
        <f t="shared" si="246"/>
        <v>1.00498489</v>
      </c>
      <c r="I755" s="12">
        <f t="shared" si="247"/>
        <v>4.4999999999999998E-2</v>
      </c>
      <c r="J755" s="12"/>
      <c r="K755" s="30">
        <f t="shared" si="255"/>
        <v>45135</v>
      </c>
      <c r="L755" s="2">
        <f t="shared" si="248"/>
        <v>10</v>
      </c>
      <c r="M755" s="15">
        <f t="shared" si="249"/>
        <v>10</v>
      </c>
      <c r="N755" s="11">
        <f t="shared" si="250"/>
        <v>1.0017482280000001</v>
      </c>
      <c r="O755" s="11"/>
      <c r="P755" s="11">
        <f t="shared" si="251"/>
        <v>1.006741833</v>
      </c>
      <c r="Q755" s="11"/>
      <c r="R755" s="15">
        <f t="shared" si="252"/>
        <v>0</v>
      </c>
      <c r="S755" s="13">
        <f t="shared" si="256"/>
        <v>364.77496550879192</v>
      </c>
      <c r="T755" s="13"/>
      <c r="U755" s="19">
        <f t="shared" si="237"/>
        <v>0</v>
      </c>
      <c r="V755" s="13">
        <f t="shared" si="253"/>
        <v>0</v>
      </c>
      <c r="W755" s="4" t="str">
        <f t="shared" si="257"/>
        <v>A+J=</v>
      </c>
      <c r="X755" s="30">
        <f t="shared" si="258"/>
        <v>45866</v>
      </c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3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</row>
    <row r="756" spans="1:80" x14ac:dyDescent="0.15">
      <c r="A756" s="36">
        <f t="shared" si="241"/>
        <v>45150</v>
      </c>
      <c r="B756" s="14">
        <f t="shared" ca="1" si="240"/>
        <v>1393.3633767319864</v>
      </c>
      <c r="C756" s="13">
        <f t="shared" si="254"/>
        <v>1027.66225005</v>
      </c>
      <c r="D756" s="12">
        <f>IF(A756&lt;$B$1,VLOOKUP(A756,[1]DI!$A$4:$B$15000,2,FALSE),0)</f>
        <v>0</v>
      </c>
      <c r="E756" s="13">
        <f t="shared" si="244"/>
        <v>1</v>
      </c>
      <c r="F756" s="13">
        <f>(TRUNC(PRODUCT($E$13:$E755),16))</f>
        <v>1.2486796106482501</v>
      </c>
      <c r="G756" s="13">
        <f t="shared" si="245"/>
        <v>1.24187697988916</v>
      </c>
      <c r="H756" s="13">
        <f t="shared" si="246"/>
        <v>1.0054776999999999</v>
      </c>
      <c r="I756" s="12">
        <f t="shared" si="247"/>
        <v>4.4999999999999998E-2</v>
      </c>
      <c r="J756" s="12"/>
      <c r="K756" s="30">
        <f t="shared" si="255"/>
        <v>45135</v>
      </c>
      <c r="L756" s="2">
        <f t="shared" si="248"/>
        <v>10</v>
      </c>
      <c r="M756" s="15">
        <f t="shared" si="249"/>
        <v>11</v>
      </c>
      <c r="N756" s="11">
        <f t="shared" si="250"/>
        <v>1.001923219</v>
      </c>
      <c r="O756" s="11"/>
      <c r="P756" s="11">
        <f t="shared" si="251"/>
        <v>1.0074114540000001</v>
      </c>
      <c r="Q756" s="11"/>
      <c r="R756" s="15">
        <f t="shared" si="252"/>
        <v>0</v>
      </c>
      <c r="S756" s="13">
        <f t="shared" si="256"/>
        <v>365.70112668198641</v>
      </c>
      <c r="T756" s="13"/>
      <c r="U756" s="19">
        <f t="shared" si="237"/>
        <v>0</v>
      </c>
      <c r="V756" s="13">
        <f t="shared" si="253"/>
        <v>0</v>
      </c>
      <c r="W756" s="4" t="str">
        <f t="shared" si="257"/>
        <v>A+J=</v>
      </c>
      <c r="X756" s="30">
        <f t="shared" si="258"/>
        <v>45866</v>
      </c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3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</row>
    <row r="757" spans="1:80" x14ac:dyDescent="0.15">
      <c r="A757" s="36">
        <f t="shared" si="241"/>
        <v>45151</v>
      </c>
      <c r="B757" s="14">
        <f t="shared" ca="1" si="240"/>
        <v>1393.3633767319864</v>
      </c>
      <c r="C757" s="13">
        <f t="shared" si="254"/>
        <v>1027.66225005</v>
      </c>
      <c r="D757" s="12">
        <f>IF(A757&lt;$B$1,VLOOKUP(A757,[1]DI!$A$4:$B$15000,2,FALSE),0)</f>
        <v>0</v>
      </c>
      <c r="E757" s="13">
        <f t="shared" si="244"/>
        <v>1</v>
      </c>
      <c r="F757" s="13">
        <f>(TRUNC(PRODUCT($E$13:$E756),16))</f>
        <v>1.2486796106482501</v>
      </c>
      <c r="G757" s="13">
        <f t="shared" si="245"/>
        <v>1.24187697988916</v>
      </c>
      <c r="H757" s="13">
        <f t="shared" si="246"/>
        <v>1.0054776999999999</v>
      </c>
      <c r="I757" s="12">
        <f t="shared" si="247"/>
        <v>4.4999999999999998E-2</v>
      </c>
      <c r="J757" s="12"/>
      <c r="K757" s="30">
        <f t="shared" si="255"/>
        <v>45135</v>
      </c>
      <c r="L757" s="2">
        <f t="shared" si="248"/>
        <v>10</v>
      </c>
      <c r="M757" s="15">
        <f t="shared" si="249"/>
        <v>11</v>
      </c>
      <c r="N757" s="11">
        <f t="shared" si="250"/>
        <v>1.001923219</v>
      </c>
      <c r="O757" s="11"/>
      <c r="P757" s="11">
        <f t="shared" si="251"/>
        <v>1.0074114540000001</v>
      </c>
      <c r="Q757" s="11"/>
      <c r="R757" s="15">
        <f t="shared" si="252"/>
        <v>0</v>
      </c>
      <c r="S757" s="13">
        <f t="shared" si="256"/>
        <v>365.70112668198641</v>
      </c>
      <c r="T757" s="13"/>
      <c r="U757" s="19">
        <f t="shared" si="237"/>
        <v>0</v>
      </c>
      <c r="V757" s="13">
        <f t="shared" si="253"/>
        <v>0</v>
      </c>
      <c r="W757" s="4" t="str">
        <f t="shared" si="257"/>
        <v>A+J=</v>
      </c>
      <c r="X757" s="30">
        <f t="shared" si="258"/>
        <v>45866</v>
      </c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3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</row>
    <row r="758" spans="1:80" x14ac:dyDescent="0.15">
      <c r="A758" s="36">
        <f t="shared" si="241"/>
        <v>45152</v>
      </c>
      <c r="B758" s="14">
        <f t="shared" ca="1" si="240"/>
        <v>1393.3633767319864</v>
      </c>
      <c r="C758" s="13">
        <f t="shared" si="254"/>
        <v>1027.66225005</v>
      </c>
      <c r="D758" s="12">
        <f>IF(A758&lt;$B$1,VLOOKUP(A758,[1]DI!$A$4:$B$15000,2,FALSE),0)</f>
        <v>0.13150000000000001</v>
      </c>
      <c r="E758" s="13">
        <f t="shared" si="244"/>
        <v>1.0004903700000001</v>
      </c>
      <c r="F758" s="13">
        <f>(TRUNC(PRODUCT($E$13:$E757),16))</f>
        <v>1.2486796106482501</v>
      </c>
      <c r="G758" s="13">
        <f t="shared" si="245"/>
        <v>1.24187697988916</v>
      </c>
      <c r="H758" s="13">
        <f t="shared" si="246"/>
        <v>1.0054776999999999</v>
      </c>
      <c r="I758" s="12">
        <f t="shared" si="247"/>
        <v>4.4999999999999998E-2</v>
      </c>
      <c r="J758" s="12"/>
      <c r="K758" s="30">
        <f t="shared" si="255"/>
        <v>45135</v>
      </c>
      <c r="L758" s="2">
        <f t="shared" si="248"/>
        <v>11</v>
      </c>
      <c r="M758" s="15">
        <f t="shared" si="249"/>
        <v>11</v>
      </c>
      <c r="N758" s="11">
        <f t="shared" si="250"/>
        <v>1.001923219</v>
      </c>
      <c r="O758" s="11"/>
      <c r="P758" s="11">
        <f t="shared" si="251"/>
        <v>1.0074114540000001</v>
      </c>
      <c r="Q758" s="11"/>
      <c r="R758" s="15">
        <f t="shared" si="252"/>
        <v>0</v>
      </c>
      <c r="S758" s="13">
        <f t="shared" si="256"/>
        <v>365.70112668198641</v>
      </c>
      <c r="T758" s="13"/>
      <c r="U758" s="19">
        <f t="shared" si="237"/>
        <v>0</v>
      </c>
      <c r="V758" s="13">
        <f t="shared" si="253"/>
        <v>0</v>
      </c>
      <c r="W758" s="4" t="str">
        <f t="shared" si="257"/>
        <v>A+J=</v>
      </c>
      <c r="X758" s="30">
        <f t="shared" si="258"/>
        <v>45866</v>
      </c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3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</row>
    <row r="759" spans="1:80" x14ac:dyDescent="0.15">
      <c r="A759" s="36">
        <f t="shared" si="241"/>
        <v>45153</v>
      </c>
      <c r="B759" s="14">
        <f t="shared" ca="1" si="240"/>
        <v>1394.290164454145</v>
      </c>
      <c r="C759" s="13">
        <f t="shared" si="254"/>
        <v>1027.66225005</v>
      </c>
      <c r="D759" s="12">
        <f>IF(A759&lt;$B$1,VLOOKUP(A759,[1]DI!$A$4:$B$15000,2,FALSE),0)</f>
        <v>0.13150000000000001</v>
      </c>
      <c r="E759" s="13">
        <f t="shared" si="244"/>
        <v>1.0004903700000001</v>
      </c>
      <c r="F759" s="13">
        <f>(TRUNC(PRODUCT($E$13:$E758),16))</f>
        <v>1.2492919256689301</v>
      </c>
      <c r="G759" s="13">
        <f t="shared" si="245"/>
        <v>1.24187697988916</v>
      </c>
      <c r="H759" s="13">
        <f t="shared" si="246"/>
        <v>1.0059707600000001</v>
      </c>
      <c r="I759" s="12">
        <f t="shared" si="247"/>
        <v>4.4999999999999998E-2</v>
      </c>
      <c r="J759" s="12"/>
      <c r="K759" s="30">
        <f t="shared" si="255"/>
        <v>45135</v>
      </c>
      <c r="L759" s="2">
        <f t="shared" si="248"/>
        <v>12</v>
      </c>
      <c r="M759" s="15">
        <f t="shared" si="249"/>
        <v>12</v>
      </c>
      <c r="N759" s="11">
        <f t="shared" si="250"/>
        <v>1.00209824</v>
      </c>
      <c r="O759" s="11"/>
      <c r="P759" s="11">
        <f t="shared" si="251"/>
        <v>1.0080815279999999</v>
      </c>
      <c r="Q759" s="11"/>
      <c r="R759" s="15">
        <f t="shared" si="252"/>
        <v>0</v>
      </c>
      <c r="S759" s="13">
        <f t="shared" si="256"/>
        <v>366.62791440414503</v>
      </c>
      <c r="T759" s="13"/>
      <c r="U759" s="19">
        <f t="shared" si="237"/>
        <v>0</v>
      </c>
      <c r="V759" s="13">
        <f t="shared" si="253"/>
        <v>0</v>
      </c>
      <c r="W759" s="4" t="str">
        <f t="shared" si="257"/>
        <v>A+J=</v>
      </c>
      <c r="X759" s="30">
        <f t="shared" si="258"/>
        <v>45866</v>
      </c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3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</row>
    <row r="760" spans="1:80" x14ac:dyDescent="0.15">
      <c r="A760" s="36">
        <f t="shared" si="241"/>
        <v>45154</v>
      </c>
      <c r="B760" s="14">
        <f t="shared" ca="1" si="240"/>
        <v>1395.2175538371635</v>
      </c>
      <c r="C760" s="13">
        <f t="shared" si="254"/>
        <v>1027.66225005</v>
      </c>
      <c r="D760" s="12">
        <f>IF(A760&lt;$B$1,VLOOKUP(A760,[1]DI!$A$4:$B$15000,2,FALSE),0)</f>
        <v>0.13150000000000001</v>
      </c>
      <c r="E760" s="13">
        <f t="shared" si="244"/>
        <v>1.0004903700000001</v>
      </c>
      <c r="F760" s="13">
        <f>(TRUNC(PRODUCT($E$13:$E759),16))</f>
        <v>1.2499045409505201</v>
      </c>
      <c r="G760" s="13">
        <f t="shared" si="245"/>
        <v>1.24187697988916</v>
      </c>
      <c r="H760" s="13">
        <f t="shared" si="246"/>
        <v>1.0064640499999999</v>
      </c>
      <c r="I760" s="12">
        <f t="shared" si="247"/>
        <v>4.4999999999999998E-2</v>
      </c>
      <c r="J760" s="12"/>
      <c r="K760" s="30">
        <f t="shared" si="255"/>
        <v>45135</v>
      </c>
      <c r="L760" s="2">
        <f t="shared" si="248"/>
        <v>13</v>
      </c>
      <c r="M760" s="15">
        <f t="shared" si="249"/>
        <v>13</v>
      </c>
      <c r="N760" s="11">
        <f t="shared" si="250"/>
        <v>1.0022732919999999</v>
      </c>
      <c r="O760" s="11"/>
      <c r="P760" s="11">
        <f t="shared" si="251"/>
        <v>1.008752037</v>
      </c>
      <c r="Q760" s="11"/>
      <c r="R760" s="15">
        <f t="shared" si="252"/>
        <v>0</v>
      </c>
      <c r="S760" s="13">
        <f t="shared" si="256"/>
        <v>367.55530378716333</v>
      </c>
      <c r="T760" s="13"/>
      <c r="U760" s="19">
        <f t="shared" si="237"/>
        <v>0</v>
      </c>
      <c r="V760" s="13">
        <f t="shared" si="253"/>
        <v>0</v>
      </c>
      <c r="W760" s="4" t="str">
        <f t="shared" si="257"/>
        <v>A+J=</v>
      </c>
      <c r="X760" s="30">
        <f t="shared" si="258"/>
        <v>45866</v>
      </c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3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</row>
    <row r="761" spans="1:80" x14ac:dyDescent="0.15">
      <c r="A761" s="36">
        <f t="shared" si="241"/>
        <v>45155</v>
      </c>
      <c r="B761" s="14">
        <f t="shared" ca="1" si="240"/>
        <v>1396.1455711545959</v>
      </c>
      <c r="C761" s="13">
        <f t="shared" si="254"/>
        <v>1027.66225005</v>
      </c>
      <c r="D761" s="12">
        <f>IF(A761&lt;$B$1,VLOOKUP(A761,[1]DI!$A$4:$B$15000,2,FALSE),0)</f>
        <v>0.13150000000000001</v>
      </c>
      <c r="E761" s="13">
        <f t="shared" si="244"/>
        <v>1.0004903700000001</v>
      </c>
      <c r="F761" s="13">
        <f>(TRUNC(PRODUCT($E$13:$E760),16))</f>
        <v>1.2505174566402599</v>
      </c>
      <c r="G761" s="13">
        <f t="shared" si="245"/>
        <v>1.24187697988916</v>
      </c>
      <c r="H761" s="13">
        <f t="shared" si="246"/>
        <v>1.0069575900000001</v>
      </c>
      <c r="I761" s="12">
        <f t="shared" si="247"/>
        <v>4.4999999999999998E-2</v>
      </c>
      <c r="J761" s="12"/>
      <c r="K761" s="30">
        <f t="shared" si="255"/>
        <v>45135</v>
      </c>
      <c r="L761" s="2">
        <f t="shared" si="248"/>
        <v>14</v>
      </c>
      <c r="M761" s="15">
        <f t="shared" si="249"/>
        <v>14</v>
      </c>
      <c r="N761" s="11">
        <f t="shared" si="250"/>
        <v>1.0024483749999999</v>
      </c>
      <c r="O761" s="11"/>
      <c r="P761" s="11">
        <f t="shared" si="251"/>
        <v>1.009423</v>
      </c>
      <c r="Q761" s="11"/>
      <c r="R761" s="15">
        <f t="shared" si="252"/>
        <v>0</v>
      </c>
      <c r="S761" s="13">
        <f t="shared" si="256"/>
        <v>368.48332110459597</v>
      </c>
      <c r="T761" s="13"/>
      <c r="U761" s="19">
        <f t="shared" si="237"/>
        <v>0</v>
      </c>
      <c r="V761" s="13">
        <f t="shared" si="253"/>
        <v>0</v>
      </c>
      <c r="W761" s="4" t="str">
        <f t="shared" si="257"/>
        <v>A+J=</v>
      </c>
      <c r="X761" s="30">
        <f t="shared" si="258"/>
        <v>45866</v>
      </c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3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</row>
    <row r="762" spans="1:80" x14ac:dyDescent="0.15">
      <c r="A762" s="36">
        <f t="shared" si="241"/>
        <v>45156</v>
      </c>
      <c r="B762" s="14">
        <f t="shared" ca="1" si="240"/>
        <v>1397.074216396443</v>
      </c>
      <c r="C762" s="13">
        <f t="shared" si="254"/>
        <v>1027.66225005</v>
      </c>
      <c r="D762" s="12">
        <f>IF(A762&lt;$B$1,VLOOKUP(A762,[1]DI!$A$4:$B$15000,2,FALSE),0)</f>
        <v>0.13150000000000001</v>
      </c>
      <c r="E762" s="13">
        <f t="shared" si="244"/>
        <v>1.0004903700000001</v>
      </c>
      <c r="F762" s="13">
        <f>(TRUNC(PRODUCT($E$13:$E761),16))</f>
        <v>1.2511306728854801</v>
      </c>
      <c r="G762" s="13">
        <f t="shared" si="245"/>
        <v>1.24187697988916</v>
      </c>
      <c r="H762" s="13">
        <f t="shared" si="246"/>
        <v>1.00745138</v>
      </c>
      <c r="I762" s="12">
        <f t="shared" si="247"/>
        <v>4.4999999999999998E-2</v>
      </c>
      <c r="J762" s="12"/>
      <c r="K762" s="30">
        <f t="shared" si="255"/>
        <v>45135</v>
      </c>
      <c r="L762" s="2">
        <f t="shared" si="248"/>
        <v>15</v>
      </c>
      <c r="M762" s="15">
        <f t="shared" si="249"/>
        <v>15</v>
      </c>
      <c r="N762" s="11">
        <f t="shared" si="250"/>
        <v>1.002623488</v>
      </c>
      <c r="O762" s="11"/>
      <c r="P762" s="11">
        <f t="shared" si="251"/>
        <v>1.0100944169999999</v>
      </c>
      <c r="Q762" s="11"/>
      <c r="R762" s="15">
        <f t="shared" si="252"/>
        <v>0</v>
      </c>
      <c r="S762" s="13">
        <f t="shared" si="256"/>
        <v>369.41196634644302</v>
      </c>
      <c r="T762" s="13"/>
      <c r="U762" s="19">
        <f t="shared" ref="U762:U825" si="259">IF($R762&gt;0,VLOOKUP($R762,$Z$13:$AF$151,7),0)</f>
        <v>0</v>
      </c>
      <c r="V762" s="13">
        <f t="shared" si="253"/>
        <v>0</v>
      </c>
      <c r="W762" s="4" t="str">
        <f t="shared" si="257"/>
        <v>A+J=</v>
      </c>
      <c r="X762" s="30">
        <f t="shared" si="258"/>
        <v>45866</v>
      </c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3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</row>
    <row r="763" spans="1:80" x14ac:dyDescent="0.15">
      <c r="A763" s="36">
        <f t="shared" si="241"/>
        <v>45157</v>
      </c>
      <c r="B763" s="14">
        <f t="shared" ca="1" si="240"/>
        <v>1398.0034619136995</v>
      </c>
      <c r="C763" s="13">
        <f t="shared" si="254"/>
        <v>1027.66225005</v>
      </c>
      <c r="D763" s="12">
        <f>IF(A763&lt;$B$1,VLOOKUP(A763,[1]DI!$A$4:$B$15000,2,FALSE),0)</f>
        <v>0</v>
      </c>
      <c r="E763" s="13">
        <f t="shared" si="244"/>
        <v>1</v>
      </c>
      <c r="F763" s="13">
        <f>(TRUNC(PRODUCT($E$13:$E762),16))</f>
        <v>1.25174418983354</v>
      </c>
      <c r="G763" s="13">
        <f t="shared" si="245"/>
        <v>1.24187697988916</v>
      </c>
      <c r="H763" s="13">
        <f t="shared" si="246"/>
        <v>1.0079454000000001</v>
      </c>
      <c r="I763" s="12">
        <f t="shared" si="247"/>
        <v>4.4999999999999998E-2</v>
      </c>
      <c r="J763" s="12"/>
      <c r="K763" s="30">
        <f t="shared" si="255"/>
        <v>45135</v>
      </c>
      <c r="L763" s="2">
        <f t="shared" si="248"/>
        <v>15</v>
      </c>
      <c r="M763" s="15">
        <f t="shared" si="249"/>
        <v>16</v>
      </c>
      <c r="N763" s="11">
        <f t="shared" si="250"/>
        <v>1.002798632</v>
      </c>
      <c r="O763" s="11"/>
      <c r="P763" s="11">
        <f t="shared" si="251"/>
        <v>1.010766268</v>
      </c>
      <c r="Q763" s="11"/>
      <c r="R763" s="15">
        <f t="shared" si="252"/>
        <v>0</v>
      </c>
      <c r="S763" s="13">
        <f t="shared" si="256"/>
        <v>370.34121186369953</v>
      </c>
      <c r="T763" s="13"/>
      <c r="U763" s="19">
        <f t="shared" si="259"/>
        <v>0</v>
      </c>
      <c r="V763" s="13">
        <f t="shared" si="253"/>
        <v>0</v>
      </c>
      <c r="W763" s="4" t="str">
        <f t="shared" si="257"/>
        <v>A+J=</v>
      </c>
      <c r="X763" s="30">
        <f t="shared" si="258"/>
        <v>45866</v>
      </c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3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</row>
    <row r="764" spans="1:80" x14ac:dyDescent="0.15">
      <c r="A764" s="36">
        <f t="shared" si="241"/>
        <v>45158</v>
      </c>
      <c r="B764" s="14">
        <f t="shared" ca="1" si="240"/>
        <v>1398.0034619136995</v>
      </c>
      <c r="C764" s="13">
        <f t="shared" si="254"/>
        <v>1027.66225005</v>
      </c>
      <c r="D764" s="12">
        <f>IF(A764&lt;$B$1,VLOOKUP(A764,[1]DI!$A$4:$B$15000,2,FALSE),0)</f>
        <v>0</v>
      </c>
      <c r="E764" s="13">
        <f t="shared" si="244"/>
        <v>1</v>
      </c>
      <c r="F764" s="13">
        <f>(TRUNC(PRODUCT($E$13:$E763),16))</f>
        <v>1.25174418983354</v>
      </c>
      <c r="G764" s="13">
        <f t="shared" si="245"/>
        <v>1.24187697988916</v>
      </c>
      <c r="H764" s="13">
        <f t="shared" si="246"/>
        <v>1.0079454000000001</v>
      </c>
      <c r="I764" s="12">
        <f t="shared" si="247"/>
        <v>4.4999999999999998E-2</v>
      </c>
      <c r="J764" s="12"/>
      <c r="K764" s="30">
        <f t="shared" si="255"/>
        <v>45135</v>
      </c>
      <c r="L764" s="2">
        <f t="shared" si="248"/>
        <v>15</v>
      </c>
      <c r="M764" s="15">
        <f t="shared" si="249"/>
        <v>16</v>
      </c>
      <c r="N764" s="11">
        <f t="shared" si="250"/>
        <v>1.002798632</v>
      </c>
      <c r="O764" s="11"/>
      <c r="P764" s="11">
        <f t="shared" si="251"/>
        <v>1.010766268</v>
      </c>
      <c r="Q764" s="11"/>
      <c r="R764" s="15">
        <f t="shared" si="252"/>
        <v>0</v>
      </c>
      <c r="S764" s="13">
        <f t="shared" si="256"/>
        <v>370.34121186369953</v>
      </c>
      <c r="T764" s="13"/>
      <c r="U764" s="19">
        <f t="shared" si="259"/>
        <v>0</v>
      </c>
      <c r="V764" s="13">
        <f t="shared" si="253"/>
        <v>0</v>
      </c>
      <c r="W764" s="4" t="str">
        <f t="shared" si="257"/>
        <v>A+J=</v>
      </c>
      <c r="X764" s="30">
        <f t="shared" si="258"/>
        <v>45866</v>
      </c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3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</row>
    <row r="765" spans="1:80" x14ac:dyDescent="0.15">
      <c r="A765" s="36">
        <f t="shared" si="241"/>
        <v>45159</v>
      </c>
      <c r="B765" s="14">
        <f t="shared" ca="1" si="240"/>
        <v>1398.0034619136995</v>
      </c>
      <c r="C765" s="13">
        <f t="shared" si="254"/>
        <v>1027.66225005</v>
      </c>
      <c r="D765" s="12">
        <f>IF(A765&lt;$B$1,VLOOKUP(A765,[1]DI!$A$4:$B$15000,2,FALSE),0)</f>
        <v>0.13150000000000001</v>
      </c>
      <c r="E765" s="13">
        <f t="shared" si="244"/>
        <v>1.0004903700000001</v>
      </c>
      <c r="F765" s="13">
        <f>(TRUNC(PRODUCT($E$13:$E764),16))</f>
        <v>1.25174418983354</v>
      </c>
      <c r="G765" s="13">
        <f t="shared" si="245"/>
        <v>1.24187697988916</v>
      </c>
      <c r="H765" s="13">
        <f t="shared" si="246"/>
        <v>1.0079454000000001</v>
      </c>
      <c r="I765" s="12">
        <f t="shared" si="247"/>
        <v>4.4999999999999998E-2</v>
      </c>
      <c r="J765" s="12"/>
      <c r="K765" s="30">
        <f t="shared" si="255"/>
        <v>45135</v>
      </c>
      <c r="L765" s="2">
        <f t="shared" si="248"/>
        <v>16</v>
      </c>
      <c r="M765" s="15">
        <f t="shared" si="249"/>
        <v>16</v>
      </c>
      <c r="N765" s="11">
        <f t="shared" si="250"/>
        <v>1.002798632</v>
      </c>
      <c r="O765" s="11"/>
      <c r="P765" s="11">
        <f t="shared" si="251"/>
        <v>1.010766268</v>
      </c>
      <c r="Q765" s="11"/>
      <c r="R765" s="15">
        <f t="shared" si="252"/>
        <v>0</v>
      </c>
      <c r="S765" s="13">
        <f t="shared" si="256"/>
        <v>370.34121186369953</v>
      </c>
      <c r="T765" s="13"/>
      <c r="U765" s="19">
        <f t="shared" si="259"/>
        <v>0</v>
      </c>
      <c r="V765" s="13">
        <f t="shared" si="253"/>
        <v>0</v>
      </c>
      <c r="W765" s="4" t="str">
        <f t="shared" si="257"/>
        <v>A+J=</v>
      </c>
      <c r="X765" s="30">
        <f t="shared" si="258"/>
        <v>45866</v>
      </c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3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</row>
    <row r="766" spans="1:80" x14ac:dyDescent="0.15">
      <c r="A766" s="36">
        <f t="shared" si="241"/>
        <v>45160</v>
      </c>
      <c r="B766" s="14">
        <f t="shared" ca="1" si="240"/>
        <v>1398.9333367508207</v>
      </c>
      <c r="C766" s="13">
        <f t="shared" si="254"/>
        <v>1027.66225005</v>
      </c>
      <c r="D766" s="12">
        <f>IF(A766&lt;$B$1,VLOOKUP(A766,[1]DI!$A$4:$B$15000,2,FALSE),0)</f>
        <v>0.13150000000000001</v>
      </c>
      <c r="E766" s="13">
        <f t="shared" si="244"/>
        <v>1.0004903700000001</v>
      </c>
      <c r="F766" s="13">
        <f>(TRUNC(PRODUCT($E$13:$E765),16))</f>
        <v>1.2523580076319101</v>
      </c>
      <c r="G766" s="13">
        <f t="shared" si="245"/>
        <v>1.24187697988916</v>
      </c>
      <c r="H766" s="13">
        <f t="shared" si="246"/>
        <v>1.00843967</v>
      </c>
      <c r="I766" s="12">
        <f t="shared" si="247"/>
        <v>4.4999999999999998E-2</v>
      </c>
      <c r="J766" s="12"/>
      <c r="K766" s="30">
        <f t="shared" si="255"/>
        <v>45135</v>
      </c>
      <c r="L766" s="2">
        <f t="shared" si="248"/>
        <v>17</v>
      </c>
      <c r="M766" s="15">
        <f t="shared" si="249"/>
        <v>17</v>
      </c>
      <c r="N766" s="11">
        <f t="shared" si="250"/>
        <v>1.002973806</v>
      </c>
      <c r="O766" s="11"/>
      <c r="P766" s="11">
        <f t="shared" si="251"/>
        <v>1.011438574</v>
      </c>
      <c r="Q766" s="11"/>
      <c r="R766" s="15">
        <f t="shared" si="252"/>
        <v>0</v>
      </c>
      <c r="S766" s="13">
        <f t="shared" si="256"/>
        <v>371.27108670082066</v>
      </c>
      <c r="T766" s="13"/>
      <c r="U766" s="19">
        <f t="shared" si="259"/>
        <v>0</v>
      </c>
      <c r="V766" s="13">
        <f t="shared" si="253"/>
        <v>0</v>
      </c>
      <c r="W766" s="4" t="str">
        <f t="shared" si="257"/>
        <v>A+J=</v>
      </c>
      <c r="X766" s="30">
        <f t="shared" si="258"/>
        <v>45866</v>
      </c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3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</row>
    <row r="767" spans="1:80" x14ac:dyDescent="0.15">
      <c r="A767" s="36">
        <f t="shared" si="241"/>
        <v>45161</v>
      </c>
      <c r="B767" s="14">
        <f t="shared" ca="1" si="240"/>
        <v>1399.8638270733038</v>
      </c>
      <c r="C767" s="13">
        <f t="shared" si="254"/>
        <v>1027.66225005</v>
      </c>
      <c r="D767" s="12">
        <f>IF(A767&lt;$B$1,VLOOKUP(A767,[1]DI!$A$4:$B$15000,2,FALSE),0)</f>
        <v>0.13150000000000001</v>
      </c>
      <c r="E767" s="13">
        <f t="shared" si="244"/>
        <v>1.0004903700000001</v>
      </c>
      <c r="F767" s="13">
        <f>(TRUNC(PRODUCT($E$13:$E766),16))</f>
        <v>1.25297212642811</v>
      </c>
      <c r="G767" s="13">
        <f t="shared" si="245"/>
        <v>1.24187697988916</v>
      </c>
      <c r="H767" s="13">
        <f t="shared" si="246"/>
        <v>1.00893418</v>
      </c>
      <c r="I767" s="12">
        <f t="shared" si="247"/>
        <v>4.4999999999999998E-2</v>
      </c>
      <c r="J767" s="12"/>
      <c r="K767" s="30">
        <f t="shared" si="255"/>
        <v>45135</v>
      </c>
      <c r="L767" s="2">
        <f t="shared" si="248"/>
        <v>18</v>
      </c>
      <c r="M767" s="15">
        <f t="shared" si="249"/>
        <v>18</v>
      </c>
      <c r="N767" s="11">
        <f t="shared" si="250"/>
        <v>1.0031490110000001</v>
      </c>
      <c r="O767" s="11"/>
      <c r="P767" s="11">
        <f t="shared" si="251"/>
        <v>1.012111325</v>
      </c>
      <c r="Q767" s="11"/>
      <c r="R767" s="15">
        <f t="shared" si="252"/>
        <v>0</v>
      </c>
      <c r="S767" s="13">
        <f t="shared" si="256"/>
        <v>372.20157702330386</v>
      </c>
      <c r="T767" s="13"/>
      <c r="U767" s="19">
        <f t="shared" si="259"/>
        <v>0</v>
      </c>
      <c r="V767" s="13">
        <f t="shared" si="253"/>
        <v>0</v>
      </c>
      <c r="W767" s="4" t="str">
        <f t="shared" si="257"/>
        <v>A+J=</v>
      </c>
      <c r="X767" s="30">
        <f t="shared" si="258"/>
        <v>45866</v>
      </c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3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</row>
    <row r="768" spans="1:80" x14ac:dyDescent="0.15">
      <c r="A768" s="36">
        <f t="shared" si="241"/>
        <v>45162</v>
      </c>
      <c r="B768" s="14">
        <f t="shared" ca="1" si="240"/>
        <v>1400.7949328711493</v>
      </c>
      <c r="C768" s="13">
        <f t="shared" si="254"/>
        <v>1027.66225005</v>
      </c>
      <c r="D768" s="12">
        <f>IF(A768&lt;$B$1,VLOOKUP(A768,[1]DI!$A$4:$B$15000,2,FALSE),0)</f>
        <v>0.13150000000000001</v>
      </c>
      <c r="E768" s="13">
        <f t="shared" si="244"/>
        <v>1.0004903700000001</v>
      </c>
      <c r="F768" s="13">
        <f>(TRUNC(PRODUCT($E$13:$E767),16))</f>
        <v>1.25358654636975</v>
      </c>
      <c r="G768" s="13">
        <f t="shared" si="245"/>
        <v>1.24187697988916</v>
      </c>
      <c r="H768" s="13">
        <f t="shared" si="246"/>
        <v>1.0094289299999999</v>
      </c>
      <c r="I768" s="12">
        <f t="shared" si="247"/>
        <v>4.4999999999999998E-2</v>
      </c>
      <c r="J768" s="12"/>
      <c r="K768" s="30">
        <f t="shared" si="255"/>
        <v>45135</v>
      </c>
      <c r="L768" s="2">
        <f t="shared" si="248"/>
        <v>19</v>
      </c>
      <c r="M768" s="15">
        <f t="shared" si="249"/>
        <v>19</v>
      </c>
      <c r="N768" s="11">
        <f t="shared" si="250"/>
        <v>1.0033242469999999</v>
      </c>
      <c r="O768" s="11"/>
      <c r="P768" s="11">
        <f t="shared" si="251"/>
        <v>1.0127845209999999</v>
      </c>
      <c r="Q768" s="11"/>
      <c r="R768" s="15">
        <f t="shared" si="252"/>
        <v>0</v>
      </c>
      <c r="S768" s="13">
        <f t="shared" si="256"/>
        <v>373.13268282114922</v>
      </c>
      <c r="T768" s="13"/>
      <c r="U768" s="19">
        <f t="shared" si="259"/>
        <v>0</v>
      </c>
      <c r="V768" s="13">
        <f t="shared" si="253"/>
        <v>0</v>
      </c>
      <c r="W768" s="4" t="str">
        <f t="shared" si="257"/>
        <v>A+J=</v>
      </c>
      <c r="X768" s="30">
        <f t="shared" si="258"/>
        <v>45866</v>
      </c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3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</row>
    <row r="769" spans="1:80" x14ac:dyDescent="0.15">
      <c r="A769" s="36">
        <f t="shared" si="241"/>
        <v>45163</v>
      </c>
      <c r="B769" s="14">
        <f t="shared" ca="1" si="240"/>
        <v>1401.7266541643569</v>
      </c>
      <c r="C769" s="13">
        <f t="shared" si="254"/>
        <v>1027.66225005</v>
      </c>
      <c r="D769" s="12">
        <f>IF(A769&lt;$B$1,VLOOKUP(A769,[1]DI!$A$4:$B$15000,2,FALSE),0)</f>
        <v>0.13150000000000001</v>
      </c>
      <c r="E769" s="13">
        <f t="shared" si="244"/>
        <v>1.0004903700000001</v>
      </c>
      <c r="F769" s="13">
        <f>(TRUNC(PRODUCT($E$13:$E768),16))</f>
        <v>1.25420126760449</v>
      </c>
      <c r="G769" s="13">
        <f t="shared" si="245"/>
        <v>1.24187697988916</v>
      </c>
      <c r="H769" s="13">
        <f t="shared" si="246"/>
        <v>1.0099239200000001</v>
      </c>
      <c r="I769" s="12">
        <f t="shared" si="247"/>
        <v>4.4999999999999998E-2</v>
      </c>
      <c r="J769" s="12"/>
      <c r="K769" s="30">
        <f t="shared" si="255"/>
        <v>45135</v>
      </c>
      <c r="L769" s="2">
        <f t="shared" si="248"/>
        <v>20</v>
      </c>
      <c r="M769" s="15">
        <f t="shared" si="249"/>
        <v>20</v>
      </c>
      <c r="N769" s="11">
        <f t="shared" si="250"/>
        <v>1.003499513</v>
      </c>
      <c r="O769" s="11"/>
      <c r="P769" s="11">
        <f t="shared" si="251"/>
        <v>1.0134581620000001</v>
      </c>
      <c r="Q769" s="11"/>
      <c r="R769" s="15">
        <f t="shared" si="252"/>
        <v>0</v>
      </c>
      <c r="S769" s="13">
        <f t="shared" si="256"/>
        <v>374.06440411435688</v>
      </c>
      <c r="T769" s="13"/>
      <c r="U769" s="19">
        <f t="shared" si="259"/>
        <v>0</v>
      </c>
      <c r="V769" s="13">
        <f t="shared" si="253"/>
        <v>0</v>
      </c>
      <c r="W769" s="4" t="str">
        <f t="shared" si="257"/>
        <v>A+J=</v>
      </c>
      <c r="X769" s="30">
        <f t="shared" si="258"/>
        <v>45866</v>
      </c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3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</row>
    <row r="770" spans="1:80" x14ac:dyDescent="0.15">
      <c r="A770" s="36">
        <f t="shared" si="241"/>
        <v>45164</v>
      </c>
      <c r="B770" s="14">
        <f t="shared" ca="1" si="240"/>
        <v>1402.6590033819789</v>
      </c>
      <c r="C770" s="13">
        <f t="shared" si="254"/>
        <v>1027.66225005</v>
      </c>
      <c r="D770" s="12">
        <f>IF(A770&lt;$B$1,VLOOKUP(A770,[1]DI!$A$4:$B$15000,2,FALSE),0)</f>
        <v>0</v>
      </c>
      <c r="E770" s="13">
        <f t="shared" si="244"/>
        <v>1</v>
      </c>
      <c r="F770" s="13">
        <f>(TRUNC(PRODUCT($E$13:$E769),16))</f>
        <v>1.2548162902800899</v>
      </c>
      <c r="G770" s="13">
        <f t="shared" si="245"/>
        <v>1.24187697988916</v>
      </c>
      <c r="H770" s="13">
        <f t="shared" si="246"/>
        <v>1.0104191600000001</v>
      </c>
      <c r="I770" s="12">
        <f t="shared" si="247"/>
        <v>4.4999999999999998E-2</v>
      </c>
      <c r="J770" s="12"/>
      <c r="K770" s="30">
        <f t="shared" si="255"/>
        <v>45135</v>
      </c>
      <c r="L770" s="2">
        <f t="shared" si="248"/>
        <v>20</v>
      </c>
      <c r="M770" s="15">
        <f t="shared" si="249"/>
        <v>21</v>
      </c>
      <c r="N770" s="11">
        <f t="shared" si="250"/>
        <v>1.0036748090000001</v>
      </c>
      <c r="O770" s="11"/>
      <c r="P770" s="11">
        <f t="shared" si="251"/>
        <v>1.014132257</v>
      </c>
      <c r="Q770" s="11"/>
      <c r="R770" s="15">
        <f t="shared" si="252"/>
        <v>0</v>
      </c>
      <c r="S770" s="13">
        <f t="shared" si="256"/>
        <v>374.99675333197877</v>
      </c>
      <c r="T770" s="13"/>
      <c r="U770" s="19">
        <f t="shared" si="259"/>
        <v>0</v>
      </c>
      <c r="V770" s="13">
        <f t="shared" si="253"/>
        <v>0</v>
      </c>
      <c r="W770" s="4" t="str">
        <f t="shared" si="257"/>
        <v>A+J=</v>
      </c>
      <c r="X770" s="30">
        <f t="shared" si="258"/>
        <v>45866</v>
      </c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3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</row>
    <row r="771" spans="1:80" x14ac:dyDescent="0.15">
      <c r="A771" s="36">
        <f t="shared" si="241"/>
        <v>45165</v>
      </c>
      <c r="B771" s="14">
        <f t="shared" ca="1" si="240"/>
        <v>1402.6590033819789</v>
      </c>
      <c r="C771" s="13">
        <f t="shared" si="254"/>
        <v>1027.66225005</v>
      </c>
      <c r="D771" s="12">
        <f>IF(A771&lt;$B$1,VLOOKUP(A771,[1]DI!$A$4:$B$15000,2,FALSE),0)</f>
        <v>0</v>
      </c>
      <c r="E771" s="13">
        <f t="shared" si="244"/>
        <v>1</v>
      </c>
      <c r="F771" s="13">
        <f>(TRUNC(PRODUCT($E$13:$E770),16))</f>
        <v>1.2548162902800899</v>
      </c>
      <c r="G771" s="13">
        <f t="shared" si="245"/>
        <v>1.24187697988916</v>
      </c>
      <c r="H771" s="13">
        <f t="shared" si="246"/>
        <v>1.0104191600000001</v>
      </c>
      <c r="I771" s="12">
        <f t="shared" si="247"/>
        <v>4.4999999999999998E-2</v>
      </c>
      <c r="J771" s="12"/>
      <c r="K771" s="30">
        <f t="shared" si="255"/>
        <v>45135</v>
      </c>
      <c r="L771" s="2">
        <f t="shared" si="248"/>
        <v>20</v>
      </c>
      <c r="M771" s="15">
        <f t="shared" si="249"/>
        <v>21</v>
      </c>
      <c r="N771" s="11">
        <f t="shared" si="250"/>
        <v>1.0036748090000001</v>
      </c>
      <c r="O771" s="11"/>
      <c r="P771" s="11">
        <f t="shared" si="251"/>
        <v>1.014132257</v>
      </c>
      <c r="Q771" s="11"/>
      <c r="R771" s="15">
        <f t="shared" si="252"/>
        <v>0</v>
      </c>
      <c r="S771" s="13">
        <f t="shared" si="256"/>
        <v>374.99675333197877</v>
      </c>
      <c r="T771" s="13"/>
      <c r="U771" s="19">
        <f t="shared" si="259"/>
        <v>0</v>
      </c>
      <c r="V771" s="13">
        <f t="shared" si="253"/>
        <v>0</v>
      </c>
      <c r="W771" s="4" t="str">
        <f t="shared" si="257"/>
        <v>A+J=</v>
      </c>
      <c r="X771" s="30">
        <f t="shared" si="258"/>
        <v>45866</v>
      </c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3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</row>
    <row r="772" spans="1:80" x14ac:dyDescent="0.15">
      <c r="A772" s="36">
        <f t="shared" si="241"/>
        <v>45166</v>
      </c>
      <c r="B772" s="14">
        <f t="shared" ca="1" si="240"/>
        <v>1402.6590033819789</v>
      </c>
      <c r="C772" s="13">
        <f t="shared" si="254"/>
        <v>1027.66225005</v>
      </c>
      <c r="D772" s="12">
        <f>IF(A772&lt;$B$1,VLOOKUP(A772,[1]DI!$A$4:$B$15000,2,FALSE),0)</f>
        <v>0.13150000000000001</v>
      </c>
      <c r="E772" s="13">
        <f t="shared" si="244"/>
        <v>1.0004903700000001</v>
      </c>
      <c r="F772" s="13">
        <f>(TRUNC(PRODUCT($E$13:$E771),16))</f>
        <v>1.2548162902800899</v>
      </c>
      <c r="G772" s="13">
        <f t="shared" si="245"/>
        <v>1.24187697988916</v>
      </c>
      <c r="H772" s="13">
        <f t="shared" si="246"/>
        <v>1.0104191600000001</v>
      </c>
      <c r="I772" s="12">
        <f t="shared" si="247"/>
        <v>4.4999999999999998E-2</v>
      </c>
      <c r="J772" s="12"/>
      <c r="K772" s="30">
        <f t="shared" si="255"/>
        <v>45135</v>
      </c>
      <c r="L772" s="2">
        <f t="shared" si="248"/>
        <v>21</v>
      </c>
      <c r="M772" s="15">
        <f t="shared" si="249"/>
        <v>21</v>
      </c>
      <c r="N772" s="11">
        <f t="shared" si="250"/>
        <v>1.0036748090000001</v>
      </c>
      <c r="O772" s="11"/>
      <c r="P772" s="11">
        <f t="shared" si="251"/>
        <v>1.014132257</v>
      </c>
      <c r="Q772" s="11"/>
      <c r="R772" s="15">
        <f t="shared" si="252"/>
        <v>0</v>
      </c>
      <c r="S772" s="13">
        <f t="shared" si="256"/>
        <v>374.99675333197877</v>
      </c>
      <c r="T772" s="13"/>
      <c r="U772" s="19">
        <f t="shared" si="259"/>
        <v>0</v>
      </c>
      <c r="V772" s="13">
        <f t="shared" si="253"/>
        <v>0</v>
      </c>
      <c r="W772" s="4" t="str">
        <f t="shared" si="257"/>
        <v>A+J=</v>
      </c>
      <c r="X772" s="30">
        <f t="shared" si="258"/>
        <v>45866</v>
      </c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3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</row>
    <row r="773" spans="1:80" x14ac:dyDescent="0.15">
      <c r="A773" s="36">
        <f t="shared" si="241"/>
        <v>45167</v>
      </c>
      <c r="B773" s="14">
        <f t="shared" ca="1" si="240"/>
        <v>1403.5919722413137</v>
      </c>
      <c r="C773" s="13">
        <f t="shared" si="254"/>
        <v>1027.66225005</v>
      </c>
      <c r="D773" s="12">
        <f>IF(A773&lt;$B$1,VLOOKUP(A773,[1]DI!$A$4:$B$15000,2,FALSE),0)</f>
        <v>0.13150000000000001</v>
      </c>
      <c r="E773" s="13">
        <f t="shared" si="244"/>
        <v>1.0004903700000001</v>
      </c>
      <c r="F773" s="13">
        <f>(TRUNC(PRODUCT($E$13:$E772),16))</f>
        <v>1.25543161454435</v>
      </c>
      <c r="G773" s="13">
        <f t="shared" si="245"/>
        <v>1.24187697988916</v>
      </c>
      <c r="H773" s="13">
        <f t="shared" si="246"/>
        <v>1.01091464</v>
      </c>
      <c r="I773" s="12">
        <f t="shared" si="247"/>
        <v>4.4999999999999998E-2</v>
      </c>
      <c r="J773" s="12"/>
      <c r="K773" s="30">
        <f t="shared" si="255"/>
        <v>45135</v>
      </c>
      <c r="L773" s="2">
        <f t="shared" si="248"/>
        <v>22</v>
      </c>
      <c r="M773" s="15">
        <f t="shared" si="249"/>
        <v>22</v>
      </c>
      <c r="N773" s="11">
        <f t="shared" si="250"/>
        <v>1.0038501369999999</v>
      </c>
      <c r="O773" s="11"/>
      <c r="P773" s="11">
        <f t="shared" si="251"/>
        <v>1.0148067999999999</v>
      </c>
      <c r="Q773" s="11"/>
      <c r="R773" s="15">
        <f t="shared" si="252"/>
        <v>0</v>
      </c>
      <c r="S773" s="13">
        <f t="shared" si="256"/>
        <v>375.92972219131354</v>
      </c>
      <c r="T773" s="13"/>
      <c r="U773" s="19">
        <f t="shared" si="259"/>
        <v>0</v>
      </c>
      <c r="V773" s="13">
        <f t="shared" si="253"/>
        <v>0</v>
      </c>
      <c r="W773" s="4" t="str">
        <f t="shared" si="257"/>
        <v>A+J=</v>
      </c>
      <c r="X773" s="30">
        <f t="shared" si="258"/>
        <v>45866</v>
      </c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3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</row>
    <row r="774" spans="1:80" x14ac:dyDescent="0.15">
      <c r="A774" s="36">
        <f t="shared" si="241"/>
        <v>45168</v>
      </c>
      <c r="B774" s="14">
        <f t="shared" ca="1" si="240"/>
        <v>1404.5255552005603</v>
      </c>
      <c r="C774" s="13">
        <f t="shared" si="254"/>
        <v>1027.66225005</v>
      </c>
      <c r="D774" s="12">
        <f>IF(A774&lt;$B$1,VLOOKUP(A774,[1]DI!$A$4:$B$15000,2,FALSE),0)</f>
        <v>0.13150000000000001</v>
      </c>
      <c r="E774" s="13">
        <f t="shared" si="244"/>
        <v>1.0004903700000001</v>
      </c>
      <c r="F774" s="13">
        <f>(TRUNC(PRODUCT($E$13:$E773),16))</f>
        <v>1.2560472405451699</v>
      </c>
      <c r="G774" s="13">
        <f t="shared" si="245"/>
        <v>1.24187697988916</v>
      </c>
      <c r="H774" s="13">
        <f t="shared" si="246"/>
        <v>1.01141036</v>
      </c>
      <c r="I774" s="12">
        <f t="shared" si="247"/>
        <v>4.4999999999999998E-2</v>
      </c>
      <c r="J774" s="12"/>
      <c r="K774" s="30">
        <f t="shared" si="255"/>
        <v>45135</v>
      </c>
      <c r="L774" s="2">
        <f t="shared" si="248"/>
        <v>23</v>
      </c>
      <c r="M774" s="15">
        <f t="shared" si="249"/>
        <v>23</v>
      </c>
      <c r="N774" s="11">
        <f t="shared" si="250"/>
        <v>1.004025495</v>
      </c>
      <c r="O774" s="11"/>
      <c r="P774" s="11">
        <f t="shared" si="251"/>
        <v>1.0154817869999999</v>
      </c>
      <c r="Q774" s="11"/>
      <c r="R774" s="15">
        <f t="shared" si="252"/>
        <v>0</v>
      </c>
      <c r="S774" s="13">
        <f t="shared" si="256"/>
        <v>376.86330515056028</v>
      </c>
      <c r="T774" s="13"/>
      <c r="U774" s="19">
        <f t="shared" si="259"/>
        <v>0</v>
      </c>
      <c r="V774" s="13">
        <f t="shared" si="253"/>
        <v>0</v>
      </c>
      <c r="W774" s="4" t="str">
        <f t="shared" si="257"/>
        <v>A+J=</v>
      </c>
      <c r="X774" s="30">
        <f t="shared" si="258"/>
        <v>45866</v>
      </c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3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</row>
    <row r="775" spans="1:80" x14ac:dyDescent="0.15">
      <c r="A775" s="36">
        <f t="shared" si="241"/>
        <v>45169</v>
      </c>
      <c r="B775" s="14">
        <f t="shared" ca="1" si="240"/>
        <v>1405.4597550206195</v>
      </c>
      <c r="C775" s="13">
        <f t="shared" si="254"/>
        <v>1027.66225005</v>
      </c>
      <c r="D775" s="12">
        <f>IF(A775&lt;$B$1,VLOOKUP(A775,[1]DI!$A$4:$B$15000,2,FALSE),0)</f>
        <v>0.13150000000000001</v>
      </c>
      <c r="E775" s="13">
        <f t="shared" si="244"/>
        <v>1.0004903700000001</v>
      </c>
      <c r="F775" s="13">
        <f>(TRUNC(PRODUCT($E$13:$E774),16))</f>
        <v>1.2566631684305201</v>
      </c>
      <c r="G775" s="13">
        <f t="shared" si="245"/>
        <v>1.24187697988916</v>
      </c>
      <c r="H775" s="13">
        <f t="shared" si="246"/>
        <v>1.01190632</v>
      </c>
      <c r="I775" s="12">
        <f t="shared" si="247"/>
        <v>4.4999999999999998E-2</v>
      </c>
      <c r="J775" s="12"/>
      <c r="K775" s="30">
        <f t="shared" si="255"/>
        <v>45135</v>
      </c>
      <c r="L775" s="2">
        <f t="shared" si="248"/>
        <v>24</v>
      </c>
      <c r="M775" s="15">
        <f t="shared" si="249"/>
        <v>24</v>
      </c>
      <c r="N775" s="11">
        <f t="shared" si="250"/>
        <v>1.004200883</v>
      </c>
      <c r="O775" s="11"/>
      <c r="P775" s="11">
        <f t="shared" si="251"/>
        <v>1.01615722</v>
      </c>
      <c r="Q775" s="11"/>
      <c r="R775" s="15">
        <f t="shared" si="252"/>
        <v>0</v>
      </c>
      <c r="S775" s="13">
        <f t="shared" si="256"/>
        <v>377.7975049706194</v>
      </c>
      <c r="T775" s="13"/>
      <c r="U775" s="19">
        <f t="shared" si="259"/>
        <v>0</v>
      </c>
      <c r="V775" s="13">
        <f t="shared" si="253"/>
        <v>0</v>
      </c>
      <c r="W775" s="4" t="str">
        <f t="shared" si="257"/>
        <v>A+J=</v>
      </c>
      <c r="X775" s="30">
        <f t="shared" si="258"/>
        <v>45866</v>
      </c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3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</row>
    <row r="776" spans="1:80" x14ac:dyDescent="0.15">
      <c r="A776" s="36">
        <f t="shared" si="241"/>
        <v>45170</v>
      </c>
      <c r="B776" s="14">
        <f t="shared" ca="1" si="240"/>
        <v>1406.3945869314439</v>
      </c>
      <c r="C776" s="13">
        <f t="shared" si="254"/>
        <v>1027.66225005</v>
      </c>
      <c r="D776" s="12">
        <f>IF(A776&lt;$B$1,VLOOKUP(A776,[1]DI!$A$4:$B$15000,2,FALSE),0)</f>
        <v>0.13150000000000001</v>
      </c>
      <c r="E776" s="13">
        <f t="shared" si="244"/>
        <v>1.0004903700000001</v>
      </c>
      <c r="F776" s="13">
        <f>(TRUNC(PRODUCT($E$13:$E775),16))</f>
        <v>1.2572793983484201</v>
      </c>
      <c r="G776" s="13">
        <f t="shared" si="245"/>
        <v>1.24187697988916</v>
      </c>
      <c r="H776" s="13">
        <f t="shared" si="246"/>
        <v>1.0124025299999999</v>
      </c>
      <c r="I776" s="12">
        <f t="shared" si="247"/>
        <v>4.4999999999999998E-2</v>
      </c>
      <c r="J776" s="12"/>
      <c r="K776" s="30">
        <f t="shared" si="255"/>
        <v>45135</v>
      </c>
      <c r="L776" s="2">
        <f t="shared" si="248"/>
        <v>25</v>
      </c>
      <c r="M776" s="15">
        <f t="shared" si="249"/>
        <v>25</v>
      </c>
      <c r="N776" s="11">
        <f t="shared" si="250"/>
        <v>1.0043763029999999</v>
      </c>
      <c r="O776" s="11"/>
      <c r="P776" s="11">
        <f t="shared" si="251"/>
        <v>1.0168331100000001</v>
      </c>
      <c r="Q776" s="11"/>
      <c r="R776" s="15">
        <f t="shared" si="252"/>
        <v>0</v>
      </c>
      <c r="S776" s="13">
        <f t="shared" si="256"/>
        <v>378.73233688144376</v>
      </c>
      <c r="T776" s="13"/>
      <c r="U776" s="19">
        <f t="shared" si="259"/>
        <v>0</v>
      </c>
      <c r="V776" s="13">
        <f t="shared" si="253"/>
        <v>0</v>
      </c>
      <c r="W776" s="4" t="str">
        <f t="shared" si="257"/>
        <v>A+J=</v>
      </c>
      <c r="X776" s="30">
        <f t="shared" si="258"/>
        <v>45866</v>
      </c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3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</row>
    <row r="777" spans="1:80" x14ac:dyDescent="0.15">
      <c r="A777" s="36">
        <f t="shared" si="241"/>
        <v>45171</v>
      </c>
      <c r="B777" s="14">
        <f t="shared" ca="1" si="240"/>
        <v>1407.3300357130804</v>
      </c>
      <c r="C777" s="13">
        <f t="shared" si="254"/>
        <v>1027.66225005</v>
      </c>
      <c r="D777" s="12">
        <f>IF(A777&lt;$B$1,VLOOKUP(A777,[1]DI!$A$4:$B$15000,2,FALSE),0)</f>
        <v>0</v>
      </c>
      <c r="E777" s="13">
        <f t="shared" si="244"/>
        <v>1</v>
      </c>
      <c r="F777" s="13">
        <f>(TRUNC(PRODUCT($E$13:$E776),16))</f>
        <v>1.2578959304469901</v>
      </c>
      <c r="G777" s="13">
        <f t="shared" si="245"/>
        <v>1.24187697988916</v>
      </c>
      <c r="H777" s="13">
        <f t="shared" si="246"/>
        <v>1.0128989799999999</v>
      </c>
      <c r="I777" s="12">
        <f t="shared" si="247"/>
        <v>4.4999999999999998E-2</v>
      </c>
      <c r="J777" s="12"/>
      <c r="K777" s="30">
        <f t="shared" si="255"/>
        <v>45135</v>
      </c>
      <c r="L777" s="2">
        <f t="shared" si="248"/>
        <v>25</v>
      </c>
      <c r="M777" s="15">
        <f t="shared" si="249"/>
        <v>26</v>
      </c>
      <c r="N777" s="11">
        <f t="shared" si="250"/>
        <v>1.0045517530000001</v>
      </c>
      <c r="O777" s="11"/>
      <c r="P777" s="11">
        <f t="shared" si="251"/>
        <v>1.017509446</v>
      </c>
      <c r="Q777" s="11"/>
      <c r="R777" s="15">
        <f t="shared" si="252"/>
        <v>0</v>
      </c>
      <c r="S777" s="13">
        <f t="shared" si="256"/>
        <v>379.66778566308039</v>
      </c>
      <c r="T777" s="13"/>
      <c r="U777" s="19">
        <f t="shared" si="259"/>
        <v>0</v>
      </c>
      <c r="V777" s="13">
        <f t="shared" si="253"/>
        <v>0</v>
      </c>
      <c r="W777" s="4" t="str">
        <f t="shared" si="257"/>
        <v>A+J=</v>
      </c>
      <c r="X777" s="30">
        <f t="shared" si="258"/>
        <v>45866</v>
      </c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3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</row>
    <row r="778" spans="1:80" x14ac:dyDescent="0.15">
      <c r="A778" s="36">
        <f t="shared" si="241"/>
        <v>45172</v>
      </c>
      <c r="B778" s="14">
        <f t="shared" ca="1" si="240"/>
        <v>1407.3300357130804</v>
      </c>
      <c r="C778" s="13">
        <f t="shared" si="254"/>
        <v>1027.66225005</v>
      </c>
      <c r="D778" s="12">
        <f>IF(A778&lt;$B$1,VLOOKUP(A778,[1]DI!$A$4:$B$15000,2,FALSE),0)</f>
        <v>0</v>
      </c>
      <c r="E778" s="13">
        <f t="shared" si="244"/>
        <v>1</v>
      </c>
      <c r="F778" s="13">
        <f>(TRUNC(PRODUCT($E$13:$E777),16))</f>
        <v>1.2578959304469901</v>
      </c>
      <c r="G778" s="13">
        <f t="shared" si="245"/>
        <v>1.24187697988916</v>
      </c>
      <c r="H778" s="13">
        <f t="shared" si="246"/>
        <v>1.0128989799999999</v>
      </c>
      <c r="I778" s="12">
        <f t="shared" si="247"/>
        <v>4.4999999999999998E-2</v>
      </c>
      <c r="J778" s="12"/>
      <c r="K778" s="30">
        <f t="shared" si="255"/>
        <v>45135</v>
      </c>
      <c r="L778" s="2">
        <f t="shared" si="248"/>
        <v>25</v>
      </c>
      <c r="M778" s="15">
        <f t="shared" si="249"/>
        <v>26</v>
      </c>
      <c r="N778" s="11">
        <f t="shared" si="250"/>
        <v>1.0045517530000001</v>
      </c>
      <c r="O778" s="11"/>
      <c r="P778" s="11">
        <f t="shared" si="251"/>
        <v>1.017509446</v>
      </c>
      <c r="Q778" s="11"/>
      <c r="R778" s="15">
        <f t="shared" si="252"/>
        <v>0</v>
      </c>
      <c r="S778" s="13">
        <f t="shared" si="256"/>
        <v>379.66778566308039</v>
      </c>
      <c r="T778" s="13"/>
      <c r="U778" s="19">
        <f t="shared" si="259"/>
        <v>0</v>
      </c>
      <c r="V778" s="13">
        <f t="shared" si="253"/>
        <v>0</v>
      </c>
      <c r="W778" s="4" t="str">
        <f t="shared" si="257"/>
        <v>A+J=</v>
      </c>
      <c r="X778" s="30">
        <f t="shared" si="258"/>
        <v>45866</v>
      </c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3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</row>
    <row r="779" spans="1:80" x14ac:dyDescent="0.15">
      <c r="A779" s="36">
        <f t="shared" si="241"/>
        <v>45173</v>
      </c>
      <c r="B779" s="14">
        <f t="shared" ca="1" si="240"/>
        <v>1407.3300357130804</v>
      </c>
      <c r="C779" s="13">
        <f t="shared" si="254"/>
        <v>1027.66225005</v>
      </c>
      <c r="D779" s="12">
        <f>IF(A779&lt;$B$1,VLOOKUP(A779,[1]DI!$A$4:$B$15000,2,FALSE),0)</f>
        <v>0.13150000000000001</v>
      </c>
      <c r="E779" s="13">
        <f t="shared" si="244"/>
        <v>1.0004903700000001</v>
      </c>
      <c r="F779" s="13">
        <f>(TRUNC(PRODUCT($E$13:$E778),16))</f>
        <v>1.2578959304469901</v>
      </c>
      <c r="G779" s="13">
        <f t="shared" si="245"/>
        <v>1.24187697988916</v>
      </c>
      <c r="H779" s="13">
        <f t="shared" si="246"/>
        <v>1.0128989799999999</v>
      </c>
      <c r="I779" s="12">
        <f t="shared" si="247"/>
        <v>4.4999999999999998E-2</v>
      </c>
      <c r="J779" s="12"/>
      <c r="K779" s="30">
        <f t="shared" si="255"/>
        <v>45135</v>
      </c>
      <c r="L779" s="2">
        <f t="shared" si="248"/>
        <v>26</v>
      </c>
      <c r="M779" s="15">
        <f t="shared" si="249"/>
        <v>26</v>
      </c>
      <c r="N779" s="11">
        <f t="shared" si="250"/>
        <v>1.0045517530000001</v>
      </c>
      <c r="O779" s="11"/>
      <c r="P779" s="11">
        <f t="shared" si="251"/>
        <v>1.017509446</v>
      </c>
      <c r="Q779" s="11"/>
      <c r="R779" s="15">
        <f t="shared" si="252"/>
        <v>0</v>
      </c>
      <c r="S779" s="13">
        <f t="shared" si="256"/>
        <v>379.66778566308039</v>
      </c>
      <c r="T779" s="13"/>
      <c r="U779" s="19">
        <f t="shared" si="259"/>
        <v>0</v>
      </c>
      <c r="V779" s="13">
        <f t="shared" si="253"/>
        <v>0</v>
      </c>
      <c r="W779" s="4" t="str">
        <f t="shared" si="257"/>
        <v>A+J=</v>
      </c>
      <c r="X779" s="30">
        <f t="shared" si="258"/>
        <v>45866</v>
      </c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3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</row>
    <row r="780" spans="1:80" x14ac:dyDescent="0.15">
      <c r="A780" s="36">
        <f t="shared" si="241"/>
        <v>45174</v>
      </c>
      <c r="B780" s="14">
        <f t="shared" ca="1" si="240"/>
        <v>1408.266115190032</v>
      </c>
      <c r="C780" s="13">
        <f t="shared" si="254"/>
        <v>1027.66225005</v>
      </c>
      <c r="D780" s="12">
        <f>IF(A780&lt;$B$1,VLOOKUP(A780,[1]DI!$A$4:$B$15000,2,FALSE),0)</f>
        <v>0.13150000000000001</v>
      </c>
      <c r="E780" s="13">
        <f t="shared" si="244"/>
        <v>1.0004903700000001</v>
      </c>
      <c r="F780" s="13">
        <f>(TRUNC(PRODUCT($E$13:$E779),16))</f>
        <v>1.2585127648744101</v>
      </c>
      <c r="G780" s="13">
        <f t="shared" si="245"/>
        <v>1.24187697988916</v>
      </c>
      <c r="H780" s="13">
        <f t="shared" si="246"/>
        <v>1.0133956799999999</v>
      </c>
      <c r="I780" s="12">
        <f t="shared" si="247"/>
        <v>4.4999999999999998E-2</v>
      </c>
      <c r="J780" s="12"/>
      <c r="K780" s="30">
        <f t="shared" si="255"/>
        <v>45135</v>
      </c>
      <c r="L780" s="2">
        <f t="shared" si="248"/>
        <v>27</v>
      </c>
      <c r="M780" s="15">
        <f t="shared" si="249"/>
        <v>27</v>
      </c>
      <c r="N780" s="11">
        <f t="shared" si="250"/>
        <v>1.0047272330000001</v>
      </c>
      <c r="O780" s="11"/>
      <c r="P780" s="11">
        <f t="shared" si="251"/>
        <v>1.018186238</v>
      </c>
      <c r="Q780" s="11"/>
      <c r="R780" s="15">
        <f t="shared" si="252"/>
        <v>0</v>
      </c>
      <c r="S780" s="13">
        <f t="shared" si="256"/>
        <v>380.60386514003193</v>
      </c>
      <c r="T780" s="13"/>
      <c r="U780" s="19">
        <f t="shared" si="259"/>
        <v>0</v>
      </c>
      <c r="V780" s="13">
        <f t="shared" si="253"/>
        <v>0</v>
      </c>
      <c r="W780" s="4" t="str">
        <f t="shared" si="257"/>
        <v>A+J=</v>
      </c>
      <c r="X780" s="30">
        <f t="shared" si="258"/>
        <v>45866</v>
      </c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3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</row>
    <row r="781" spans="1:80" x14ac:dyDescent="0.15">
      <c r="A781" s="36">
        <f t="shared" si="241"/>
        <v>45175</v>
      </c>
      <c r="B781" s="14">
        <f t="shared" ref="B781:B844" ca="1" si="260">IF(A781&lt;=TODAY(),C781+S781,IF(AND(A781&gt;TODAY(),A781&lt;=$B$1),IF(VLOOKUP(TODAY(),$A$11:$D$4976,4,FALSE)=0,"n.d",C781+S781),"n.d"))</f>
        <v>1409.2028115277958</v>
      </c>
      <c r="C781" s="13">
        <f t="shared" si="254"/>
        <v>1027.66225005</v>
      </c>
      <c r="D781" s="12">
        <f>IF(A781&lt;$B$1,VLOOKUP(A781,[1]DI!$A$4:$B$15000,2,FALSE),0)</f>
        <v>0.13150000000000001</v>
      </c>
      <c r="E781" s="13">
        <f t="shared" si="244"/>
        <v>1.0004903700000001</v>
      </c>
      <c r="F781" s="13">
        <f>(TRUNC(PRODUCT($E$13:$E780),16))</f>
        <v>1.2591299017789199</v>
      </c>
      <c r="G781" s="13">
        <f t="shared" si="245"/>
        <v>1.24187697988916</v>
      </c>
      <c r="H781" s="13">
        <f t="shared" si="246"/>
        <v>1.01389262</v>
      </c>
      <c r="I781" s="12">
        <f t="shared" si="247"/>
        <v>4.4999999999999998E-2</v>
      </c>
      <c r="J781" s="12"/>
      <c r="K781" s="30">
        <f t="shared" si="255"/>
        <v>45135</v>
      </c>
      <c r="L781" s="2">
        <f t="shared" si="248"/>
        <v>28</v>
      </c>
      <c r="M781" s="15">
        <f t="shared" si="249"/>
        <v>28</v>
      </c>
      <c r="N781" s="11">
        <f t="shared" si="250"/>
        <v>1.004902744</v>
      </c>
      <c r="O781" s="11"/>
      <c r="P781" s="11">
        <f t="shared" si="251"/>
        <v>1.0188634759999999</v>
      </c>
      <c r="Q781" s="11"/>
      <c r="R781" s="15">
        <f t="shared" si="252"/>
        <v>0</v>
      </c>
      <c r="S781" s="13">
        <f t="shared" si="256"/>
        <v>381.5405614777959</v>
      </c>
      <c r="T781" s="13"/>
      <c r="U781" s="19">
        <f t="shared" si="259"/>
        <v>0</v>
      </c>
      <c r="V781" s="13">
        <f t="shared" si="253"/>
        <v>0</v>
      </c>
      <c r="W781" s="4" t="str">
        <f t="shared" si="257"/>
        <v>A+J=</v>
      </c>
      <c r="X781" s="30">
        <f t="shared" si="258"/>
        <v>45866</v>
      </c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3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</row>
    <row r="782" spans="1:80" x14ac:dyDescent="0.15">
      <c r="A782" s="36">
        <f t="shared" ref="A782:A845" si="261">(A781+1)</f>
        <v>45176</v>
      </c>
      <c r="B782" s="14">
        <f t="shared" ca="1" si="260"/>
        <v>1410.1401275072726</v>
      </c>
      <c r="C782" s="13">
        <f t="shared" si="254"/>
        <v>1027.66225005</v>
      </c>
      <c r="D782" s="12">
        <f>IF(A782&lt;$B$1,VLOOKUP(A782,[1]DI!$A$4:$B$15000,2,FALSE),0)</f>
        <v>0</v>
      </c>
      <c r="E782" s="13">
        <f t="shared" si="244"/>
        <v>1</v>
      </c>
      <c r="F782" s="13">
        <f>(TRUNC(PRODUCT($E$13:$E781),16))</f>
        <v>1.25974734130885</v>
      </c>
      <c r="G782" s="13">
        <f t="shared" si="245"/>
        <v>1.24187697988916</v>
      </c>
      <c r="H782" s="13">
        <f t="shared" si="246"/>
        <v>1.0143898</v>
      </c>
      <c r="I782" s="12">
        <f t="shared" si="247"/>
        <v>4.4999999999999998E-2</v>
      </c>
      <c r="J782" s="12"/>
      <c r="K782" s="30">
        <f t="shared" si="255"/>
        <v>45135</v>
      </c>
      <c r="L782" s="2">
        <f t="shared" si="248"/>
        <v>28</v>
      </c>
      <c r="M782" s="15">
        <f t="shared" si="249"/>
        <v>29</v>
      </c>
      <c r="N782" s="11">
        <f t="shared" si="250"/>
        <v>1.005078286</v>
      </c>
      <c r="O782" s="11"/>
      <c r="P782" s="11">
        <f t="shared" si="251"/>
        <v>1.0195411619999999</v>
      </c>
      <c r="Q782" s="11"/>
      <c r="R782" s="15">
        <f t="shared" si="252"/>
        <v>0</v>
      </c>
      <c r="S782" s="13">
        <f t="shared" si="256"/>
        <v>382.47787745727271</v>
      </c>
      <c r="T782" s="13"/>
      <c r="U782" s="19">
        <f t="shared" si="259"/>
        <v>0</v>
      </c>
      <c r="V782" s="13">
        <f t="shared" si="253"/>
        <v>0</v>
      </c>
      <c r="W782" s="4" t="str">
        <f t="shared" si="257"/>
        <v>A+J=</v>
      </c>
      <c r="X782" s="30">
        <f t="shared" si="258"/>
        <v>45866</v>
      </c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3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</row>
    <row r="783" spans="1:80" x14ac:dyDescent="0.15">
      <c r="A783" s="36">
        <f t="shared" si="261"/>
        <v>45177</v>
      </c>
      <c r="B783" s="14">
        <f t="shared" ca="1" si="260"/>
        <v>1410.1401275072726</v>
      </c>
      <c r="C783" s="13">
        <f t="shared" si="254"/>
        <v>1027.66225005</v>
      </c>
      <c r="D783" s="12">
        <f>IF(A783&lt;$B$1,VLOOKUP(A783,[1]DI!$A$4:$B$15000,2,FALSE),0)</f>
        <v>0.13150000000000001</v>
      </c>
      <c r="E783" s="13">
        <f t="shared" si="244"/>
        <v>1.0004903700000001</v>
      </c>
      <c r="F783" s="13">
        <f>(TRUNC(PRODUCT($E$13:$E782),16))</f>
        <v>1.25974734130885</v>
      </c>
      <c r="G783" s="13">
        <f t="shared" si="245"/>
        <v>1.24187697988916</v>
      </c>
      <c r="H783" s="13">
        <f t="shared" si="246"/>
        <v>1.0143898</v>
      </c>
      <c r="I783" s="12">
        <f t="shared" si="247"/>
        <v>4.4999999999999998E-2</v>
      </c>
      <c r="J783" s="12"/>
      <c r="K783" s="30">
        <f t="shared" si="255"/>
        <v>45135</v>
      </c>
      <c r="L783" s="2">
        <f t="shared" si="248"/>
        <v>29</v>
      </c>
      <c r="M783" s="15">
        <f t="shared" si="249"/>
        <v>29</v>
      </c>
      <c r="N783" s="11">
        <f t="shared" si="250"/>
        <v>1.005078286</v>
      </c>
      <c r="O783" s="11"/>
      <c r="P783" s="11">
        <f t="shared" si="251"/>
        <v>1.0195411619999999</v>
      </c>
      <c r="Q783" s="11"/>
      <c r="R783" s="15">
        <f t="shared" si="252"/>
        <v>0</v>
      </c>
      <c r="S783" s="13">
        <f t="shared" si="256"/>
        <v>382.47787745727271</v>
      </c>
      <c r="T783" s="13"/>
      <c r="U783" s="19">
        <f t="shared" si="259"/>
        <v>0</v>
      </c>
      <c r="V783" s="13">
        <f t="shared" si="253"/>
        <v>0</v>
      </c>
      <c r="W783" s="4" t="str">
        <f t="shared" si="257"/>
        <v>A+J=</v>
      </c>
      <c r="X783" s="30">
        <f t="shared" si="258"/>
        <v>45866</v>
      </c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3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</row>
    <row r="784" spans="1:80" x14ac:dyDescent="0.15">
      <c r="A784" s="36">
        <f t="shared" si="261"/>
        <v>45178</v>
      </c>
      <c r="B784" s="14">
        <f t="shared" ca="1" si="260"/>
        <v>1411.0780741920646</v>
      </c>
      <c r="C784" s="13">
        <f t="shared" si="254"/>
        <v>1027.66225005</v>
      </c>
      <c r="D784" s="12">
        <f>IF(A784&lt;$B$1,VLOOKUP(A784,[1]DI!$A$4:$B$15000,2,FALSE),0)</f>
        <v>0</v>
      </c>
      <c r="E784" s="13">
        <f t="shared" si="244"/>
        <v>1</v>
      </c>
      <c r="F784" s="13">
        <f>(TRUNC(PRODUCT($E$13:$E783),16))</f>
        <v>1.2603650836126099</v>
      </c>
      <c r="G784" s="13">
        <f t="shared" si="245"/>
        <v>1.24187697988916</v>
      </c>
      <c r="H784" s="13">
        <f t="shared" si="246"/>
        <v>1.01488723</v>
      </c>
      <c r="I784" s="12">
        <f t="shared" si="247"/>
        <v>4.4999999999999998E-2</v>
      </c>
      <c r="J784" s="12"/>
      <c r="K784" s="30">
        <f t="shared" si="255"/>
        <v>45135</v>
      </c>
      <c r="L784" s="2">
        <f t="shared" si="248"/>
        <v>29</v>
      </c>
      <c r="M784" s="15">
        <f t="shared" si="249"/>
        <v>30</v>
      </c>
      <c r="N784" s="11">
        <f t="shared" si="250"/>
        <v>1.005253859</v>
      </c>
      <c r="O784" s="11"/>
      <c r="P784" s="11">
        <f t="shared" si="251"/>
        <v>1.020219304</v>
      </c>
      <c r="Q784" s="11"/>
      <c r="R784" s="15">
        <f t="shared" si="252"/>
        <v>0</v>
      </c>
      <c r="S784" s="13">
        <f t="shared" si="256"/>
        <v>383.41582414206459</v>
      </c>
      <c r="T784" s="13"/>
      <c r="U784" s="19">
        <f t="shared" si="259"/>
        <v>0</v>
      </c>
      <c r="V784" s="13">
        <f t="shared" si="253"/>
        <v>0</v>
      </c>
      <c r="W784" s="4" t="str">
        <f t="shared" si="257"/>
        <v>A+J=</v>
      </c>
      <c r="X784" s="30">
        <f t="shared" si="258"/>
        <v>45866</v>
      </c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3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</row>
    <row r="785" spans="1:80" x14ac:dyDescent="0.15">
      <c r="A785" s="36">
        <f t="shared" si="261"/>
        <v>45179</v>
      </c>
      <c r="B785" s="14">
        <f t="shared" ca="1" si="260"/>
        <v>1411.0780741920646</v>
      </c>
      <c r="C785" s="13">
        <f t="shared" si="254"/>
        <v>1027.66225005</v>
      </c>
      <c r="D785" s="12">
        <f>IF(A785&lt;$B$1,VLOOKUP(A785,[1]DI!$A$4:$B$15000,2,FALSE),0)</f>
        <v>0</v>
      </c>
      <c r="E785" s="13">
        <f t="shared" si="244"/>
        <v>1</v>
      </c>
      <c r="F785" s="13">
        <f>(TRUNC(PRODUCT($E$13:$E784),16))</f>
        <v>1.2603650836126099</v>
      </c>
      <c r="G785" s="13">
        <f t="shared" si="245"/>
        <v>1.24187697988916</v>
      </c>
      <c r="H785" s="13">
        <f t="shared" si="246"/>
        <v>1.01488723</v>
      </c>
      <c r="I785" s="12">
        <f t="shared" si="247"/>
        <v>4.4999999999999998E-2</v>
      </c>
      <c r="J785" s="12"/>
      <c r="K785" s="30">
        <f t="shared" si="255"/>
        <v>45135</v>
      </c>
      <c r="L785" s="2">
        <f t="shared" si="248"/>
        <v>29</v>
      </c>
      <c r="M785" s="15">
        <f t="shared" si="249"/>
        <v>30</v>
      </c>
      <c r="N785" s="11">
        <f t="shared" si="250"/>
        <v>1.005253859</v>
      </c>
      <c r="O785" s="11"/>
      <c r="P785" s="11">
        <f t="shared" si="251"/>
        <v>1.020219304</v>
      </c>
      <c r="Q785" s="11"/>
      <c r="R785" s="15">
        <f t="shared" si="252"/>
        <v>0</v>
      </c>
      <c r="S785" s="13">
        <f t="shared" si="256"/>
        <v>383.41582414206459</v>
      </c>
      <c r="T785" s="13"/>
      <c r="U785" s="19">
        <f t="shared" si="259"/>
        <v>0</v>
      </c>
      <c r="V785" s="13">
        <f t="shared" si="253"/>
        <v>0</v>
      </c>
      <c r="W785" s="4" t="str">
        <f t="shared" si="257"/>
        <v>A+J=</v>
      </c>
      <c r="X785" s="30">
        <f t="shared" si="258"/>
        <v>45866</v>
      </c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3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</row>
    <row r="786" spans="1:80" x14ac:dyDescent="0.15">
      <c r="A786" s="36">
        <f t="shared" si="261"/>
        <v>45180</v>
      </c>
      <c r="B786" s="14">
        <f t="shared" ca="1" si="260"/>
        <v>1411.0780741920646</v>
      </c>
      <c r="C786" s="13">
        <f t="shared" si="254"/>
        <v>1027.66225005</v>
      </c>
      <c r="D786" s="12">
        <f>IF(A786&lt;$B$1,VLOOKUP(A786,[1]DI!$A$4:$B$15000,2,FALSE),0)</f>
        <v>0.13150000000000001</v>
      </c>
      <c r="E786" s="13">
        <f t="shared" si="244"/>
        <v>1.0004903700000001</v>
      </c>
      <c r="F786" s="13">
        <f>(TRUNC(PRODUCT($E$13:$E785),16))</f>
        <v>1.2603650836126099</v>
      </c>
      <c r="G786" s="13">
        <f t="shared" si="245"/>
        <v>1.24187697988916</v>
      </c>
      <c r="H786" s="13">
        <f t="shared" si="246"/>
        <v>1.01488723</v>
      </c>
      <c r="I786" s="12">
        <f t="shared" si="247"/>
        <v>4.4999999999999998E-2</v>
      </c>
      <c r="J786" s="12"/>
      <c r="K786" s="30">
        <f t="shared" si="255"/>
        <v>45135</v>
      </c>
      <c r="L786" s="2">
        <f t="shared" si="248"/>
        <v>30</v>
      </c>
      <c r="M786" s="15">
        <f t="shared" si="249"/>
        <v>30</v>
      </c>
      <c r="N786" s="11">
        <f t="shared" si="250"/>
        <v>1.005253859</v>
      </c>
      <c r="O786" s="11"/>
      <c r="P786" s="11">
        <f t="shared" si="251"/>
        <v>1.020219304</v>
      </c>
      <c r="Q786" s="11"/>
      <c r="R786" s="15">
        <f t="shared" si="252"/>
        <v>0</v>
      </c>
      <c r="S786" s="13">
        <f t="shared" si="256"/>
        <v>383.41582414206459</v>
      </c>
      <c r="T786" s="13"/>
      <c r="U786" s="19">
        <f t="shared" si="259"/>
        <v>0</v>
      </c>
      <c r="V786" s="13">
        <f t="shared" si="253"/>
        <v>0</v>
      </c>
      <c r="W786" s="4" t="str">
        <f t="shared" si="257"/>
        <v>A+J=</v>
      </c>
      <c r="X786" s="30">
        <f t="shared" si="258"/>
        <v>45866</v>
      </c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3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</row>
    <row r="787" spans="1:80" x14ac:dyDescent="0.15">
      <c r="A787" s="36">
        <f t="shared" si="261"/>
        <v>45181</v>
      </c>
      <c r="B787" s="14">
        <f t="shared" ca="1" si="260"/>
        <v>1412.0166404985694</v>
      </c>
      <c r="C787" s="13">
        <f t="shared" si="254"/>
        <v>1027.66225005</v>
      </c>
      <c r="D787" s="12">
        <f>IF(A787&lt;$B$1,VLOOKUP(A787,[1]DI!$A$4:$B$15000,2,FALSE),0)</f>
        <v>0.13150000000000001</v>
      </c>
      <c r="E787" s="13">
        <f t="shared" si="244"/>
        <v>1.0004903700000001</v>
      </c>
      <c r="F787" s="13">
        <f>(TRUNC(PRODUCT($E$13:$E786),16))</f>
        <v>1.2609831288386599</v>
      </c>
      <c r="G787" s="13">
        <f t="shared" si="245"/>
        <v>1.24187697988916</v>
      </c>
      <c r="H787" s="13">
        <f t="shared" si="246"/>
        <v>1.0153848999999999</v>
      </c>
      <c r="I787" s="12">
        <f t="shared" si="247"/>
        <v>4.4999999999999998E-2</v>
      </c>
      <c r="J787" s="12"/>
      <c r="K787" s="30">
        <f t="shared" si="255"/>
        <v>45135</v>
      </c>
      <c r="L787" s="2">
        <f t="shared" si="248"/>
        <v>31</v>
      </c>
      <c r="M787" s="15">
        <f t="shared" si="249"/>
        <v>31</v>
      </c>
      <c r="N787" s="11">
        <f t="shared" si="250"/>
        <v>1.0054294619999999</v>
      </c>
      <c r="O787" s="11"/>
      <c r="P787" s="11">
        <f t="shared" si="251"/>
        <v>1.020897894</v>
      </c>
      <c r="Q787" s="11"/>
      <c r="R787" s="15">
        <f t="shared" si="252"/>
        <v>0</v>
      </c>
      <c r="S787" s="13">
        <f t="shared" si="256"/>
        <v>384.35439044856923</v>
      </c>
      <c r="T787" s="13"/>
      <c r="U787" s="19">
        <f t="shared" si="259"/>
        <v>0</v>
      </c>
      <c r="V787" s="13">
        <f t="shared" si="253"/>
        <v>0</v>
      </c>
      <c r="W787" s="4" t="str">
        <f t="shared" si="257"/>
        <v>A+J=</v>
      </c>
      <c r="X787" s="30">
        <f t="shared" si="258"/>
        <v>45866</v>
      </c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3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</row>
    <row r="788" spans="1:80" x14ac:dyDescent="0.15">
      <c r="A788" s="36">
        <f t="shared" si="261"/>
        <v>45182</v>
      </c>
      <c r="B788" s="14">
        <f t="shared" ca="1" si="260"/>
        <v>1412.9558250713367</v>
      </c>
      <c r="C788" s="13">
        <f t="shared" si="254"/>
        <v>1027.66225005</v>
      </c>
      <c r="D788" s="12">
        <f>IF(A788&lt;$B$1,VLOOKUP(A788,[1]DI!$A$4:$B$15000,2,FALSE),0)</f>
        <v>0.13150000000000001</v>
      </c>
      <c r="E788" s="13">
        <f t="shared" si="244"/>
        <v>1.0004903700000001</v>
      </c>
      <c r="F788" s="13">
        <f>(TRUNC(PRODUCT($E$13:$E787),16))</f>
        <v>1.2616014771355499</v>
      </c>
      <c r="G788" s="13">
        <f t="shared" si="245"/>
        <v>1.24187697988916</v>
      </c>
      <c r="H788" s="13">
        <f t="shared" si="246"/>
        <v>1.0158828099999999</v>
      </c>
      <c r="I788" s="12">
        <f t="shared" si="247"/>
        <v>4.4999999999999998E-2</v>
      </c>
      <c r="J788" s="12"/>
      <c r="K788" s="30">
        <f t="shared" si="255"/>
        <v>45135</v>
      </c>
      <c r="L788" s="2">
        <f t="shared" si="248"/>
        <v>32</v>
      </c>
      <c r="M788" s="15">
        <f t="shared" si="249"/>
        <v>32</v>
      </c>
      <c r="N788" s="11">
        <f t="shared" si="250"/>
        <v>1.005605096</v>
      </c>
      <c r="O788" s="11"/>
      <c r="P788" s="11">
        <f t="shared" si="251"/>
        <v>1.021576931</v>
      </c>
      <c r="Q788" s="11"/>
      <c r="R788" s="15">
        <f t="shared" si="252"/>
        <v>0</v>
      </c>
      <c r="S788" s="13">
        <f t="shared" si="256"/>
        <v>385.29357502133661</v>
      </c>
      <c r="T788" s="13"/>
      <c r="U788" s="19">
        <f t="shared" si="259"/>
        <v>0</v>
      </c>
      <c r="V788" s="13">
        <f t="shared" si="253"/>
        <v>0</v>
      </c>
      <c r="W788" s="4" t="str">
        <f t="shared" si="257"/>
        <v>A+J=</v>
      </c>
      <c r="X788" s="30">
        <f t="shared" si="258"/>
        <v>45866</v>
      </c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3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</row>
    <row r="789" spans="1:80" x14ac:dyDescent="0.15">
      <c r="A789" s="36">
        <f t="shared" si="261"/>
        <v>45183</v>
      </c>
      <c r="B789" s="14">
        <f t="shared" ca="1" si="260"/>
        <v>1413.8956403294189</v>
      </c>
      <c r="C789" s="13">
        <f t="shared" si="254"/>
        <v>1027.66225005</v>
      </c>
      <c r="D789" s="12">
        <f>IF(A789&lt;$B$1,VLOOKUP(A789,[1]DI!$A$4:$B$15000,2,FALSE),0)</f>
        <v>0.13150000000000001</v>
      </c>
      <c r="E789" s="13">
        <f t="shared" si="244"/>
        <v>1.0004903700000001</v>
      </c>
      <c r="F789" s="13">
        <f>(TRUNC(PRODUCT($E$13:$E788),16))</f>
        <v>1.2622201286518899</v>
      </c>
      <c r="G789" s="13">
        <f t="shared" si="245"/>
        <v>1.24187697988916</v>
      </c>
      <c r="H789" s="13">
        <f t="shared" si="246"/>
        <v>1.0163809699999999</v>
      </c>
      <c r="I789" s="12">
        <f t="shared" si="247"/>
        <v>4.4999999999999998E-2</v>
      </c>
      <c r="J789" s="12"/>
      <c r="K789" s="30">
        <f t="shared" si="255"/>
        <v>45135</v>
      </c>
      <c r="L789" s="2">
        <f t="shared" si="248"/>
        <v>33</v>
      </c>
      <c r="M789" s="15">
        <f t="shared" si="249"/>
        <v>33</v>
      </c>
      <c r="N789" s="11">
        <f t="shared" si="250"/>
        <v>1.0057807599999999</v>
      </c>
      <c r="O789" s="11"/>
      <c r="P789" s="11">
        <f t="shared" si="251"/>
        <v>1.0222564240000001</v>
      </c>
      <c r="Q789" s="11"/>
      <c r="R789" s="15">
        <f t="shared" si="252"/>
        <v>0</v>
      </c>
      <c r="S789" s="13">
        <f t="shared" si="256"/>
        <v>386.23339027941887</v>
      </c>
      <c r="T789" s="13"/>
      <c r="U789" s="19">
        <f t="shared" si="259"/>
        <v>0</v>
      </c>
      <c r="V789" s="13">
        <f t="shared" si="253"/>
        <v>0</v>
      </c>
      <c r="W789" s="4" t="str">
        <f t="shared" si="257"/>
        <v>A+J=</v>
      </c>
      <c r="X789" s="30">
        <f t="shared" si="258"/>
        <v>45866</v>
      </c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3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</row>
    <row r="790" spans="1:80" x14ac:dyDescent="0.15">
      <c r="A790" s="36">
        <f t="shared" si="261"/>
        <v>45184</v>
      </c>
      <c r="B790" s="14">
        <f t="shared" ca="1" si="260"/>
        <v>1414.8360779901145</v>
      </c>
      <c r="C790" s="13">
        <f t="shared" si="254"/>
        <v>1027.66225005</v>
      </c>
      <c r="D790" s="12">
        <f>IF(A790&lt;$B$1,VLOOKUP(A790,[1]DI!$A$4:$B$15000,2,FALSE),0)</f>
        <v>0.13150000000000001</v>
      </c>
      <c r="E790" s="13">
        <f t="shared" si="244"/>
        <v>1.0004903700000001</v>
      </c>
      <c r="F790" s="13">
        <f>(TRUNC(PRODUCT($E$13:$E789),16))</f>
        <v>1.2628390835363801</v>
      </c>
      <c r="G790" s="13">
        <f t="shared" si="245"/>
        <v>1.24187697988916</v>
      </c>
      <c r="H790" s="13">
        <f t="shared" si="246"/>
        <v>1.0168793700000001</v>
      </c>
      <c r="I790" s="12">
        <f t="shared" si="247"/>
        <v>4.4999999999999998E-2</v>
      </c>
      <c r="J790" s="12"/>
      <c r="K790" s="30">
        <f t="shared" si="255"/>
        <v>45135</v>
      </c>
      <c r="L790" s="2">
        <f t="shared" si="248"/>
        <v>34</v>
      </c>
      <c r="M790" s="15">
        <f t="shared" si="249"/>
        <v>34</v>
      </c>
      <c r="N790" s="11">
        <f t="shared" si="250"/>
        <v>1.0059564560000001</v>
      </c>
      <c r="O790" s="11"/>
      <c r="P790" s="11">
        <f t="shared" si="251"/>
        <v>1.022936367</v>
      </c>
      <c r="Q790" s="11"/>
      <c r="R790" s="15">
        <f t="shared" si="252"/>
        <v>0</v>
      </c>
      <c r="S790" s="13">
        <f t="shared" si="256"/>
        <v>387.17382794011445</v>
      </c>
      <c r="T790" s="13"/>
      <c r="U790" s="19">
        <f t="shared" si="259"/>
        <v>0</v>
      </c>
      <c r="V790" s="13">
        <f t="shared" si="253"/>
        <v>0</v>
      </c>
      <c r="W790" s="4" t="str">
        <f t="shared" si="257"/>
        <v>A+J=</v>
      </c>
      <c r="X790" s="30">
        <f t="shared" si="258"/>
        <v>45866</v>
      </c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3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</row>
    <row r="791" spans="1:80" x14ac:dyDescent="0.15">
      <c r="A791" s="36">
        <f t="shared" si="261"/>
        <v>45185</v>
      </c>
      <c r="B791" s="14">
        <f t="shared" ca="1" si="260"/>
        <v>1415.7771477415754</v>
      </c>
      <c r="C791" s="13">
        <f t="shared" si="254"/>
        <v>1027.66225005</v>
      </c>
      <c r="D791" s="12">
        <f>IF(A791&lt;$B$1,VLOOKUP(A791,[1]DI!$A$4:$B$15000,2,FALSE),0)</f>
        <v>0</v>
      </c>
      <c r="E791" s="13">
        <f t="shared" si="244"/>
        <v>1</v>
      </c>
      <c r="F791" s="13">
        <f>(TRUNC(PRODUCT($E$13:$E790),16))</f>
        <v>1.2634583419377701</v>
      </c>
      <c r="G791" s="13">
        <f t="shared" si="245"/>
        <v>1.24187697988916</v>
      </c>
      <c r="H791" s="13">
        <f t="shared" si="246"/>
        <v>1.01737802</v>
      </c>
      <c r="I791" s="12">
        <f t="shared" si="247"/>
        <v>4.4999999999999998E-2</v>
      </c>
      <c r="J791" s="12"/>
      <c r="K791" s="30">
        <f t="shared" si="255"/>
        <v>45135</v>
      </c>
      <c r="L791" s="2">
        <f t="shared" si="248"/>
        <v>34</v>
      </c>
      <c r="M791" s="15">
        <f t="shared" si="249"/>
        <v>35</v>
      </c>
      <c r="N791" s="11">
        <f t="shared" si="250"/>
        <v>1.006132182</v>
      </c>
      <c r="O791" s="11"/>
      <c r="P791" s="11">
        <f t="shared" si="251"/>
        <v>1.023616767</v>
      </c>
      <c r="Q791" s="11"/>
      <c r="R791" s="15">
        <f t="shared" si="252"/>
        <v>0</v>
      </c>
      <c r="S791" s="13">
        <f t="shared" si="256"/>
        <v>388.11489769157527</v>
      </c>
      <c r="T791" s="13"/>
      <c r="U791" s="19">
        <f t="shared" si="259"/>
        <v>0</v>
      </c>
      <c r="V791" s="13">
        <f t="shared" si="253"/>
        <v>0</v>
      </c>
      <c r="W791" s="4" t="str">
        <f t="shared" si="257"/>
        <v>A+J=</v>
      </c>
      <c r="X791" s="30">
        <f t="shared" si="258"/>
        <v>45866</v>
      </c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3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</row>
    <row r="792" spans="1:80" x14ac:dyDescent="0.15">
      <c r="A792" s="36">
        <f t="shared" si="261"/>
        <v>45186</v>
      </c>
      <c r="B792" s="14">
        <f t="shared" ca="1" si="260"/>
        <v>1415.7771477415754</v>
      </c>
      <c r="C792" s="13">
        <f t="shared" si="254"/>
        <v>1027.66225005</v>
      </c>
      <c r="D792" s="12">
        <f>IF(A792&lt;$B$1,VLOOKUP(A792,[1]DI!$A$4:$B$15000,2,FALSE),0)</f>
        <v>0</v>
      </c>
      <c r="E792" s="13">
        <f t="shared" si="244"/>
        <v>1</v>
      </c>
      <c r="F792" s="13">
        <f>(TRUNC(PRODUCT($E$13:$E791),16))</f>
        <v>1.2634583419377701</v>
      </c>
      <c r="G792" s="13">
        <f t="shared" si="245"/>
        <v>1.24187697988916</v>
      </c>
      <c r="H792" s="13">
        <f t="shared" si="246"/>
        <v>1.01737802</v>
      </c>
      <c r="I792" s="12">
        <f t="shared" si="247"/>
        <v>4.4999999999999998E-2</v>
      </c>
      <c r="J792" s="12"/>
      <c r="K792" s="30">
        <f t="shared" si="255"/>
        <v>45135</v>
      </c>
      <c r="L792" s="2">
        <f t="shared" si="248"/>
        <v>34</v>
      </c>
      <c r="M792" s="15">
        <f t="shared" si="249"/>
        <v>35</v>
      </c>
      <c r="N792" s="11">
        <f t="shared" si="250"/>
        <v>1.006132182</v>
      </c>
      <c r="O792" s="11"/>
      <c r="P792" s="11">
        <f t="shared" si="251"/>
        <v>1.023616767</v>
      </c>
      <c r="Q792" s="11"/>
      <c r="R792" s="15">
        <f t="shared" si="252"/>
        <v>0</v>
      </c>
      <c r="S792" s="13">
        <f t="shared" si="256"/>
        <v>388.11489769157527</v>
      </c>
      <c r="T792" s="13"/>
      <c r="U792" s="19">
        <f t="shared" si="259"/>
        <v>0</v>
      </c>
      <c r="V792" s="13">
        <f t="shared" si="253"/>
        <v>0</v>
      </c>
      <c r="W792" s="4" t="str">
        <f t="shared" si="257"/>
        <v>A+J=</v>
      </c>
      <c r="X792" s="30">
        <f t="shared" si="258"/>
        <v>45866</v>
      </c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3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</row>
    <row r="793" spans="1:80" x14ac:dyDescent="0.15">
      <c r="A793" s="36">
        <f t="shared" si="261"/>
        <v>45187</v>
      </c>
      <c r="B793" s="14">
        <f t="shared" ca="1" si="260"/>
        <v>1415.7771477415754</v>
      </c>
      <c r="C793" s="13">
        <f t="shared" si="254"/>
        <v>1027.66225005</v>
      </c>
      <c r="D793" s="12">
        <f>IF(A793&lt;$B$1,VLOOKUP(A793,[1]DI!$A$4:$B$15000,2,FALSE),0)</f>
        <v>0.13150000000000001</v>
      </c>
      <c r="E793" s="13">
        <f t="shared" si="244"/>
        <v>1.0004903700000001</v>
      </c>
      <c r="F793" s="13">
        <f>(TRUNC(PRODUCT($E$13:$E792),16))</f>
        <v>1.2634583419377701</v>
      </c>
      <c r="G793" s="13">
        <f t="shared" si="245"/>
        <v>1.24187697988916</v>
      </c>
      <c r="H793" s="13">
        <f t="shared" si="246"/>
        <v>1.01737802</v>
      </c>
      <c r="I793" s="12">
        <f t="shared" si="247"/>
        <v>4.4999999999999998E-2</v>
      </c>
      <c r="J793" s="12"/>
      <c r="K793" s="30">
        <f t="shared" si="255"/>
        <v>45135</v>
      </c>
      <c r="L793" s="2">
        <f t="shared" si="248"/>
        <v>35</v>
      </c>
      <c r="M793" s="15">
        <f t="shared" si="249"/>
        <v>35</v>
      </c>
      <c r="N793" s="11">
        <f t="shared" si="250"/>
        <v>1.006132182</v>
      </c>
      <c r="O793" s="11"/>
      <c r="P793" s="11">
        <f t="shared" si="251"/>
        <v>1.023616767</v>
      </c>
      <c r="Q793" s="11"/>
      <c r="R793" s="15">
        <f t="shared" si="252"/>
        <v>0</v>
      </c>
      <c r="S793" s="13">
        <f t="shared" si="256"/>
        <v>388.11489769157527</v>
      </c>
      <c r="T793" s="13"/>
      <c r="U793" s="19">
        <f t="shared" si="259"/>
        <v>0</v>
      </c>
      <c r="V793" s="13">
        <f t="shared" si="253"/>
        <v>0</v>
      </c>
      <c r="W793" s="4" t="str">
        <f t="shared" si="257"/>
        <v>A+J=</v>
      </c>
      <c r="X793" s="30">
        <f t="shared" si="258"/>
        <v>45866</v>
      </c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3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</row>
    <row r="794" spans="1:80" x14ac:dyDescent="0.15">
      <c r="A794" s="36">
        <f t="shared" si="261"/>
        <v>45188</v>
      </c>
      <c r="B794" s="14">
        <f t="shared" ca="1" si="260"/>
        <v>1416.7188357392988</v>
      </c>
      <c r="C794" s="13">
        <f t="shared" si="254"/>
        <v>1027.66225005</v>
      </c>
      <c r="D794" s="12">
        <f>IF(A794&lt;$B$1,VLOOKUP(A794,[1]DI!$A$4:$B$15000,2,FALSE),0)</f>
        <v>0.13150000000000001</v>
      </c>
      <c r="E794" s="13">
        <f t="shared" si="244"/>
        <v>1.0004903700000001</v>
      </c>
      <c r="F794" s="13">
        <f>(TRUNC(PRODUCT($E$13:$E793),16))</f>
        <v>1.2640779040049099</v>
      </c>
      <c r="G794" s="13">
        <f t="shared" si="245"/>
        <v>1.24187697988916</v>
      </c>
      <c r="H794" s="13">
        <f t="shared" si="246"/>
        <v>1.01787691</v>
      </c>
      <c r="I794" s="12">
        <f t="shared" si="247"/>
        <v>4.4999999999999998E-2</v>
      </c>
      <c r="J794" s="12"/>
      <c r="K794" s="30">
        <f t="shared" si="255"/>
        <v>45135</v>
      </c>
      <c r="L794" s="2">
        <f t="shared" si="248"/>
        <v>36</v>
      </c>
      <c r="M794" s="15">
        <f t="shared" si="249"/>
        <v>36</v>
      </c>
      <c r="N794" s="11">
        <f t="shared" si="250"/>
        <v>1.006307938</v>
      </c>
      <c r="O794" s="11"/>
      <c r="P794" s="11">
        <f t="shared" si="251"/>
        <v>1.024297614</v>
      </c>
      <c r="Q794" s="11"/>
      <c r="R794" s="15">
        <f t="shared" si="252"/>
        <v>0</v>
      </c>
      <c r="S794" s="13">
        <f t="shared" si="256"/>
        <v>389.05658568929874</v>
      </c>
      <c r="T794" s="13"/>
      <c r="U794" s="19">
        <f t="shared" si="259"/>
        <v>0</v>
      </c>
      <c r="V794" s="13">
        <f t="shared" si="253"/>
        <v>0</v>
      </c>
      <c r="W794" s="4" t="str">
        <f t="shared" si="257"/>
        <v>A+J=</v>
      </c>
      <c r="X794" s="30">
        <f t="shared" si="258"/>
        <v>45866</v>
      </c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3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</row>
    <row r="795" spans="1:80" x14ac:dyDescent="0.15">
      <c r="A795" s="36">
        <f t="shared" si="261"/>
        <v>45189</v>
      </c>
      <c r="B795" s="14">
        <f t="shared" ca="1" si="260"/>
        <v>1417.6611599641381</v>
      </c>
      <c r="C795" s="13">
        <f t="shared" si="254"/>
        <v>1027.66225005</v>
      </c>
      <c r="D795" s="12">
        <f>IF(A795&lt;$B$1,VLOOKUP(A795,[1]DI!$A$4:$B$15000,2,FALSE),0)</f>
        <v>0.13150000000000001</v>
      </c>
      <c r="E795" s="13">
        <f t="shared" si="244"/>
        <v>1.0004903700000001</v>
      </c>
      <c r="F795" s="13">
        <f>(TRUNC(PRODUCT($E$13:$E794),16))</f>
        <v>1.2646977698866999</v>
      </c>
      <c r="G795" s="13">
        <f t="shared" si="245"/>
        <v>1.24187697988916</v>
      </c>
      <c r="H795" s="13">
        <f t="shared" si="246"/>
        <v>1.0183760500000001</v>
      </c>
      <c r="I795" s="12">
        <f t="shared" si="247"/>
        <v>4.4999999999999998E-2</v>
      </c>
      <c r="J795" s="12"/>
      <c r="K795" s="30">
        <f t="shared" si="255"/>
        <v>45135</v>
      </c>
      <c r="L795" s="2">
        <f t="shared" si="248"/>
        <v>37</v>
      </c>
      <c r="M795" s="15">
        <f t="shared" si="249"/>
        <v>37</v>
      </c>
      <c r="N795" s="11">
        <f t="shared" si="250"/>
        <v>1.0064837259999999</v>
      </c>
      <c r="O795" s="11"/>
      <c r="P795" s="11">
        <f t="shared" si="251"/>
        <v>1.024978921</v>
      </c>
      <c r="Q795" s="11"/>
      <c r="R795" s="15">
        <f t="shared" si="252"/>
        <v>0</v>
      </c>
      <c r="S795" s="13">
        <f t="shared" si="256"/>
        <v>389.9989099141381</v>
      </c>
      <c r="T795" s="13"/>
      <c r="U795" s="19">
        <f t="shared" si="259"/>
        <v>0</v>
      </c>
      <c r="V795" s="13">
        <f t="shared" si="253"/>
        <v>0</v>
      </c>
      <c r="W795" s="4" t="str">
        <f t="shared" si="257"/>
        <v>A+J=</v>
      </c>
      <c r="X795" s="30">
        <f t="shared" si="258"/>
        <v>45866</v>
      </c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3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</row>
    <row r="796" spans="1:80" x14ac:dyDescent="0.15">
      <c r="A796" s="36">
        <f t="shared" si="261"/>
        <v>45190</v>
      </c>
      <c r="B796" s="14">
        <f t="shared" ca="1" si="260"/>
        <v>1418.6041038306903</v>
      </c>
      <c r="C796" s="13">
        <f t="shared" si="254"/>
        <v>1027.66225005</v>
      </c>
      <c r="D796" s="12">
        <f>IF(A796&lt;$B$1,VLOOKUP(A796,[1]DI!$A$4:$B$15000,2,FALSE),0)</f>
        <v>0.1265</v>
      </c>
      <c r="E796" s="13">
        <f t="shared" si="244"/>
        <v>1.0004727899999999</v>
      </c>
      <c r="F796" s="13">
        <f>(TRUNC(PRODUCT($E$13:$E795),16))</f>
        <v>1.2653179397321199</v>
      </c>
      <c r="G796" s="13">
        <f t="shared" si="245"/>
        <v>1.24187697988916</v>
      </c>
      <c r="H796" s="13">
        <f t="shared" si="246"/>
        <v>1.01887543</v>
      </c>
      <c r="I796" s="12">
        <f t="shared" si="247"/>
        <v>4.4999999999999998E-2</v>
      </c>
      <c r="J796" s="12"/>
      <c r="K796" s="30">
        <f t="shared" si="255"/>
        <v>45135</v>
      </c>
      <c r="L796" s="2">
        <f t="shared" si="248"/>
        <v>38</v>
      </c>
      <c r="M796" s="15">
        <f t="shared" si="249"/>
        <v>38</v>
      </c>
      <c r="N796" s="11">
        <f t="shared" si="250"/>
        <v>1.0066595439999999</v>
      </c>
      <c r="O796" s="11"/>
      <c r="P796" s="11">
        <f t="shared" si="251"/>
        <v>1.025660676</v>
      </c>
      <c r="Q796" s="11"/>
      <c r="R796" s="15">
        <f t="shared" si="252"/>
        <v>0</v>
      </c>
      <c r="S796" s="13">
        <f t="shared" si="256"/>
        <v>390.94185378069034</v>
      </c>
      <c r="T796" s="13"/>
      <c r="U796" s="19">
        <f t="shared" si="259"/>
        <v>0</v>
      </c>
      <c r="V796" s="13">
        <f t="shared" si="253"/>
        <v>0</v>
      </c>
      <c r="W796" s="4" t="str">
        <f t="shared" si="257"/>
        <v>A+J=</v>
      </c>
      <c r="X796" s="30">
        <f t="shared" si="258"/>
        <v>45866</v>
      </c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3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</row>
    <row r="797" spans="1:80" x14ac:dyDescent="0.15">
      <c r="A797" s="36">
        <f t="shared" si="261"/>
        <v>45191</v>
      </c>
      <c r="B797" s="14">
        <f t="shared" ca="1" si="260"/>
        <v>1419.5227256645612</v>
      </c>
      <c r="C797" s="13">
        <f t="shared" si="254"/>
        <v>1027.66225005</v>
      </c>
      <c r="D797" s="12">
        <f>IF(A797&lt;$B$1,VLOOKUP(A797,[1]DI!$A$4:$B$15000,2,FALSE),0)</f>
        <v>0.1265</v>
      </c>
      <c r="E797" s="13">
        <f t="shared" si="244"/>
        <v>1.0004727899999999</v>
      </c>
      <c r="F797" s="13">
        <f>(TRUNC(PRODUCT($E$13:$E796),16))</f>
        <v>1.2659161694008401</v>
      </c>
      <c r="G797" s="13">
        <f t="shared" si="245"/>
        <v>1.24187697988916</v>
      </c>
      <c r="H797" s="13">
        <f t="shared" si="246"/>
        <v>1.0193571400000001</v>
      </c>
      <c r="I797" s="12">
        <f t="shared" si="247"/>
        <v>4.4999999999999998E-2</v>
      </c>
      <c r="J797" s="12"/>
      <c r="K797" s="30">
        <f t="shared" si="255"/>
        <v>45135</v>
      </c>
      <c r="L797" s="2">
        <f t="shared" si="248"/>
        <v>39</v>
      </c>
      <c r="M797" s="15">
        <f t="shared" si="249"/>
        <v>39</v>
      </c>
      <c r="N797" s="11">
        <f t="shared" si="250"/>
        <v>1.0068353919999999</v>
      </c>
      <c r="O797" s="11"/>
      <c r="P797" s="11">
        <f t="shared" si="251"/>
        <v>1.0263248460000001</v>
      </c>
      <c r="Q797" s="11"/>
      <c r="R797" s="15">
        <f t="shared" si="252"/>
        <v>0</v>
      </c>
      <c r="S797" s="13">
        <f t="shared" si="256"/>
        <v>391.86047561456121</v>
      </c>
      <c r="T797" s="13"/>
      <c r="U797" s="19">
        <f t="shared" si="259"/>
        <v>0</v>
      </c>
      <c r="V797" s="13">
        <f t="shared" si="253"/>
        <v>0</v>
      </c>
      <c r="W797" s="4" t="str">
        <f t="shared" si="257"/>
        <v>A+J=</v>
      </c>
      <c r="X797" s="30">
        <f t="shared" si="258"/>
        <v>45866</v>
      </c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3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</row>
    <row r="798" spans="1:80" x14ac:dyDescent="0.15">
      <c r="A798" s="36">
        <f t="shared" si="261"/>
        <v>45192</v>
      </c>
      <c r="B798" s="14">
        <f t="shared" ca="1" si="260"/>
        <v>1420.4419463783911</v>
      </c>
      <c r="C798" s="13">
        <f t="shared" si="254"/>
        <v>1027.66225005</v>
      </c>
      <c r="D798" s="12">
        <f>IF(A798&lt;$B$1,VLOOKUP(A798,[1]DI!$A$4:$B$15000,2,FALSE),0)</f>
        <v>0</v>
      </c>
      <c r="E798" s="13">
        <f t="shared" si="244"/>
        <v>1</v>
      </c>
      <c r="F798" s="13">
        <f>(TRUNC(PRODUCT($E$13:$E797),16))</f>
        <v>1.26651468190657</v>
      </c>
      <c r="G798" s="13">
        <f t="shared" si="245"/>
        <v>1.24187697988916</v>
      </c>
      <c r="H798" s="13">
        <f t="shared" si="246"/>
        <v>1.0198390799999999</v>
      </c>
      <c r="I798" s="12">
        <f t="shared" si="247"/>
        <v>4.4999999999999998E-2</v>
      </c>
      <c r="J798" s="12"/>
      <c r="K798" s="30">
        <f t="shared" si="255"/>
        <v>45135</v>
      </c>
      <c r="L798" s="2">
        <f t="shared" si="248"/>
        <v>39</v>
      </c>
      <c r="M798" s="15">
        <f t="shared" si="249"/>
        <v>40</v>
      </c>
      <c r="N798" s="11">
        <f t="shared" si="250"/>
        <v>1.007011272</v>
      </c>
      <c r="O798" s="11"/>
      <c r="P798" s="11">
        <f t="shared" si="251"/>
        <v>1.026989449</v>
      </c>
      <c r="Q798" s="11"/>
      <c r="R798" s="15">
        <f t="shared" si="252"/>
        <v>0</v>
      </c>
      <c r="S798" s="13">
        <f t="shared" si="256"/>
        <v>392.77969632839114</v>
      </c>
      <c r="T798" s="13"/>
      <c r="U798" s="19">
        <f t="shared" si="259"/>
        <v>0</v>
      </c>
      <c r="V798" s="13">
        <f t="shared" si="253"/>
        <v>0</v>
      </c>
      <c r="W798" s="4" t="str">
        <f t="shared" si="257"/>
        <v>A+J=</v>
      </c>
      <c r="X798" s="30">
        <f t="shared" si="258"/>
        <v>45866</v>
      </c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3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</row>
    <row r="799" spans="1:80" x14ac:dyDescent="0.15">
      <c r="A799" s="36">
        <f t="shared" si="261"/>
        <v>45193</v>
      </c>
      <c r="B799" s="14">
        <f t="shared" ca="1" si="260"/>
        <v>1420.4419463783911</v>
      </c>
      <c r="C799" s="13">
        <f t="shared" si="254"/>
        <v>1027.66225005</v>
      </c>
      <c r="D799" s="12">
        <f>IF(A799&lt;$B$1,VLOOKUP(A799,[1]DI!$A$4:$B$15000,2,FALSE),0)</f>
        <v>0</v>
      </c>
      <c r="E799" s="13">
        <f t="shared" si="244"/>
        <v>1</v>
      </c>
      <c r="F799" s="13">
        <f>(TRUNC(PRODUCT($E$13:$E798),16))</f>
        <v>1.26651468190657</v>
      </c>
      <c r="G799" s="13">
        <f t="shared" si="245"/>
        <v>1.24187697988916</v>
      </c>
      <c r="H799" s="13">
        <f t="shared" si="246"/>
        <v>1.0198390799999999</v>
      </c>
      <c r="I799" s="12">
        <f t="shared" si="247"/>
        <v>4.4999999999999998E-2</v>
      </c>
      <c r="J799" s="12"/>
      <c r="K799" s="30">
        <f t="shared" si="255"/>
        <v>45135</v>
      </c>
      <c r="L799" s="2">
        <f t="shared" si="248"/>
        <v>39</v>
      </c>
      <c r="M799" s="15">
        <f t="shared" si="249"/>
        <v>40</v>
      </c>
      <c r="N799" s="11">
        <f t="shared" si="250"/>
        <v>1.007011272</v>
      </c>
      <c r="O799" s="11"/>
      <c r="P799" s="11">
        <f t="shared" si="251"/>
        <v>1.026989449</v>
      </c>
      <c r="Q799" s="11"/>
      <c r="R799" s="15">
        <f t="shared" si="252"/>
        <v>0</v>
      </c>
      <c r="S799" s="13">
        <f t="shared" si="256"/>
        <v>392.77969632839114</v>
      </c>
      <c r="T799" s="13"/>
      <c r="U799" s="19">
        <f t="shared" si="259"/>
        <v>0</v>
      </c>
      <c r="V799" s="13">
        <f t="shared" si="253"/>
        <v>0</v>
      </c>
      <c r="W799" s="4" t="str">
        <f t="shared" si="257"/>
        <v>A+J=</v>
      </c>
      <c r="X799" s="30">
        <f t="shared" si="258"/>
        <v>45866</v>
      </c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3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</row>
    <row r="800" spans="1:80" x14ac:dyDescent="0.15">
      <c r="A800" s="36">
        <f t="shared" si="261"/>
        <v>45194</v>
      </c>
      <c r="B800" s="14">
        <f t="shared" ca="1" si="260"/>
        <v>1420.4419463783911</v>
      </c>
      <c r="C800" s="13">
        <f t="shared" si="254"/>
        <v>1027.66225005</v>
      </c>
      <c r="D800" s="12">
        <f>IF(A800&lt;$B$1,VLOOKUP(A800,[1]DI!$A$4:$B$15000,2,FALSE),0)</f>
        <v>0.1265</v>
      </c>
      <c r="E800" s="13">
        <f t="shared" si="244"/>
        <v>1.0004727899999999</v>
      </c>
      <c r="F800" s="13">
        <f>(TRUNC(PRODUCT($E$13:$E799),16))</f>
        <v>1.26651468190657</v>
      </c>
      <c r="G800" s="13">
        <f t="shared" si="245"/>
        <v>1.24187697988916</v>
      </c>
      <c r="H800" s="13">
        <f t="shared" si="246"/>
        <v>1.0198390799999999</v>
      </c>
      <c r="I800" s="12">
        <f t="shared" si="247"/>
        <v>4.4999999999999998E-2</v>
      </c>
      <c r="J800" s="12"/>
      <c r="K800" s="30">
        <f t="shared" si="255"/>
        <v>45135</v>
      </c>
      <c r="L800" s="2">
        <f t="shared" si="248"/>
        <v>40</v>
      </c>
      <c r="M800" s="15">
        <f t="shared" si="249"/>
        <v>40</v>
      </c>
      <c r="N800" s="11">
        <f t="shared" si="250"/>
        <v>1.007011272</v>
      </c>
      <c r="O800" s="11"/>
      <c r="P800" s="11">
        <f t="shared" si="251"/>
        <v>1.026989449</v>
      </c>
      <c r="Q800" s="11"/>
      <c r="R800" s="15">
        <f t="shared" si="252"/>
        <v>0</v>
      </c>
      <c r="S800" s="13">
        <f t="shared" si="256"/>
        <v>392.77969632839114</v>
      </c>
      <c r="T800" s="13"/>
      <c r="U800" s="19">
        <f t="shared" si="259"/>
        <v>0</v>
      </c>
      <c r="V800" s="13">
        <f t="shared" si="253"/>
        <v>0</v>
      </c>
      <c r="W800" s="4" t="str">
        <f t="shared" si="257"/>
        <v>A+J=</v>
      </c>
      <c r="X800" s="30">
        <f t="shared" si="258"/>
        <v>45866</v>
      </c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3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</row>
    <row r="801" spans="1:80" x14ac:dyDescent="0.15">
      <c r="A801" s="36">
        <f t="shared" si="261"/>
        <v>45195</v>
      </c>
      <c r="B801" s="14">
        <f t="shared" ca="1" si="260"/>
        <v>1421.3617659821803</v>
      </c>
      <c r="C801" s="13">
        <f t="shared" si="254"/>
        <v>1027.66225005</v>
      </c>
      <c r="D801" s="12">
        <f>IF(A801&lt;$B$1,VLOOKUP(A801,[1]DI!$A$4:$B$15000,2,FALSE),0)</f>
        <v>0.1265</v>
      </c>
      <c r="E801" s="13">
        <f t="shared" si="244"/>
        <v>1.0004727899999999</v>
      </c>
      <c r="F801" s="13">
        <f>(TRUNC(PRODUCT($E$13:$E800),16))</f>
        <v>1.2671134773830299</v>
      </c>
      <c r="G801" s="13">
        <f t="shared" si="245"/>
        <v>1.24187697988916</v>
      </c>
      <c r="H801" s="13">
        <f t="shared" si="246"/>
        <v>1.0203212500000001</v>
      </c>
      <c r="I801" s="12">
        <f t="shared" si="247"/>
        <v>4.4999999999999998E-2</v>
      </c>
      <c r="J801" s="12"/>
      <c r="K801" s="30">
        <f t="shared" si="255"/>
        <v>45135</v>
      </c>
      <c r="L801" s="2">
        <f t="shared" si="248"/>
        <v>41</v>
      </c>
      <c r="M801" s="15">
        <f t="shared" si="249"/>
        <v>41</v>
      </c>
      <c r="N801" s="11">
        <f t="shared" si="250"/>
        <v>1.007187182</v>
      </c>
      <c r="O801" s="11"/>
      <c r="P801" s="11">
        <f t="shared" si="251"/>
        <v>1.027654485</v>
      </c>
      <c r="Q801" s="11"/>
      <c r="R801" s="15">
        <f t="shared" si="252"/>
        <v>0</v>
      </c>
      <c r="S801" s="13">
        <f t="shared" si="256"/>
        <v>393.69951593218019</v>
      </c>
      <c r="T801" s="13"/>
      <c r="U801" s="19">
        <f t="shared" si="259"/>
        <v>0</v>
      </c>
      <c r="V801" s="13">
        <f t="shared" si="253"/>
        <v>0</v>
      </c>
      <c r="W801" s="4" t="str">
        <f t="shared" si="257"/>
        <v>A+J=</v>
      </c>
      <c r="X801" s="30">
        <f t="shared" si="258"/>
        <v>45866</v>
      </c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3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</row>
    <row r="802" spans="1:80" x14ac:dyDescent="0.15">
      <c r="A802" s="36">
        <f t="shared" si="261"/>
        <v>45196</v>
      </c>
      <c r="B802" s="14">
        <f t="shared" ca="1" si="260"/>
        <v>1422.2821831004781</v>
      </c>
      <c r="C802" s="13">
        <f t="shared" si="254"/>
        <v>1027.66225005</v>
      </c>
      <c r="D802" s="12">
        <f>IF(A802&lt;$B$1,VLOOKUP(A802,[1]DI!$A$4:$B$15000,2,FALSE),0)</f>
        <v>0.1265</v>
      </c>
      <c r="E802" s="13">
        <f t="shared" si="244"/>
        <v>1.0004727899999999</v>
      </c>
      <c r="F802" s="13">
        <f>(TRUNC(PRODUCT($E$13:$E801),16))</f>
        <v>1.2677125559639999</v>
      </c>
      <c r="G802" s="13">
        <f t="shared" si="245"/>
        <v>1.24187697988916</v>
      </c>
      <c r="H802" s="13">
        <f t="shared" si="246"/>
        <v>1.02080365</v>
      </c>
      <c r="I802" s="12">
        <f t="shared" si="247"/>
        <v>4.4999999999999998E-2</v>
      </c>
      <c r="J802" s="12"/>
      <c r="K802" s="30">
        <f t="shared" si="255"/>
        <v>45135</v>
      </c>
      <c r="L802" s="2">
        <f t="shared" si="248"/>
        <v>42</v>
      </c>
      <c r="M802" s="15">
        <f t="shared" si="249"/>
        <v>42</v>
      </c>
      <c r="N802" s="11">
        <f t="shared" si="250"/>
        <v>1.007363123</v>
      </c>
      <c r="O802" s="11"/>
      <c r="P802" s="11">
        <f t="shared" si="251"/>
        <v>1.028319953</v>
      </c>
      <c r="Q802" s="11"/>
      <c r="R802" s="15">
        <f t="shared" si="252"/>
        <v>0</v>
      </c>
      <c r="S802" s="13">
        <f t="shared" si="256"/>
        <v>394.61993305047815</v>
      </c>
      <c r="T802" s="13"/>
      <c r="U802" s="19">
        <f t="shared" si="259"/>
        <v>0</v>
      </c>
      <c r="V802" s="13">
        <f t="shared" si="253"/>
        <v>0</v>
      </c>
      <c r="W802" s="4" t="str">
        <f t="shared" si="257"/>
        <v>A+J=</v>
      </c>
      <c r="X802" s="30">
        <f t="shared" si="258"/>
        <v>45866</v>
      </c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3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</row>
    <row r="803" spans="1:80" x14ac:dyDescent="0.15">
      <c r="A803" s="36">
        <f t="shared" si="261"/>
        <v>45197</v>
      </c>
      <c r="B803" s="14">
        <f t="shared" ca="1" si="260"/>
        <v>1423.2031990987352</v>
      </c>
      <c r="C803" s="13">
        <f t="shared" si="254"/>
        <v>1027.66225005</v>
      </c>
      <c r="D803" s="12">
        <f>IF(A803&lt;$B$1,VLOOKUP(A803,[1]DI!$A$4:$B$15000,2,FALSE),0)</f>
        <v>0.1265</v>
      </c>
      <c r="E803" s="13">
        <f t="shared" si="244"/>
        <v>1.0004727899999999</v>
      </c>
      <c r="F803" s="13">
        <f>(TRUNC(PRODUCT($E$13:$E802),16))</f>
        <v>1.26831191778334</v>
      </c>
      <c r="G803" s="13">
        <f t="shared" si="245"/>
        <v>1.24187697988916</v>
      </c>
      <c r="H803" s="13">
        <f t="shared" si="246"/>
        <v>1.02128628</v>
      </c>
      <c r="I803" s="12">
        <f t="shared" si="247"/>
        <v>4.4999999999999998E-2</v>
      </c>
      <c r="J803" s="12"/>
      <c r="K803" s="30">
        <f t="shared" si="255"/>
        <v>45135</v>
      </c>
      <c r="L803" s="2">
        <f t="shared" si="248"/>
        <v>43</v>
      </c>
      <c r="M803" s="15">
        <f t="shared" si="249"/>
        <v>43</v>
      </c>
      <c r="N803" s="11">
        <f t="shared" si="250"/>
        <v>1.0075390950000001</v>
      </c>
      <c r="O803" s="11"/>
      <c r="P803" s="11">
        <f t="shared" si="251"/>
        <v>1.0289858540000001</v>
      </c>
      <c r="Q803" s="11"/>
      <c r="R803" s="15">
        <f t="shared" si="252"/>
        <v>0</v>
      </c>
      <c r="S803" s="13">
        <f t="shared" si="256"/>
        <v>395.54094904873523</v>
      </c>
      <c r="T803" s="13"/>
      <c r="U803" s="19">
        <f t="shared" si="259"/>
        <v>0</v>
      </c>
      <c r="V803" s="13">
        <f t="shared" si="253"/>
        <v>0</v>
      </c>
      <c r="W803" s="4" t="str">
        <f t="shared" si="257"/>
        <v>A+J=</v>
      </c>
      <c r="X803" s="30">
        <f t="shared" si="258"/>
        <v>45866</v>
      </c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3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</row>
    <row r="804" spans="1:80" x14ac:dyDescent="0.15">
      <c r="A804" s="36">
        <f t="shared" si="261"/>
        <v>45198</v>
      </c>
      <c r="B804" s="14">
        <f t="shared" ca="1" si="260"/>
        <v>1424.1248001524489</v>
      </c>
      <c r="C804" s="13">
        <f t="shared" si="254"/>
        <v>1027.66225005</v>
      </c>
      <c r="D804" s="12">
        <f>IF(A804&lt;$B$1,VLOOKUP(A804,[1]DI!$A$4:$B$15000,2,FALSE),0)</f>
        <v>0.1265</v>
      </c>
      <c r="E804" s="13">
        <f t="shared" si="244"/>
        <v>1.0004727899999999</v>
      </c>
      <c r="F804" s="13">
        <f>(TRUNC(PRODUCT($E$13:$E803),16))</f>
        <v>1.2689115629749499</v>
      </c>
      <c r="G804" s="13">
        <f t="shared" si="245"/>
        <v>1.24187697988916</v>
      </c>
      <c r="H804" s="13">
        <f t="shared" si="246"/>
        <v>1.02176913</v>
      </c>
      <c r="I804" s="12">
        <f t="shared" si="247"/>
        <v>4.4999999999999998E-2</v>
      </c>
      <c r="J804" s="12"/>
      <c r="K804" s="30">
        <f t="shared" si="255"/>
        <v>45135</v>
      </c>
      <c r="L804" s="2">
        <f t="shared" si="248"/>
        <v>44</v>
      </c>
      <c r="M804" s="15">
        <f t="shared" si="249"/>
        <v>44</v>
      </c>
      <c r="N804" s="11">
        <f t="shared" si="250"/>
        <v>1.0077150969999999</v>
      </c>
      <c r="O804" s="11"/>
      <c r="P804" s="11">
        <f t="shared" si="251"/>
        <v>1.0296521780000001</v>
      </c>
      <c r="Q804" s="11"/>
      <c r="R804" s="15">
        <f t="shared" si="252"/>
        <v>0</v>
      </c>
      <c r="S804" s="13">
        <f t="shared" si="256"/>
        <v>396.46255010244886</v>
      </c>
      <c r="T804" s="13"/>
      <c r="U804" s="19">
        <f t="shared" si="259"/>
        <v>0</v>
      </c>
      <c r="V804" s="13">
        <f t="shared" si="253"/>
        <v>0</v>
      </c>
      <c r="W804" s="4" t="str">
        <f t="shared" si="257"/>
        <v>A+J=</v>
      </c>
      <c r="X804" s="30">
        <f t="shared" si="258"/>
        <v>45866</v>
      </c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3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</row>
    <row r="805" spans="1:80" x14ac:dyDescent="0.15">
      <c r="A805" s="36">
        <f t="shared" si="261"/>
        <v>45199</v>
      </c>
      <c r="B805" s="14">
        <f t="shared" ca="1" si="260"/>
        <v>1425.0470000961216</v>
      </c>
      <c r="C805" s="13">
        <f t="shared" si="254"/>
        <v>1027.66225005</v>
      </c>
      <c r="D805" s="12">
        <f>IF(A805&lt;$B$1,VLOOKUP(A805,[1]DI!$A$4:$B$15000,2,FALSE),0)</f>
        <v>0</v>
      </c>
      <c r="E805" s="13">
        <f t="shared" si="244"/>
        <v>1</v>
      </c>
      <c r="F805" s="13">
        <f>(TRUNC(PRODUCT($E$13:$E804),16))</f>
        <v>1.2695114916728001</v>
      </c>
      <c r="G805" s="13">
        <f t="shared" si="245"/>
        <v>1.24187697988916</v>
      </c>
      <c r="H805" s="13">
        <f t="shared" si="246"/>
        <v>1.02225221</v>
      </c>
      <c r="I805" s="12">
        <f t="shared" si="247"/>
        <v>4.4999999999999998E-2</v>
      </c>
      <c r="J805" s="12"/>
      <c r="K805" s="30">
        <f t="shared" si="255"/>
        <v>45135</v>
      </c>
      <c r="L805" s="2">
        <f t="shared" si="248"/>
        <v>44</v>
      </c>
      <c r="M805" s="15">
        <f t="shared" si="249"/>
        <v>45</v>
      </c>
      <c r="N805" s="11">
        <f t="shared" si="250"/>
        <v>1.00789113</v>
      </c>
      <c r="O805" s="11"/>
      <c r="P805" s="11">
        <f t="shared" si="251"/>
        <v>1.0303189349999999</v>
      </c>
      <c r="Q805" s="11"/>
      <c r="R805" s="15">
        <f t="shared" si="252"/>
        <v>0</v>
      </c>
      <c r="S805" s="13">
        <f t="shared" si="256"/>
        <v>397.38475004612161</v>
      </c>
      <c r="T805" s="13"/>
      <c r="U805" s="19">
        <f t="shared" si="259"/>
        <v>0</v>
      </c>
      <c r="V805" s="13">
        <f t="shared" si="253"/>
        <v>0</v>
      </c>
      <c r="W805" s="4" t="str">
        <f t="shared" si="257"/>
        <v>A+J=</v>
      </c>
      <c r="X805" s="30">
        <f t="shared" si="258"/>
        <v>45866</v>
      </c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3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</row>
    <row r="806" spans="1:80" x14ac:dyDescent="0.15">
      <c r="A806" s="36">
        <f t="shared" si="261"/>
        <v>45200</v>
      </c>
      <c r="B806" s="14">
        <f t="shared" ca="1" si="260"/>
        <v>1425.0470000961216</v>
      </c>
      <c r="C806" s="13">
        <f t="shared" ref="C806:C869" si="262">(C805-V805)</f>
        <v>1027.66225005</v>
      </c>
      <c r="D806" s="12">
        <f>IF(A806&lt;$B$1,VLOOKUP(A806,[1]DI!$A$4:$B$15000,2,FALSE),0)</f>
        <v>0</v>
      </c>
      <c r="E806" s="13">
        <f t="shared" ref="E806:E869" si="263">ROUND(((1+D806)^(1/252)),8)</f>
        <v>1</v>
      </c>
      <c r="F806" s="13">
        <f>(TRUNC(PRODUCT($E$13:$E805),16))</f>
        <v>1.2695114916728001</v>
      </c>
      <c r="G806" s="13">
        <f t="shared" ref="G806:G869" si="264">IF(R805&gt;0,F805,G805)</f>
        <v>1.24187697988916</v>
      </c>
      <c r="H806" s="13">
        <f t="shared" ref="H806:H869" si="265">ROUND(F806/G806,8)</f>
        <v>1.02225221</v>
      </c>
      <c r="I806" s="12">
        <f t="shared" ref="I806:I869" si="266">IF(R805&gt;0,VLOOKUP(A805,AG$161:AH$223,2),I805)</f>
        <v>4.4999999999999998E-2</v>
      </c>
      <c r="J806" s="12"/>
      <c r="K806" s="30">
        <f t="shared" ref="K806:K869" si="267">IF(R805&gt;0,VLOOKUP(R805,Z$13:AJ$151,2),K805)</f>
        <v>45135</v>
      </c>
      <c r="L806" s="2">
        <f t="shared" ref="L806:L869" si="268">IF(A806&gt;K806,IF(NETWORKDAYS(K806,A806,$Z$161:$Z$545)-1=0,1,NETWORKDAYS(K806,A806,$Z$161:$Z$545)-1),0)</f>
        <v>44</v>
      </c>
      <c r="M806" s="15">
        <f t="shared" ref="M806:M869" si="269">IF(AND(L806=1,L805=1),1,IF(L806&gt;0,IF(L806=L805,L806+1,L806),0))</f>
        <v>45</v>
      </c>
      <c r="N806" s="11">
        <f t="shared" ref="N806:N869" si="270">ROUND((I806+1)^(M806/252),9)</f>
        <v>1.00789113</v>
      </c>
      <c r="O806" s="11"/>
      <c r="P806" s="11">
        <f t="shared" ref="P806:P869" si="271">ROUND(H806*N806,9)</f>
        <v>1.0303189349999999</v>
      </c>
      <c r="Q806" s="11"/>
      <c r="R806" s="15">
        <f t="shared" ref="R806:R869" si="272">IF(VLOOKUP(A806,AA$13:AH$151,8)=VLOOKUP(A805,AA$13:AH$151,8),0,VLOOKUP(A806,AA$13:AH$151,8))</f>
        <v>0</v>
      </c>
      <c r="S806" s="13">
        <f t="shared" si="256"/>
        <v>397.38475004612161</v>
      </c>
      <c r="T806" s="13"/>
      <c r="U806" s="19">
        <f t="shared" si="259"/>
        <v>0</v>
      </c>
      <c r="V806" s="13">
        <f t="shared" ref="V806:V869" si="273">IF(U806&gt;0,TRUNC(U806*C806,8),0)</f>
        <v>0</v>
      </c>
      <c r="W806" s="4" t="str">
        <f t="shared" ref="W806:W869" si="274">IF(R805&gt;0,VLOOKUP(R805,Z$13:AJ$151,10),W805)</f>
        <v>A+J=</v>
      </c>
      <c r="X806" s="30">
        <f t="shared" ref="X806:X869" si="275">IF(R805&gt;0,VLOOKUP(R805,Z$13:AJ$151,11),X805)</f>
        <v>45866</v>
      </c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3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</row>
    <row r="807" spans="1:80" x14ac:dyDescent="0.15">
      <c r="A807" s="36">
        <f t="shared" si="261"/>
        <v>45201</v>
      </c>
      <c r="B807" s="14">
        <f t="shared" ca="1" si="260"/>
        <v>1425.0470000961216</v>
      </c>
      <c r="C807" s="13">
        <f t="shared" si="262"/>
        <v>1027.66225005</v>
      </c>
      <c r="D807" s="12">
        <f>IF(A807&lt;$B$1,VLOOKUP(A807,[1]DI!$A$4:$B$15000,2,FALSE),0)</f>
        <v>0.1265</v>
      </c>
      <c r="E807" s="13">
        <f t="shared" si="263"/>
        <v>1.0004727899999999</v>
      </c>
      <c r="F807" s="13">
        <f>(TRUNC(PRODUCT($E$13:$E806),16))</f>
        <v>1.2695114916728001</v>
      </c>
      <c r="G807" s="13">
        <f t="shared" si="264"/>
        <v>1.24187697988916</v>
      </c>
      <c r="H807" s="13">
        <f t="shared" si="265"/>
        <v>1.02225221</v>
      </c>
      <c r="I807" s="12">
        <f t="shared" si="266"/>
        <v>4.4999999999999998E-2</v>
      </c>
      <c r="J807" s="12"/>
      <c r="K807" s="30">
        <f t="shared" si="267"/>
        <v>45135</v>
      </c>
      <c r="L807" s="2">
        <f t="shared" si="268"/>
        <v>45</v>
      </c>
      <c r="M807" s="15">
        <f t="shared" si="269"/>
        <v>45</v>
      </c>
      <c r="N807" s="11">
        <f t="shared" si="270"/>
        <v>1.00789113</v>
      </c>
      <c r="O807" s="11"/>
      <c r="P807" s="11">
        <f t="shared" si="271"/>
        <v>1.0303189349999999</v>
      </c>
      <c r="Q807" s="11"/>
      <c r="R807" s="15">
        <f t="shared" si="272"/>
        <v>0</v>
      </c>
      <c r="S807" s="13">
        <f t="shared" ref="S807:S870" si="276">TRUNC(((P807-1)*C807),8)+(S$741*P807)</f>
        <v>397.38475004612161</v>
      </c>
      <c r="T807" s="13"/>
      <c r="U807" s="19">
        <f t="shared" si="259"/>
        <v>0</v>
      </c>
      <c r="V807" s="13">
        <f t="shared" si="273"/>
        <v>0</v>
      </c>
      <c r="W807" s="4" t="str">
        <f t="shared" si="274"/>
        <v>A+J=</v>
      </c>
      <c r="X807" s="30">
        <f t="shared" si="275"/>
        <v>45866</v>
      </c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3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</row>
    <row r="808" spans="1:80" x14ac:dyDescent="0.15">
      <c r="A808" s="36">
        <f t="shared" si="261"/>
        <v>45202</v>
      </c>
      <c r="B808" s="14">
        <f t="shared" ca="1" si="260"/>
        <v>1425.9698003052038</v>
      </c>
      <c r="C808" s="13">
        <f t="shared" si="262"/>
        <v>1027.66225005</v>
      </c>
      <c r="D808" s="12">
        <f>IF(A808&lt;$B$1,VLOOKUP(A808,[1]DI!$A$4:$B$15000,2,FALSE),0)</f>
        <v>0.1265</v>
      </c>
      <c r="E808" s="13">
        <f t="shared" si="263"/>
        <v>1.0004727899999999</v>
      </c>
      <c r="F808" s="13">
        <f>(TRUNC(PRODUCT($E$13:$E807),16))</f>
        <v>1.27011170401095</v>
      </c>
      <c r="G808" s="13">
        <f t="shared" si="264"/>
        <v>1.24187697988916</v>
      </c>
      <c r="H808" s="13">
        <f t="shared" si="265"/>
        <v>1.0227355199999999</v>
      </c>
      <c r="I808" s="12">
        <f t="shared" si="266"/>
        <v>4.4999999999999998E-2</v>
      </c>
      <c r="J808" s="12"/>
      <c r="K808" s="30">
        <f t="shared" si="267"/>
        <v>45135</v>
      </c>
      <c r="L808" s="2">
        <f t="shared" si="268"/>
        <v>46</v>
      </c>
      <c r="M808" s="15">
        <f t="shared" si="269"/>
        <v>46</v>
      </c>
      <c r="N808" s="11">
        <f t="shared" si="270"/>
        <v>1.0080671940000001</v>
      </c>
      <c r="O808" s="11"/>
      <c r="P808" s="11">
        <f t="shared" si="271"/>
        <v>1.0309861259999999</v>
      </c>
      <c r="Q808" s="11"/>
      <c r="R808" s="15">
        <f t="shared" si="272"/>
        <v>0</v>
      </c>
      <c r="S808" s="13">
        <f t="shared" si="276"/>
        <v>398.30755025520369</v>
      </c>
      <c r="T808" s="13"/>
      <c r="U808" s="19">
        <f t="shared" si="259"/>
        <v>0</v>
      </c>
      <c r="V808" s="13">
        <f t="shared" si="273"/>
        <v>0</v>
      </c>
      <c r="W808" s="4" t="str">
        <f t="shared" si="274"/>
        <v>A+J=</v>
      </c>
      <c r="X808" s="30">
        <f t="shared" si="275"/>
        <v>45866</v>
      </c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3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</row>
    <row r="809" spans="1:80" x14ac:dyDescent="0.15">
      <c r="A809" s="36">
        <f t="shared" si="261"/>
        <v>45203</v>
      </c>
      <c r="B809" s="14">
        <f t="shared" ca="1" si="260"/>
        <v>1426.893199404245</v>
      </c>
      <c r="C809" s="13">
        <f t="shared" si="262"/>
        <v>1027.66225005</v>
      </c>
      <c r="D809" s="12">
        <f>IF(A809&lt;$B$1,VLOOKUP(A809,[1]DI!$A$4:$B$15000,2,FALSE),0)</f>
        <v>0.1265</v>
      </c>
      <c r="E809" s="13">
        <f t="shared" si="263"/>
        <v>1.0004727899999999</v>
      </c>
      <c r="F809" s="13">
        <f>(TRUNC(PRODUCT($E$13:$E808),16))</f>
        <v>1.2707122001234901</v>
      </c>
      <c r="G809" s="13">
        <f t="shared" si="264"/>
        <v>1.24187697988916</v>
      </c>
      <c r="H809" s="13">
        <f t="shared" si="265"/>
        <v>1.02321906</v>
      </c>
      <c r="I809" s="12">
        <f t="shared" si="266"/>
        <v>4.4999999999999998E-2</v>
      </c>
      <c r="J809" s="12"/>
      <c r="K809" s="30">
        <f t="shared" si="267"/>
        <v>45135</v>
      </c>
      <c r="L809" s="2">
        <f t="shared" si="268"/>
        <v>47</v>
      </c>
      <c r="M809" s="15">
        <f t="shared" si="269"/>
        <v>47</v>
      </c>
      <c r="N809" s="11">
        <f t="shared" si="270"/>
        <v>1.0082432889999999</v>
      </c>
      <c r="O809" s="11"/>
      <c r="P809" s="11">
        <f t="shared" si="271"/>
        <v>1.03165375</v>
      </c>
      <c r="Q809" s="11"/>
      <c r="R809" s="15">
        <f t="shared" si="272"/>
        <v>0</v>
      </c>
      <c r="S809" s="13">
        <f t="shared" si="276"/>
        <v>399.23094935424501</v>
      </c>
      <c r="T809" s="13"/>
      <c r="U809" s="19">
        <f t="shared" si="259"/>
        <v>0</v>
      </c>
      <c r="V809" s="13">
        <f t="shared" si="273"/>
        <v>0</v>
      </c>
      <c r="W809" s="4" t="str">
        <f t="shared" si="274"/>
        <v>A+J=</v>
      </c>
      <c r="X809" s="30">
        <f t="shared" si="275"/>
        <v>45866</v>
      </c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3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</row>
    <row r="810" spans="1:80" x14ac:dyDescent="0.15">
      <c r="A810" s="36">
        <f t="shared" si="261"/>
        <v>45204</v>
      </c>
      <c r="B810" s="14">
        <f t="shared" ca="1" si="260"/>
        <v>1427.8171987786957</v>
      </c>
      <c r="C810" s="13">
        <f t="shared" si="262"/>
        <v>1027.66225005</v>
      </c>
      <c r="D810" s="12">
        <f>IF(A810&lt;$B$1,VLOOKUP(A810,[1]DI!$A$4:$B$15000,2,FALSE),0)</f>
        <v>0.1265</v>
      </c>
      <c r="E810" s="13">
        <f t="shared" si="263"/>
        <v>1.0004727899999999</v>
      </c>
      <c r="F810" s="13">
        <f>(TRUNC(PRODUCT($E$13:$E809),16))</f>
        <v>1.2713129801445899</v>
      </c>
      <c r="G810" s="13">
        <f t="shared" si="264"/>
        <v>1.24187697988916</v>
      </c>
      <c r="H810" s="13">
        <f t="shared" si="265"/>
        <v>1.02370283</v>
      </c>
      <c r="I810" s="12">
        <f t="shared" si="266"/>
        <v>4.4999999999999998E-2</v>
      </c>
      <c r="J810" s="12"/>
      <c r="K810" s="30">
        <f t="shared" si="267"/>
        <v>45135</v>
      </c>
      <c r="L810" s="2">
        <f t="shared" si="268"/>
        <v>48</v>
      </c>
      <c r="M810" s="15">
        <f t="shared" si="269"/>
        <v>48</v>
      </c>
      <c r="N810" s="11">
        <f t="shared" si="270"/>
        <v>1.008419414</v>
      </c>
      <c r="O810" s="11"/>
      <c r="P810" s="11">
        <f t="shared" si="271"/>
        <v>1.0323218080000001</v>
      </c>
      <c r="Q810" s="11"/>
      <c r="R810" s="15">
        <f t="shared" si="272"/>
        <v>0</v>
      </c>
      <c r="S810" s="13">
        <f t="shared" si="276"/>
        <v>400.15494872869567</v>
      </c>
      <c r="T810" s="13"/>
      <c r="U810" s="19">
        <f t="shared" si="259"/>
        <v>0</v>
      </c>
      <c r="V810" s="13">
        <f t="shared" si="273"/>
        <v>0</v>
      </c>
      <c r="W810" s="4" t="str">
        <f t="shared" si="274"/>
        <v>A+J=</v>
      </c>
      <c r="X810" s="30">
        <f t="shared" si="275"/>
        <v>45866</v>
      </c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3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</row>
    <row r="811" spans="1:80" x14ac:dyDescent="0.15">
      <c r="A811" s="36">
        <f t="shared" si="261"/>
        <v>45205</v>
      </c>
      <c r="B811" s="14">
        <f t="shared" ca="1" si="260"/>
        <v>1428.7417984185556</v>
      </c>
      <c r="C811" s="13">
        <f t="shared" si="262"/>
        <v>1027.66225005</v>
      </c>
      <c r="D811" s="12">
        <f>IF(A811&lt;$B$1,VLOOKUP(A811,[1]DI!$A$4:$B$15000,2,FALSE),0)</f>
        <v>0.1265</v>
      </c>
      <c r="E811" s="13">
        <f t="shared" si="263"/>
        <v>1.0004727899999999</v>
      </c>
      <c r="F811" s="13">
        <f>(TRUNC(PRODUCT($E$13:$E810),16))</f>
        <v>1.27191404420847</v>
      </c>
      <c r="G811" s="13">
        <f t="shared" si="264"/>
        <v>1.24187697988916</v>
      </c>
      <c r="H811" s="13">
        <f t="shared" si="265"/>
        <v>1.0241868300000001</v>
      </c>
      <c r="I811" s="12">
        <f t="shared" si="266"/>
        <v>4.4999999999999998E-2</v>
      </c>
      <c r="J811" s="12"/>
      <c r="K811" s="30">
        <f t="shared" si="267"/>
        <v>45135</v>
      </c>
      <c r="L811" s="2">
        <f t="shared" si="268"/>
        <v>49</v>
      </c>
      <c r="M811" s="15">
        <f t="shared" si="269"/>
        <v>49</v>
      </c>
      <c r="N811" s="11">
        <f t="shared" si="270"/>
        <v>1.00859557</v>
      </c>
      <c r="O811" s="11"/>
      <c r="P811" s="11">
        <f t="shared" si="271"/>
        <v>1.0329903</v>
      </c>
      <c r="Q811" s="11"/>
      <c r="R811" s="15">
        <f t="shared" si="272"/>
        <v>0</v>
      </c>
      <c r="S811" s="13">
        <f t="shared" si="276"/>
        <v>401.07954836855561</v>
      </c>
      <c r="T811" s="13"/>
      <c r="U811" s="19">
        <f t="shared" si="259"/>
        <v>0</v>
      </c>
      <c r="V811" s="13">
        <f t="shared" si="273"/>
        <v>0</v>
      </c>
      <c r="W811" s="4" t="str">
        <f t="shared" si="274"/>
        <v>A+J=</v>
      </c>
      <c r="X811" s="30">
        <f t="shared" si="275"/>
        <v>45866</v>
      </c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3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</row>
    <row r="812" spans="1:80" x14ac:dyDescent="0.15">
      <c r="A812" s="36">
        <f t="shared" si="261"/>
        <v>45206</v>
      </c>
      <c r="B812" s="14">
        <f t="shared" ca="1" si="260"/>
        <v>1429.6669831238721</v>
      </c>
      <c r="C812" s="13">
        <f t="shared" si="262"/>
        <v>1027.66225005</v>
      </c>
      <c r="D812" s="12">
        <f>IF(A812&lt;$B$1,VLOOKUP(A812,[1]DI!$A$4:$B$15000,2,FALSE),0)</f>
        <v>0</v>
      </c>
      <c r="E812" s="13">
        <f t="shared" si="263"/>
        <v>1</v>
      </c>
      <c r="F812" s="13">
        <f>(TRUNC(PRODUCT($E$13:$E811),16))</f>
        <v>1.2725153924494299</v>
      </c>
      <c r="G812" s="13">
        <f t="shared" si="264"/>
        <v>1.24187697988916</v>
      </c>
      <c r="H812" s="13">
        <f t="shared" si="265"/>
        <v>1.02467105</v>
      </c>
      <c r="I812" s="12">
        <f t="shared" si="266"/>
        <v>4.4999999999999998E-2</v>
      </c>
      <c r="J812" s="12"/>
      <c r="K812" s="30">
        <f t="shared" si="267"/>
        <v>45135</v>
      </c>
      <c r="L812" s="2">
        <f t="shared" si="268"/>
        <v>49</v>
      </c>
      <c r="M812" s="15">
        <f t="shared" si="269"/>
        <v>50</v>
      </c>
      <c r="N812" s="11">
        <f t="shared" si="270"/>
        <v>1.0087717570000001</v>
      </c>
      <c r="O812" s="11"/>
      <c r="P812" s="11">
        <f t="shared" si="271"/>
        <v>1.0336592149999999</v>
      </c>
      <c r="Q812" s="11"/>
      <c r="R812" s="15">
        <f t="shared" si="272"/>
        <v>0</v>
      </c>
      <c r="S812" s="13">
        <f t="shared" si="276"/>
        <v>402.0047330738721</v>
      </c>
      <c r="T812" s="13"/>
      <c r="U812" s="19">
        <f t="shared" si="259"/>
        <v>0</v>
      </c>
      <c r="V812" s="13">
        <f t="shared" si="273"/>
        <v>0</v>
      </c>
      <c r="W812" s="4" t="str">
        <f t="shared" si="274"/>
        <v>A+J=</v>
      </c>
      <c r="X812" s="30">
        <f t="shared" si="275"/>
        <v>45866</v>
      </c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3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</row>
    <row r="813" spans="1:80" x14ac:dyDescent="0.15">
      <c r="A813" s="36">
        <f t="shared" si="261"/>
        <v>45207</v>
      </c>
      <c r="B813" s="14">
        <f t="shared" ca="1" si="260"/>
        <v>1429.6669831238721</v>
      </c>
      <c r="C813" s="13">
        <f t="shared" si="262"/>
        <v>1027.66225005</v>
      </c>
      <c r="D813" s="12">
        <f>IF(A813&lt;$B$1,VLOOKUP(A813,[1]DI!$A$4:$B$15000,2,FALSE),0)</f>
        <v>0</v>
      </c>
      <c r="E813" s="13">
        <f t="shared" si="263"/>
        <v>1</v>
      </c>
      <c r="F813" s="13">
        <f>(TRUNC(PRODUCT($E$13:$E812),16))</f>
        <v>1.2725153924494299</v>
      </c>
      <c r="G813" s="13">
        <f t="shared" si="264"/>
        <v>1.24187697988916</v>
      </c>
      <c r="H813" s="13">
        <f t="shared" si="265"/>
        <v>1.02467105</v>
      </c>
      <c r="I813" s="12">
        <f t="shared" si="266"/>
        <v>4.4999999999999998E-2</v>
      </c>
      <c r="J813" s="12"/>
      <c r="K813" s="30">
        <f t="shared" si="267"/>
        <v>45135</v>
      </c>
      <c r="L813" s="2">
        <f t="shared" si="268"/>
        <v>49</v>
      </c>
      <c r="M813" s="15">
        <f t="shared" si="269"/>
        <v>50</v>
      </c>
      <c r="N813" s="11">
        <f t="shared" si="270"/>
        <v>1.0087717570000001</v>
      </c>
      <c r="O813" s="11"/>
      <c r="P813" s="11">
        <f t="shared" si="271"/>
        <v>1.0336592149999999</v>
      </c>
      <c r="Q813" s="11"/>
      <c r="R813" s="15">
        <f t="shared" si="272"/>
        <v>0</v>
      </c>
      <c r="S813" s="13">
        <f t="shared" si="276"/>
        <v>402.0047330738721</v>
      </c>
      <c r="T813" s="13"/>
      <c r="U813" s="19">
        <f t="shared" si="259"/>
        <v>0</v>
      </c>
      <c r="V813" s="13">
        <f t="shared" si="273"/>
        <v>0</v>
      </c>
      <c r="W813" s="4" t="str">
        <f t="shared" si="274"/>
        <v>A+J=</v>
      </c>
      <c r="X813" s="30">
        <f t="shared" si="275"/>
        <v>45866</v>
      </c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3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</row>
    <row r="814" spans="1:80" x14ac:dyDescent="0.15">
      <c r="A814" s="36">
        <f t="shared" si="261"/>
        <v>45208</v>
      </c>
      <c r="B814" s="14">
        <f t="shared" ca="1" si="260"/>
        <v>1429.6669831238721</v>
      </c>
      <c r="C814" s="13">
        <f t="shared" si="262"/>
        <v>1027.66225005</v>
      </c>
      <c r="D814" s="12">
        <f>IF(A814&lt;$B$1,VLOOKUP(A814,[1]DI!$A$4:$B$15000,2,FALSE),0)</f>
        <v>0.1265</v>
      </c>
      <c r="E814" s="13">
        <f t="shared" si="263"/>
        <v>1.0004727899999999</v>
      </c>
      <c r="F814" s="13">
        <f>(TRUNC(PRODUCT($E$13:$E813),16))</f>
        <v>1.2725153924494299</v>
      </c>
      <c r="G814" s="13">
        <f t="shared" si="264"/>
        <v>1.24187697988916</v>
      </c>
      <c r="H814" s="13">
        <f t="shared" si="265"/>
        <v>1.02467105</v>
      </c>
      <c r="I814" s="12">
        <f t="shared" si="266"/>
        <v>4.4999999999999998E-2</v>
      </c>
      <c r="J814" s="12"/>
      <c r="K814" s="30">
        <f t="shared" si="267"/>
        <v>45135</v>
      </c>
      <c r="L814" s="2">
        <f t="shared" si="268"/>
        <v>50</v>
      </c>
      <c r="M814" s="15">
        <f t="shared" si="269"/>
        <v>50</v>
      </c>
      <c r="N814" s="11">
        <f t="shared" si="270"/>
        <v>1.0087717570000001</v>
      </c>
      <c r="O814" s="11"/>
      <c r="P814" s="11">
        <f t="shared" si="271"/>
        <v>1.0336592149999999</v>
      </c>
      <c r="Q814" s="11"/>
      <c r="R814" s="15">
        <f t="shared" si="272"/>
        <v>0</v>
      </c>
      <c r="S814" s="13">
        <f t="shared" si="276"/>
        <v>402.0047330738721</v>
      </c>
      <c r="T814" s="13"/>
      <c r="U814" s="19">
        <f t="shared" si="259"/>
        <v>0</v>
      </c>
      <c r="V814" s="13">
        <f t="shared" si="273"/>
        <v>0</v>
      </c>
      <c r="W814" s="4" t="str">
        <f t="shared" si="274"/>
        <v>A+J=</v>
      </c>
      <c r="X814" s="30">
        <f t="shared" si="275"/>
        <v>45866</v>
      </c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3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</row>
    <row r="815" spans="1:80" x14ac:dyDescent="0.15">
      <c r="A815" s="36">
        <f t="shared" si="261"/>
        <v>45209</v>
      </c>
      <c r="B815" s="14">
        <f t="shared" ca="1" si="260"/>
        <v>1430.5927846900013</v>
      </c>
      <c r="C815" s="13">
        <f t="shared" si="262"/>
        <v>1027.66225005</v>
      </c>
      <c r="D815" s="12">
        <f>IF(A815&lt;$B$1,VLOOKUP(A815,[1]DI!$A$4:$B$15000,2,FALSE),0)</f>
        <v>0.1265</v>
      </c>
      <c r="E815" s="13">
        <f t="shared" si="263"/>
        <v>1.0004727899999999</v>
      </c>
      <c r="F815" s="13">
        <f>(TRUNC(PRODUCT($E$13:$E814),16))</f>
        <v>1.27311702500183</v>
      </c>
      <c r="G815" s="13">
        <f t="shared" si="264"/>
        <v>1.24187697988916</v>
      </c>
      <c r="H815" s="13">
        <f t="shared" si="265"/>
        <v>1.02515551</v>
      </c>
      <c r="I815" s="12">
        <f t="shared" si="266"/>
        <v>4.4999999999999998E-2</v>
      </c>
      <c r="J815" s="12"/>
      <c r="K815" s="30">
        <f t="shared" si="267"/>
        <v>45135</v>
      </c>
      <c r="L815" s="2">
        <f t="shared" si="268"/>
        <v>51</v>
      </c>
      <c r="M815" s="15">
        <f t="shared" si="269"/>
        <v>51</v>
      </c>
      <c r="N815" s="11">
        <f t="shared" si="270"/>
        <v>1.0089479750000001</v>
      </c>
      <c r="O815" s="11"/>
      <c r="P815" s="11">
        <f t="shared" si="271"/>
        <v>1.0343285760000001</v>
      </c>
      <c r="Q815" s="11"/>
      <c r="R815" s="15">
        <f t="shared" si="272"/>
        <v>0</v>
      </c>
      <c r="S815" s="13">
        <f t="shared" si="276"/>
        <v>402.93053464000116</v>
      </c>
      <c r="T815" s="13"/>
      <c r="U815" s="19">
        <f t="shared" si="259"/>
        <v>0</v>
      </c>
      <c r="V815" s="13">
        <f t="shared" si="273"/>
        <v>0</v>
      </c>
      <c r="W815" s="4" t="str">
        <f t="shared" si="274"/>
        <v>A+J=</v>
      </c>
      <c r="X815" s="30">
        <f t="shared" si="275"/>
        <v>45866</v>
      </c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3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</row>
    <row r="816" spans="1:80" x14ac:dyDescent="0.15">
      <c r="A816" s="36">
        <f t="shared" si="261"/>
        <v>45210</v>
      </c>
      <c r="B816" s="14">
        <f t="shared" ca="1" si="260"/>
        <v>1431.519172697037</v>
      </c>
      <c r="C816" s="13">
        <f t="shared" si="262"/>
        <v>1027.66225005</v>
      </c>
      <c r="D816" s="12">
        <f>IF(A816&lt;$B$1,VLOOKUP(A816,[1]DI!$A$4:$B$15000,2,FALSE),0)</f>
        <v>0.1265</v>
      </c>
      <c r="E816" s="13">
        <f t="shared" si="263"/>
        <v>1.0004727899999999</v>
      </c>
      <c r="F816" s="13">
        <f>(TRUNC(PRODUCT($E$13:$E815),16))</f>
        <v>1.2737189420000801</v>
      </c>
      <c r="G816" s="13">
        <f t="shared" si="264"/>
        <v>1.24187697988916</v>
      </c>
      <c r="H816" s="13">
        <f t="shared" si="265"/>
        <v>1.0256401900000001</v>
      </c>
      <c r="I816" s="12">
        <f t="shared" si="266"/>
        <v>4.4999999999999998E-2</v>
      </c>
      <c r="J816" s="12"/>
      <c r="K816" s="30">
        <f t="shared" si="267"/>
        <v>45135</v>
      </c>
      <c r="L816" s="2">
        <f t="shared" si="268"/>
        <v>52</v>
      </c>
      <c r="M816" s="15">
        <f t="shared" si="269"/>
        <v>52</v>
      </c>
      <c r="N816" s="11">
        <f t="shared" si="270"/>
        <v>1.009124224</v>
      </c>
      <c r="O816" s="11"/>
      <c r="P816" s="11">
        <f t="shared" si="271"/>
        <v>1.034998361</v>
      </c>
      <c r="Q816" s="11"/>
      <c r="R816" s="15">
        <f t="shared" si="272"/>
        <v>0</v>
      </c>
      <c r="S816" s="13">
        <f t="shared" si="276"/>
        <v>403.85692264703692</v>
      </c>
      <c r="T816" s="13"/>
      <c r="U816" s="19">
        <f t="shared" si="259"/>
        <v>0</v>
      </c>
      <c r="V816" s="13">
        <f t="shared" si="273"/>
        <v>0</v>
      </c>
      <c r="W816" s="4" t="str">
        <f t="shared" si="274"/>
        <v>A+J=</v>
      </c>
      <c r="X816" s="30">
        <f t="shared" si="275"/>
        <v>45866</v>
      </c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3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</row>
    <row r="817" spans="1:80" x14ac:dyDescent="0.15">
      <c r="A817" s="36">
        <f t="shared" si="261"/>
        <v>45211</v>
      </c>
      <c r="B817" s="14">
        <f t="shared" ca="1" si="260"/>
        <v>1432.4461609694822</v>
      </c>
      <c r="C817" s="13">
        <f t="shared" si="262"/>
        <v>1027.66225005</v>
      </c>
      <c r="D817" s="12">
        <f>IF(A817&lt;$B$1,VLOOKUP(A817,[1]DI!$A$4:$B$15000,2,FALSE),0)</f>
        <v>0</v>
      </c>
      <c r="E817" s="13">
        <f t="shared" si="263"/>
        <v>1</v>
      </c>
      <c r="F817" s="13">
        <f>(TRUNC(PRODUCT($E$13:$E816),16))</f>
        <v>1.2743211435786701</v>
      </c>
      <c r="G817" s="13">
        <f t="shared" si="264"/>
        <v>1.24187697988916</v>
      </c>
      <c r="H817" s="13">
        <f t="shared" si="265"/>
        <v>1.0261251</v>
      </c>
      <c r="I817" s="12">
        <f t="shared" si="266"/>
        <v>4.4999999999999998E-2</v>
      </c>
      <c r="J817" s="12"/>
      <c r="K817" s="30">
        <f t="shared" si="267"/>
        <v>45135</v>
      </c>
      <c r="L817" s="2">
        <f t="shared" si="268"/>
        <v>52</v>
      </c>
      <c r="M817" s="15">
        <f t="shared" si="269"/>
        <v>53</v>
      </c>
      <c r="N817" s="11">
        <f t="shared" si="270"/>
        <v>1.009300503</v>
      </c>
      <c r="O817" s="11"/>
      <c r="P817" s="11">
        <f t="shared" si="271"/>
        <v>1.0356685800000001</v>
      </c>
      <c r="Q817" s="11"/>
      <c r="R817" s="15">
        <f t="shared" si="272"/>
        <v>0</v>
      </c>
      <c r="S817" s="13">
        <f t="shared" si="276"/>
        <v>404.78391091948214</v>
      </c>
      <c r="T817" s="13"/>
      <c r="U817" s="19">
        <f t="shared" si="259"/>
        <v>0</v>
      </c>
      <c r="V817" s="13">
        <f t="shared" si="273"/>
        <v>0</v>
      </c>
      <c r="W817" s="4" t="str">
        <f t="shared" si="274"/>
        <v>A+J=</v>
      </c>
      <c r="X817" s="30">
        <f t="shared" si="275"/>
        <v>45866</v>
      </c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3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</row>
    <row r="818" spans="1:80" x14ac:dyDescent="0.15">
      <c r="A818" s="36">
        <f t="shared" si="261"/>
        <v>45212</v>
      </c>
      <c r="B818" s="14">
        <f t="shared" ca="1" si="260"/>
        <v>1432.4461609694822</v>
      </c>
      <c r="C818" s="13">
        <f t="shared" si="262"/>
        <v>1027.66225005</v>
      </c>
      <c r="D818" s="12">
        <f>IF(A818&lt;$B$1,VLOOKUP(A818,[1]DI!$A$4:$B$15000,2,FALSE),0)</f>
        <v>0.1265</v>
      </c>
      <c r="E818" s="13">
        <f t="shared" si="263"/>
        <v>1.0004727899999999</v>
      </c>
      <c r="F818" s="13">
        <f>(TRUNC(PRODUCT($E$13:$E817),16))</f>
        <v>1.2743211435786701</v>
      </c>
      <c r="G818" s="13">
        <f t="shared" si="264"/>
        <v>1.24187697988916</v>
      </c>
      <c r="H818" s="13">
        <f t="shared" si="265"/>
        <v>1.0261251</v>
      </c>
      <c r="I818" s="12">
        <f t="shared" si="266"/>
        <v>4.4999999999999998E-2</v>
      </c>
      <c r="J818" s="12"/>
      <c r="K818" s="30">
        <f t="shared" si="267"/>
        <v>45135</v>
      </c>
      <c r="L818" s="2">
        <f t="shared" si="268"/>
        <v>53</v>
      </c>
      <c r="M818" s="15">
        <f t="shared" si="269"/>
        <v>53</v>
      </c>
      <c r="N818" s="11">
        <f t="shared" si="270"/>
        <v>1.009300503</v>
      </c>
      <c r="O818" s="11"/>
      <c r="P818" s="11">
        <f t="shared" si="271"/>
        <v>1.0356685800000001</v>
      </c>
      <c r="Q818" s="11"/>
      <c r="R818" s="15">
        <f t="shared" si="272"/>
        <v>0</v>
      </c>
      <c r="S818" s="13">
        <f t="shared" si="276"/>
        <v>404.78391091948214</v>
      </c>
      <c r="T818" s="13"/>
      <c r="U818" s="19">
        <f t="shared" si="259"/>
        <v>0</v>
      </c>
      <c r="V818" s="13">
        <f t="shared" si="273"/>
        <v>0</v>
      </c>
      <c r="W818" s="4" t="str">
        <f t="shared" si="274"/>
        <v>A+J=</v>
      </c>
      <c r="X818" s="30">
        <f t="shared" si="275"/>
        <v>45866</v>
      </c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3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</row>
    <row r="819" spans="1:80" x14ac:dyDescent="0.15">
      <c r="A819" s="36">
        <f t="shared" si="261"/>
        <v>45213</v>
      </c>
      <c r="B819" s="14">
        <f t="shared" ca="1" si="260"/>
        <v>1433.3737495173368</v>
      </c>
      <c r="C819" s="13">
        <f t="shared" si="262"/>
        <v>1027.66225005</v>
      </c>
      <c r="D819" s="12">
        <f>IF(A819&lt;$B$1,VLOOKUP(A819,[1]DI!$A$4:$B$15000,2,FALSE),0)</f>
        <v>0</v>
      </c>
      <c r="E819" s="13">
        <f t="shared" si="263"/>
        <v>1</v>
      </c>
      <c r="F819" s="13">
        <f>(TRUNC(PRODUCT($E$13:$E818),16))</f>
        <v>1.27492362987214</v>
      </c>
      <c r="G819" s="13">
        <f t="shared" si="264"/>
        <v>1.24187697988916</v>
      </c>
      <c r="H819" s="13">
        <f t="shared" si="265"/>
        <v>1.0266102399999999</v>
      </c>
      <c r="I819" s="12">
        <f t="shared" si="266"/>
        <v>4.4999999999999998E-2</v>
      </c>
      <c r="J819" s="12"/>
      <c r="K819" s="30">
        <f t="shared" si="267"/>
        <v>45135</v>
      </c>
      <c r="L819" s="2">
        <f t="shared" si="268"/>
        <v>53</v>
      </c>
      <c r="M819" s="15">
        <f t="shared" si="269"/>
        <v>54</v>
      </c>
      <c r="N819" s="11">
        <f t="shared" si="270"/>
        <v>1.009476813</v>
      </c>
      <c r="O819" s="11"/>
      <c r="P819" s="11">
        <f t="shared" si="271"/>
        <v>1.0363392330000001</v>
      </c>
      <c r="Q819" s="11"/>
      <c r="R819" s="15">
        <f t="shared" si="272"/>
        <v>0</v>
      </c>
      <c r="S819" s="13">
        <f t="shared" si="276"/>
        <v>405.71149946733669</v>
      </c>
      <c r="T819" s="13"/>
      <c r="U819" s="19">
        <f t="shared" si="259"/>
        <v>0</v>
      </c>
      <c r="V819" s="13">
        <f t="shared" si="273"/>
        <v>0</v>
      </c>
      <c r="W819" s="4" t="str">
        <f t="shared" si="274"/>
        <v>A+J=</v>
      </c>
      <c r="X819" s="30">
        <f t="shared" si="275"/>
        <v>45866</v>
      </c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3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</row>
    <row r="820" spans="1:80" x14ac:dyDescent="0.15">
      <c r="A820" s="36">
        <f t="shared" si="261"/>
        <v>45214</v>
      </c>
      <c r="B820" s="14">
        <f t="shared" ca="1" si="260"/>
        <v>1433.3737495173368</v>
      </c>
      <c r="C820" s="13">
        <f t="shared" si="262"/>
        <v>1027.66225005</v>
      </c>
      <c r="D820" s="12">
        <f>IF(A820&lt;$B$1,VLOOKUP(A820,[1]DI!$A$4:$B$15000,2,FALSE),0)</f>
        <v>0</v>
      </c>
      <c r="E820" s="13">
        <f t="shared" si="263"/>
        <v>1</v>
      </c>
      <c r="F820" s="13">
        <f>(TRUNC(PRODUCT($E$13:$E819),16))</f>
        <v>1.27492362987214</v>
      </c>
      <c r="G820" s="13">
        <f t="shared" si="264"/>
        <v>1.24187697988916</v>
      </c>
      <c r="H820" s="13">
        <f t="shared" si="265"/>
        <v>1.0266102399999999</v>
      </c>
      <c r="I820" s="12">
        <f t="shared" si="266"/>
        <v>4.4999999999999998E-2</v>
      </c>
      <c r="J820" s="12"/>
      <c r="K820" s="30">
        <f t="shared" si="267"/>
        <v>45135</v>
      </c>
      <c r="L820" s="2">
        <f t="shared" si="268"/>
        <v>53</v>
      </c>
      <c r="M820" s="15">
        <f t="shared" si="269"/>
        <v>54</v>
      </c>
      <c r="N820" s="11">
        <f t="shared" si="270"/>
        <v>1.009476813</v>
      </c>
      <c r="O820" s="11"/>
      <c r="P820" s="11">
        <f t="shared" si="271"/>
        <v>1.0363392330000001</v>
      </c>
      <c r="Q820" s="11"/>
      <c r="R820" s="15">
        <f t="shared" si="272"/>
        <v>0</v>
      </c>
      <c r="S820" s="13">
        <f t="shared" si="276"/>
        <v>405.71149946733669</v>
      </c>
      <c r="T820" s="13"/>
      <c r="U820" s="19">
        <f t="shared" si="259"/>
        <v>0</v>
      </c>
      <c r="V820" s="13">
        <f t="shared" si="273"/>
        <v>0</v>
      </c>
      <c r="W820" s="4" t="str">
        <f t="shared" si="274"/>
        <v>A+J=</v>
      </c>
      <c r="X820" s="30">
        <f t="shared" si="275"/>
        <v>45866</v>
      </c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3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</row>
    <row r="821" spans="1:80" x14ac:dyDescent="0.15">
      <c r="A821" s="36">
        <f t="shared" si="261"/>
        <v>45215</v>
      </c>
      <c r="B821" s="14">
        <f t="shared" ca="1" si="260"/>
        <v>1433.3737495173368</v>
      </c>
      <c r="C821" s="13">
        <f t="shared" si="262"/>
        <v>1027.66225005</v>
      </c>
      <c r="D821" s="12">
        <f>IF(A821&lt;$B$1,VLOOKUP(A821,[1]DI!$A$4:$B$15000,2,FALSE),0)</f>
        <v>0.1265</v>
      </c>
      <c r="E821" s="13">
        <f t="shared" si="263"/>
        <v>1.0004727899999999</v>
      </c>
      <c r="F821" s="13">
        <f>(TRUNC(PRODUCT($E$13:$E820),16))</f>
        <v>1.27492362987214</v>
      </c>
      <c r="G821" s="13">
        <f t="shared" si="264"/>
        <v>1.24187697988916</v>
      </c>
      <c r="H821" s="13">
        <f t="shared" si="265"/>
        <v>1.0266102399999999</v>
      </c>
      <c r="I821" s="12">
        <f t="shared" si="266"/>
        <v>4.4999999999999998E-2</v>
      </c>
      <c r="J821" s="12"/>
      <c r="K821" s="30">
        <f t="shared" si="267"/>
        <v>45135</v>
      </c>
      <c r="L821" s="2">
        <f t="shared" si="268"/>
        <v>54</v>
      </c>
      <c r="M821" s="15">
        <f t="shared" si="269"/>
        <v>54</v>
      </c>
      <c r="N821" s="11">
        <f t="shared" si="270"/>
        <v>1.009476813</v>
      </c>
      <c r="O821" s="11"/>
      <c r="P821" s="11">
        <f t="shared" si="271"/>
        <v>1.0363392330000001</v>
      </c>
      <c r="Q821" s="11"/>
      <c r="R821" s="15">
        <f t="shared" si="272"/>
        <v>0</v>
      </c>
      <c r="S821" s="13">
        <f t="shared" si="276"/>
        <v>405.71149946733669</v>
      </c>
      <c r="T821" s="13"/>
      <c r="U821" s="19">
        <f t="shared" si="259"/>
        <v>0</v>
      </c>
      <c r="V821" s="13">
        <f t="shared" si="273"/>
        <v>0</v>
      </c>
      <c r="W821" s="4" t="str">
        <f t="shared" si="274"/>
        <v>A+J=</v>
      </c>
      <c r="X821" s="30">
        <f t="shared" si="275"/>
        <v>45866</v>
      </c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3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</row>
    <row r="822" spans="1:80" x14ac:dyDescent="0.15">
      <c r="A822" s="36">
        <f t="shared" si="261"/>
        <v>45216</v>
      </c>
      <c r="B822" s="14">
        <f t="shared" ca="1" si="260"/>
        <v>1434.3019549360038</v>
      </c>
      <c r="C822" s="13">
        <f t="shared" si="262"/>
        <v>1027.66225005</v>
      </c>
      <c r="D822" s="12">
        <f>IF(A822&lt;$B$1,VLOOKUP(A822,[1]DI!$A$4:$B$15000,2,FALSE),0)</f>
        <v>0.1265</v>
      </c>
      <c r="E822" s="13">
        <f t="shared" si="263"/>
        <v>1.0004727899999999</v>
      </c>
      <c r="F822" s="13">
        <f>(TRUNC(PRODUCT($E$13:$E821),16))</f>
        <v>1.2755264010151099</v>
      </c>
      <c r="G822" s="13">
        <f t="shared" si="264"/>
        <v>1.24187697988916</v>
      </c>
      <c r="H822" s="13">
        <f t="shared" si="265"/>
        <v>1.0270956200000001</v>
      </c>
      <c r="I822" s="12">
        <f t="shared" si="266"/>
        <v>4.4999999999999998E-2</v>
      </c>
      <c r="J822" s="12"/>
      <c r="K822" s="30">
        <f t="shared" si="267"/>
        <v>45135</v>
      </c>
      <c r="L822" s="2">
        <f t="shared" si="268"/>
        <v>55</v>
      </c>
      <c r="M822" s="15">
        <f t="shared" si="269"/>
        <v>55</v>
      </c>
      <c r="N822" s="11">
        <f t="shared" si="270"/>
        <v>1.009653154</v>
      </c>
      <c r="O822" s="11"/>
      <c r="P822" s="11">
        <f t="shared" si="271"/>
        <v>1.0370103319999999</v>
      </c>
      <c r="Q822" s="11"/>
      <c r="R822" s="15">
        <f t="shared" si="272"/>
        <v>0</v>
      </c>
      <c r="S822" s="13">
        <f t="shared" si="276"/>
        <v>406.63970488600364</v>
      </c>
      <c r="T822" s="13"/>
      <c r="U822" s="19">
        <f t="shared" si="259"/>
        <v>0</v>
      </c>
      <c r="V822" s="13">
        <f t="shared" si="273"/>
        <v>0</v>
      </c>
      <c r="W822" s="4" t="str">
        <f t="shared" si="274"/>
        <v>A+J=</v>
      </c>
      <c r="X822" s="30">
        <f t="shared" si="275"/>
        <v>45866</v>
      </c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3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</row>
    <row r="823" spans="1:80" x14ac:dyDescent="0.15">
      <c r="A823" s="36">
        <f t="shared" si="261"/>
        <v>45217</v>
      </c>
      <c r="B823" s="14">
        <f t="shared" ca="1" si="260"/>
        <v>1435.2307481810276</v>
      </c>
      <c r="C823" s="13">
        <f t="shared" si="262"/>
        <v>1027.66225005</v>
      </c>
      <c r="D823" s="12">
        <f>IF(A823&lt;$B$1,VLOOKUP(A823,[1]DI!$A$4:$B$15000,2,FALSE),0)</f>
        <v>0.1265</v>
      </c>
      <c r="E823" s="13">
        <f t="shared" si="263"/>
        <v>1.0004727899999999</v>
      </c>
      <c r="F823" s="13">
        <f>(TRUNC(PRODUCT($E$13:$E822),16))</f>
        <v>1.2761294571422399</v>
      </c>
      <c r="G823" s="13">
        <f t="shared" si="264"/>
        <v>1.24187697988916</v>
      </c>
      <c r="H823" s="13">
        <f t="shared" si="265"/>
        <v>1.0275812200000001</v>
      </c>
      <c r="I823" s="12">
        <f t="shared" si="266"/>
        <v>4.4999999999999998E-2</v>
      </c>
      <c r="J823" s="12"/>
      <c r="K823" s="30">
        <f t="shared" si="267"/>
        <v>45135</v>
      </c>
      <c r="L823" s="2">
        <f t="shared" si="268"/>
        <v>56</v>
      </c>
      <c r="M823" s="15">
        <f t="shared" si="269"/>
        <v>56</v>
      </c>
      <c r="N823" s="11">
        <f t="shared" si="270"/>
        <v>1.0098295260000001</v>
      </c>
      <c r="O823" s="11"/>
      <c r="P823" s="11">
        <f t="shared" si="271"/>
        <v>1.0376818560000001</v>
      </c>
      <c r="Q823" s="11"/>
      <c r="R823" s="15">
        <f t="shared" si="272"/>
        <v>0</v>
      </c>
      <c r="S823" s="13">
        <f t="shared" si="276"/>
        <v>407.5684981310277</v>
      </c>
      <c r="T823" s="13"/>
      <c r="U823" s="19">
        <f t="shared" si="259"/>
        <v>0</v>
      </c>
      <c r="V823" s="13">
        <f t="shared" si="273"/>
        <v>0</v>
      </c>
      <c r="W823" s="4" t="str">
        <f t="shared" si="274"/>
        <v>A+J=</v>
      </c>
      <c r="X823" s="30">
        <f t="shared" si="275"/>
        <v>45866</v>
      </c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3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</row>
    <row r="824" spans="1:80" x14ac:dyDescent="0.15">
      <c r="A824" s="36">
        <f t="shared" si="261"/>
        <v>45218</v>
      </c>
      <c r="B824" s="14">
        <f t="shared" ca="1" si="260"/>
        <v>1436.1601430769115</v>
      </c>
      <c r="C824" s="13">
        <f t="shared" si="262"/>
        <v>1027.66225005</v>
      </c>
      <c r="D824" s="12">
        <f>IF(A824&lt;$B$1,VLOOKUP(A824,[1]DI!$A$4:$B$15000,2,FALSE),0)</f>
        <v>0.1265</v>
      </c>
      <c r="E824" s="13">
        <f t="shared" si="263"/>
        <v>1.0004727899999999</v>
      </c>
      <c r="F824" s="13">
        <f>(TRUNC(PRODUCT($E$13:$E823),16))</f>
        <v>1.2767327983882799</v>
      </c>
      <c r="G824" s="13">
        <f t="shared" si="264"/>
        <v>1.24187697988916</v>
      </c>
      <c r="H824" s="13">
        <f t="shared" si="265"/>
        <v>1.02806705</v>
      </c>
      <c r="I824" s="12">
        <f t="shared" si="266"/>
        <v>4.4999999999999998E-2</v>
      </c>
      <c r="J824" s="12"/>
      <c r="K824" s="30">
        <f t="shared" si="267"/>
        <v>45135</v>
      </c>
      <c r="L824" s="2">
        <f t="shared" si="268"/>
        <v>57</v>
      </c>
      <c r="M824" s="15">
        <f t="shared" si="269"/>
        <v>57</v>
      </c>
      <c r="N824" s="11">
        <f t="shared" si="270"/>
        <v>1.010005928</v>
      </c>
      <c r="O824" s="11"/>
      <c r="P824" s="11">
        <f t="shared" si="271"/>
        <v>1.038353815</v>
      </c>
      <c r="Q824" s="11"/>
      <c r="R824" s="15">
        <f t="shared" si="272"/>
        <v>0</v>
      </c>
      <c r="S824" s="13">
        <f t="shared" si="276"/>
        <v>408.49789302691136</v>
      </c>
      <c r="T824" s="13"/>
      <c r="U824" s="19">
        <f t="shared" si="259"/>
        <v>0</v>
      </c>
      <c r="V824" s="13">
        <f t="shared" si="273"/>
        <v>0</v>
      </c>
      <c r="W824" s="4" t="str">
        <f t="shared" si="274"/>
        <v>A+J=</v>
      </c>
      <c r="X824" s="30">
        <f t="shared" si="275"/>
        <v>45866</v>
      </c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3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</row>
    <row r="825" spans="1:80" x14ac:dyDescent="0.15">
      <c r="A825" s="36">
        <f t="shared" si="261"/>
        <v>45219</v>
      </c>
      <c r="B825" s="14">
        <f t="shared" ca="1" si="260"/>
        <v>1437.0901396236545</v>
      </c>
      <c r="C825" s="13">
        <f t="shared" si="262"/>
        <v>1027.66225005</v>
      </c>
      <c r="D825" s="12">
        <f>IF(A825&lt;$B$1,VLOOKUP(A825,[1]DI!$A$4:$B$15000,2,FALSE),0)</f>
        <v>0.1265</v>
      </c>
      <c r="E825" s="13">
        <f t="shared" si="263"/>
        <v>1.0004727899999999</v>
      </c>
      <c r="F825" s="13">
        <f>(TRUNC(PRODUCT($E$13:$E824),16))</f>
        <v>1.2773364248880299</v>
      </c>
      <c r="G825" s="13">
        <f t="shared" si="264"/>
        <v>1.24187697988916</v>
      </c>
      <c r="H825" s="13">
        <f t="shared" si="265"/>
        <v>1.02855311</v>
      </c>
      <c r="I825" s="12">
        <f t="shared" si="266"/>
        <v>4.4999999999999998E-2</v>
      </c>
      <c r="J825" s="12"/>
      <c r="K825" s="30">
        <f t="shared" si="267"/>
        <v>45135</v>
      </c>
      <c r="L825" s="2">
        <f t="shared" si="268"/>
        <v>58</v>
      </c>
      <c r="M825" s="15">
        <f t="shared" si="269"/>
        <v>58</v>
      </c>
      <c r="N825" s="11">
        <f t="shared" si="270"/>
        <v>1.010182361</v>
      </c>
      <c r="O825" s="11"/>
      <c r="P825" s="11">
        <f t="shared" si="271"/>
        <v>1.039026209</v>
      </c>
      <c r="Q825" s="11"/>
      <c r="R825" s="15">
        <f t="shared" si="272"/>
        <v>0</v>
      </c>
      <c r="S825" s="13">
        <f t="shared" si="276"/>
        <v>409.42788957365462</v>
      </c>
      <c r="T825" s="13"/>
      <c r="U825" s="19">
        <f t="shared" si="259"/>
        <v>0</v>
      </c>
      <c r="V825" s="13">
        <f t="shared" si="273"/>
        <v>0</v>
      </c>
      <c r="W825" s="4" t="str">
        <f t="shared" si="274"/>
        <v>A+J=</v>
      </c>
      <c r="X825" s="30">
        <f t="shared" si="275"/>
        <v>45866</v>
      </c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3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</row>
    <row r="826" spans="1:80" x14ac:dyDescent="0.15">
      <c r="A826" s="36">
        <f t="shared" si="261"/>
        <v>45220</v>
      </c>
      <c r="B826" s="14">
        <f t="shared" ca="1" si="260"/>
        <v>1438.0207405921581</v>
      </c>
      <c r="C826" s="13">
        <f t="shared" si="262"/>
        <v>1027.66225005</v>
      </c>
      <c r="D826" s="12">
        <f>IF(A826&lt;$B$1,VLOOKUP(A826,[1]DI!$A$4:$B$15000,2,FALSE),0)</f>
        <v>0</v>
      </c>
      <c r="E826" s="13">
        <f t="shared" si="263"/>
        <v>1</v>
      </c>
      <c r="F826" s="13">
        <f>(TRUNC(PRODUCT($E$13:$E825),16))</f>
        <v>1.27794033677636</v>
      </c>
      <c r="G826" s="13">
        <f t="shared" si="264"/>
        <v>1.24187697988916</v>
      </c>
      <c r="H826" s="13">
        <f t="shared" si="265"/>
        <v>1.0290394</v>
      </c>
      <c r="I826" s="12">
        <f t="shared" si="266"/>
        <v>4.4999999999999998E-2</v>
      </c>
      <c r="J826" s="12"/>
      <c r="K826" s="30">
        <f t="shared" si="267"/>
        <v>45135</v>
      </c>
      <c r="L826" s="2">
        <f t="shared" si="268"/>
        <v>58</v>
      </c>
      <c r="M826" s="15">
        <f t="shared" si="269"/>
        <v>59</v>
      </c>
      <c r="N826" s="11">
        <f t="shared" si="270"/>
        <v>1.010358826</v>
      </c>
      <c r="O826" s="11"/>
      <c r="P826" s="11">
        <f t="shared" si="271"/>
        <v>1.0396990399999999</v>
      </c>
      <c r="Q826" s="11"/>
      <c r="R826" s="15">
        <f t="shared" si="272"/>
        <v>0</v>
      </c>
      <c r="S826" s="13">
        <f t="shared" si="276"/>
        <v>410.35849054215805</v>
      </c>
      <c r="T826" s="13"/>
      <c r="U826" s="19">
        <f t="shared" ref="U826:U889" si="277">IF($R826&gt;0,VLOOKUP($R826,$Z$13:$AF$151,7),0)</f>
        <v>0</v>
      </c>
      <c r="V826" s="13">
        <f t="shared" si="273"/>
        <v>0</v>
      </c>
      <c r="W826" s="4" t="str">
        <f t="shared" si="274"/>
        <v>A+J=</v>
      </c>
      <c r="X826" s="30">
        <f t="shared" si="275"/>
        <v>45866</v>
      </c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3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</row>
    <row r="827" spans="1:80" x14ac:dyDescent="0.15">
      <c r="A827" s="36">
        <f t="shared" si="261"/>
        <v>45221</v>
      </c>
      <c r="B827" s="14">
        <f t="shared" ca="1" si="260"/>
        <v>1438.0207405921581</v>
      </c>
      <c r="C827" s="13">
        <f t="shared" si="262"/>
        <v>1027.66225005</v>
      </c>
      <c r="D827" s="12">
        <f>IF(A827&lt;$B$1,VLOOKUP(A827,[1]DI!$A$4:$B$15000,2,FALSE),0)</f>
        <v>0</v>
      </c>
      <c r="E827" s="13">
        <f t="shared" si="263"/>
        <v>1</v>
      </c>
      <c r="F827" s="13">
        <f>(TRUNC(PRODUCT($E$13:$E826),16))</f>
        <v>1.27794033677636</v>
      </c>
      <c r="G827" s="13">
        <f t="shared" si="264"/>
        <v>1.24187697988916</v>
      </c>
      <c r="H827" s="13">
        <f t="shared" si="265"/>
        <v>1.0290394</v>
      </c>
      <c r="I827" s="12">
        <f t="shared" si="266"/>
        <v>4.4999999999999998E-2</v>
      </c>
      <c r="J827" s="12"/>
      <c r="K827" s="30">
        <f t="shared" si="267"/>
        <v>45135</v>
      </c>
      <c r="L827" s="2">
        <f t="shared" si="268"/>
        <v>58</v>
      </c>
      <c r="M827" s="15">
        <f t="shared" si="269"/>
        <v>59</v>
      </c>
      <c r="N827" s="11">
        <f t="shared" si="270"/>
        <v>1.010358826</v>
      </c>
      <c r="O827" s="11"/>
      <c r="P827" s="11">
        <f t="shared" si="271"/>
        <v>1.0396990399999999</v>
      </c>
      <c r="Q827" s="11"/>
      <c r="R827" s="15">
        <f t="shared" si="272"/>
        <v>0</v>
      </c>
      <c r="S827" s="13">
        <f t="shared" si="276"/>
        <v>410.35849054215805</v>
      </c>
      <c r="T827" s="13"/>
      <c r="U827" s="19">
        <f t="shared" si="277"/>
        <v>0</v>
      </c>
      <c r="V827" s="13">
        <f t="shared" si="273"/>
        <v>0</v>
      </c>
      <c r="W827" s="4" t="str">
        <f t="shared" si="274"/>
        <v>A+J=</v>
      </c>
      <c r="X827" s="30">
        <f t="shared" si="275"/>
        <v>45866</v>
      </c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3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</row>
    <row r="828" spans="1:80" x14ac:dyDescent="0.15">
      <c r="A828" s="36">
        <f t="shared" si="261"/>
        <v>45222</v>
      </c>
      <c r="B828" s="14">
        <f t="shared" ca="1" si="260"/>
        <v>1438.0207405921581</v>
      </c>
      <c r="C828" s="13">
        <f t="shared" si="262"/>
        <v>1027.66225005</v>
      </c>
      <c r="D828" s="12">
        <f>IF(A828&lt;$B$1,VLOOKUP(A828,[1]DI!$A$4:$B$15000,2,FALSE),0)</f>
        <v>0.1265</v>
      </c>
      <c r="E828" s="13">
        <f t="shared" si="263"/>
        <v>1.0004727899999999</v>
      </c>
      <c r="F828" s="13">
        <f>(TRUNC(PRODUCT($E$13:$E827),16))</f>
        <v>1.27794033677636</v>
      </c>
      <c r="G828" s="13">
        <f t="shared" si="264"/>
        <v>1.24187697988916</v>
      </c>
      <c r="H828" s="13">
        <f t="shared" si="265"/>
        <v>1.0290394</v>
      </c>
      <c r="I828" s="12">
        <f t="shared" si="266"/>
        <v>4.4999999999999998E-2</v>
      </c>
      <c r="J828" s="12"/>
      <c r="K828" s="30">
        <f t="shared" si="267"/>
        <v>45135</v>
      </c>
      <c r="L828" s="2">
        <f t="shared" si="268"/>
        <v>59</v>
      </c>
      <c r="M828" s="15">
        <f t="shared" si="269"/>
        <v>59</v>
      </c>
      <c r="N828" s="11">
        <f t="shared" si="270"/>
        <v>1.010358826</v>
      </c>
      <c r="O828" s="11"/>
      <c r="P828" s="11">
        <f t="shared" si="271"/>
        <v>1.0396990399999999</v>
      </c>
      <c r="Q828" s="11"/>
      <c r="R828" s="15">
        <f t="shared" si="272"/>
        <v>0</v>
      </c>
      <c r="S828" s="13">
        <f t="shared" si="276"/>
        <v>410.35849054215805</v>
      </c>
      <c r="T828" s="13"/>
      <c r="U828" s="19">
        <f t="shared" si="277"/>
        <v>0</v>
      </c>
      <c r="V828" s="13">
        <f t="shared" si="273"/>
        <v>0</v>
      </c>
      <c r="W828" s="4" t="str">
        <f t="shared" si="274"/>
        <v>A+J=</v>
      </c>
      <c r="X828" s="30">
        <f t="shared" si="275"/>
        <v>45866</v>
      </c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3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</row>
    <row r="829" spans="1:80" x14ac:dyDescent="0.15">
      <c r="A829" s="36">
        <f t="shared" si="261"/>
        <v>45223</v>
      </c>
      <c r="B829" s="14">
        <f t="shared" ca="1" si="260"/>
        <v>1438.9519432115212</v>
      </c>
      <c r="C829" s="13">
        <f t="shared" si="262"/>
        <v>1027.66225005</v>
      </c>
      <c r="D829" s="12">
        <f>IF(A829&lt;$B$1,VLOOKUP(A829,[1]DI!$A$4:$B$15000,2,FALSE),0)</f>
        <v>0.1265</v>
      </c>
      <c r="E829" s="13">
        <f t="shared" si="263"/>
        <v>1.0004727899999999</v>
      </c>
      <c r="F829" s="13">
        <f>(TRUNC(PRODUCT($E$13:$E828),16))</f>
        <v>1.27854453418818</v>
      </c>
      <c r="G829" s="13">
        <f t="shared" si="264"/>
        <v>1.24187697988916</v>
      </c>
      <c r="H829" s="13">
        <f t="shared" si="265"/>
        <v>1.02952592</v>
      </c>
      <c r="I829" s="12">
        <f t="shared" si="266"/>
        <v>4.4999999999999998E-2</v>
      </c>
      <c r="J829" s="12"/>
      <c r="K829" s="30">
        <f t="shared" si="267"/>
        <v>45135</v>
      </c>
      <c r="L829" s="2">
        <f t="shared" si="268"/>
        <v>60</v>
      </c>
      <c r="M829" s="15">
        <f t="shared" si="269"/>
        <v>60</v>
      </c>
      <c r="N829" s="11">
        <f t="shared" si="270"/>
        <v>1.0105353210000001</v>
      </c>
      <c r="O829" s="11"/>
      <c r="P829" s="11">
        <f t="shared" si="271"/>
        <v>1.0403723060000001</v>
      </c>
      <c r="Q829" s="11"/>
      <c r="R829" s="15">
        <f t="shared" si="272"/>
        <v>0</v>
      </c>
      <c r="S829" s="13">
        <f t="shared" si="276"/>
        <v>411.28969316152109</v>
      </c>
      <c r="T829" s="13"/>
      <c r="U829" s="19">
        <f t="shared" si="277"/>
        <v>0</v>
      </c>
      <c r="V829" s="13">
        <f t="shared" si="273"/>
        <v>0</v>
      </c>
      <c r="W829" s="4" t="str">
        <f t="shared" si="274"/>
        <v>A+J=</v>
      </c>
      <c r="X829" s="30">
        <f t="shared" si="275"/>
        <v>45866</v>
      </c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3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</row>
    <row r="830" spans="1:80" x14ac:dyDescent="0.15">
      <c r="A830" s="36">
        <f t="shared" si="261"/>
        <v>45224</v>
      </c>
      <c r="B830" s="14">
        <f t="shared" ca="1" si="260"/>
        <v>1439.8837336572412</v>
      </c>
      <c r="C830" s="13">
        <f t="shared" si="262"/>
        <v>1027.66225005</v>
      </c>
      <c r="D830" s="12">
        <f>IF(A830&lt;$B$1,VLOOKUP(A830,[1]DI!$A$4:$B$15000,2,FALSE),0)</f>
        <v>0.1265</v>
      </c>
      <c r="E830" s="13">
        <f t="shared" si="263"/>
        <v>1.0004727899999999</v>
      </c>
      <c r="F830" s="13">
        <f>(TRUNC(PRODUCT($E$13:$E829),16))</f>
        <v>1.2791490172585001</v>
      </c>
      <c r="G830" s="13">
        <f t="shared" si="264"/>
        <v>1.24187697988916</v>
      </c>
      <c r="H830" s="13">
        <f t="shared" si="265"/>
        <v>1.0300126599999999</v>
      </c>
      <c r="I830" s="12">
        <f t="shared" si="266"/>
        <v>4.4999999999999998E-2</v>
      </c>
      <c r="J830" s="12"/>
      <c r="K830" s="30">
        <f t="shared" si="267"/>
        <v>45135</v>
      </c>
      <c r="L830" s="2">
        <f t="shared" si="268"/>
        <v>61</v>
      </c>
      <c r="M830" s="15">
        <f t="shared" si="269"/>
        <v>61</v>
      </c>
      <c r="N830" s="11">
        <f t="shared" si="270"/>
        <v>1.010711846</v>
      </c>
      <c r="O830" s="11"/>
      <c r="P830" s="11">
        <f t="shared" si="271"/>
        <v>1.0410459969999999</v>
      </c>
      <c r="Q830" s="11"/>
      <c r="R830" s="15">
        <f t="shared" si="272"/>
        <v>0</v>
      </c>
      <c r="S830" s="13">
        <f t="shared" si="276"/>
        <v>412.22148360724117</v>
      </c>
      <c r="T830" s="13"/>
      <c r="U830" s="19">
        <f t="shared" si="277"/>
        <v>0</v>
      </c>
      <c r="V830" s="13">
        <f t="shared" si="273"/>
        <v>0</v>
      </c>
      <c r="W830" s="4" t="str">
        <f t="shared" si="274"/>
        <v>A+J=</v>
      </c>
      <c r="X830" s="30">
        <f t="shared" si="275"/>
        <v>45866</v>
      </c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3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</row>
    <row r="831" spans="1:80" x14ac:dyDescent="0.15">
      <c r="A831" s="36">
        <f t="shared" si="261"/>
        <v>45225</v>
      </c>
      <c r="B831" s="14">
        <f t="shared" ca="1" si="260"/>
        <v>1440.816142349224</v>
      </c>
      <c r="C831" s="13">
        <f t="shared" si="262"/>
        <v>1027.66225005</v>
      </c>
      <c r="D831" s="12">
        <f>IF(A831&lt;$B$1,VLOOKUP(A831,[1]DI!$A$4:$B$15000,2,FALSE),0)</f>
        <v>0.1265</v>
      </c>
      <c r="E831" s="13">
        <f t="shared" si="263"/>
        <v>1.0004727899999999</v>
      </c>
      <c r="F831" s="13">
        <f>(TRUNC(PRODUCT($E$13:$E830),16))</f>
        <v>1.27975378612237</v>
      </c>
      <c r="G831" s="13">
        <f t="shared" si="264"/>
        <v>1.24187697988916</v>
      </c>
      <c r="H831" s="13">
        <f t="shared" si="265"/>
        <v>1.0304996399999999</v>
      </c>
      <c r="I831" s="12">
        <f t="shared" si="266"/>
        <v>4.4999999999999998E-2</v>
      </c>
      <c r="J831" s="12"/>
      <c r="K831" s="30">
        <f t="shared" si="267"/>
        <v>45135</v>
      </c>
      <c r="L831" s="2">
        <f t="shared" si="268"/>
        <v>62</v>
      </c>
      <c r="M831" s="15">
        <f t="shared" si="269"/>
        <v>62</v>
      </c>
      <c r="N831" s="11">
        <f t="shared" si="270"/>
        <v>1.010888403</v>
      </c>
      <c r="O831" s="11"/>
      <c r="P831" s="11">
        <f t="shared" si="271"/>
        <v>1.041720135</v>
      </c>
      <c r="Q831" s="11"/>
      <c r="R831" s="15">
        <f t="shared" si="272"/>
        <v>0</v>
      </c>
      <c r="S831" s="13">
        <f t="shared" si="276"/>
        <v>413.15389229922403</v>
      </c>
      <c r="T831" s="13"/>
      <c r="U831" s="19">
        <f t="shared" si="277"/>
        <v>0</v>
      </c>
      <c r="V831" s="13">
        <f t="shared" si="273"/>
        <v>0</v>
      </c>
      <c r="W831" s="4" t="str">
        <f t="shared" si="274"/>
        <v>A+J=</v>
      </c>
      <c r="X831" s="30">
        <f t="shared" si="275"/>
        <v>45866</v>
      </c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3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</row>
    <row r="832" spans="1:80" x14ac:dyDescent="0.15">
      <c r="A832" s="36">
        <f t="shared" si="261"/>
        <v>45226</v>
      </c>
      <c r="B832" s="14">
        <f t="shared" ca="1" si="260"/>
        <v>1441.7491540875167</v>
      </c>
      <c r="C832" s="13">
        <f t="shared" si="262"/>
        <v>1027.66225005</v>
      </c>
      <c r="D832" s="12">
        <f>IF(A832&lt;$B$1,VLOOKUP(A832,[1]DI!$A$4:$B$15000,2,FALSE),0)</f>
        <v>0.1265</v>
      </c>
      <c r="E832" s="13">
        <f t="shared" si="263"/>
        <v>1.0004727899999999</v>
      </c>
      <c r="F832" s="13">
        <f>(TRUNC(PRODUCT($E$13:$E831),16))</f>
        <v>1.28035884091491</v>
      </c>
      <c r="G832" s="13">
        <f t="shared" si="264"/>
        <v>1.24187697988916</v>
      </c>
      <c r="H832" s="13">
        <f t="shared" si="265"/>
        <v>1.0309868499999999</v>
      </c>
      <c r="I832" s="12">
        <f t="shared" si="266"/>
        <v>4.4999999999999998E-2</v>
      </c>
      <c r="J832" s="12"/>
      <c r="K832" s="30">
        <f t="shared" si="267"/>
        <v>45135</v>
      </c>
      <c r="L832" s="2">
        <f t="shared" si="268"/>
        <v>63</v>
      </c>
      <c r="M832" s="15">
        <f t="shared" si="269"/>
        <v>63</v>
      </c>
      <c r="N832" s="11">
        <f t="shared" si="270"/>
        <v>1.0110649899999999</v>
      </c>
      <c r="O832" s="11"/>
      <c r="P832" s="11">
        <f t="shared" si="271"/>
        <v>1.0423947090000001</v>
      </c>
      <c r="Q832" s="11"/>
      <c r="R832" s="15">
        <f t="shared" si="272"/>
        <v>0</v>
      </c>
      <c r="S832" s="13">
        <f t="shared" si="276"/>
        <v>414.08690403751666</v>
      </c>
      <c r="T832" s="13"/>
      <c r="U832" s="19">
        <f t="shared" si="277"/>
        <v>0</v>
      </c>
      <c r="V832" s="13">
        <f t="shared" si="273"/>
        <v>0</v>
      </c>
      <c r="W832" s="4" t="str">
        <f t="shared" si="274"/>
        <v>A+J=</v>
      </c>
      <c r="X832" s="30">
        <f t="shared" si="275"/>
        <v>45866</v>
      </c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3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</row>
    <row r="833" spans="1:80" x14ac:dyDescent="0.15">
      <c r="A833" s="36">
        <f t="shared" si="261"/>
        <v>45227</v>
      </c>
      <c r="B833" s="14">
        <f t="shared" ca="1" si="260"/>
        <v>1442.6827716230196</v>
      </c>
      <c r="C833" s="13">
        <f t="shared" si="262"/>
        <v>1027.66225005</v>
      </c>
      <c r="D833" s="12">
        <f>IF(A833&lt;$B$1,VLOOKUP(A833,[1]DI!$A$4:$B$15000,2,FALSE),0)</f>
        <v>0</v>
      </c>
      <c r="E833" s="13">
        <f t="shared" si="263"/>
        <v>1</v>
      </c>
      <c r="F833" s="13">
        <f>(TRUNC(PRODUCT($E$13:$E832),16))</f>
        <v>1.28096418177131</v>
      </c>
      <c r="G833" s="13">
        <f t="shared" si="264"/>
        <v>1.24187697988916</v>
      </c>
      <c r="H833" s="13">
        <f t="shared" si="265"/>
        <v>1.03147429</v>
      </c>
      <c r="I833" s="12">
        <f t="shared" si="266"/>
        <v>4.4999999999999998E-2</v>
      </c>
      <c r="J833" s="12"/>
      <c r="K833" s="30">
        <f t="shared" si="267"/>
        <v>45135</v>
      </c>
      <c r="L833" s="2">
        <f t="shared" si="268"/>
        <v>63</v>
      </c>
      <c r="M833" s="15">
        <f t="shared" si="269"/>
        <v>64</v>
      </c>
      <c r="N833" s="11">
        <f t="shared" si="270"/>
        <v>1.011241609</v>
      </c>
      <c r="O833" s="11"/>
      <c r="P833" s="11">
        <f t="shared" si="271"/>
        <v>1.0430697209999999</v>
      </c>
      <c r="Q833" s="11"/>
      <c r="R833" s="15">
        <f t="shared" si="272"/>
        <v>0</v>
      </c>
      <c r="S833" s="13">
        <f t="shared" si="276"/>
        <v>415.02052157301966</v>
      </c>
      <c r="T833" s="13"/>
      <c r="U833" s="19">
        <f t="shared" si="277"/>
        <v>0</v>
      </c>
      <c r="V833" s="13">
        <f t="shared" si="273"/>
        <v>0</v>
      </c>
      <c r="W833" s="4" t="str">
        <f t="shared" si="274"/>
        <v>A+J=</v>
      </c>
      <c r="X833" s="30">
        <f t="shared" si="275"/>
        <v>45866</v>
      </c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3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</row>
    <row r="834" spans="1:80" x14ac:dyDescent="0.15">
      <c r="A834" s="36">
        <f t="shared" si="261"/>
        <v>45228</v>
      </c>
      <c r="B834" s="14">
        <f t="shared" ca="1" si="260"/>
        <v>1442.6827716230196</v>
      </c>
      <c r="C834" s="13">
        <f t="shared" si="262"/>
        <v>1027.66225005</v>
      </c>
      <c r="D834" s="12">
        <f>IF(A834&lt;$B$1,VLOOKUP(A834,[1]DI!$A$4:$B$15000,2,FALSE),0)</f>
        <v>0</v>
      </c>
      <c r="E834" s="13">
        <f t="shared" si="263"/>
        <v>1</v>
      </c>
      <c r="F834" s="13">
        <f>(TRUNC(PRODUCT($E$13:$E833),16))</f>
        <v>1.28096418177131</v>
      </c>
      <c r="G834" s="13">
        <f t="shared" si="264"/>
        <v>1.24187697988916</v>
      </c>
      <c r="H834" s="13">
        <f t="shared" si="265"/>
        <v>1.03147429</v>
      </c>
      <c r="I834" s="12">
        <f t="shared" si="266"/>
        <v>4.4999999999999998E-2</v>
      </c>
      <c r="J834" s="12"/>
      <c r="K834" s="30">
        <f t="shared" si="267"/>
        <v>45135</v>
      </c>
      <c r="L834" s="2">
        <f t="shared" si="268"/>
        <v>63</v>
      </c>
      <c r="M834" s="15">
        <f t="shared" si="269"/>
        <v>64</v>
      </c>
      <c r="N834" s="11">
        <f t="shared" si="270"/>
        <v>1.011241609</v>
      </c>
      <c r="O834" s="11"/>
      <c r="P834" s="11">
        <f t="shared" si="271"/>
        <v>1.0430697209999999</v>
      </c>
      <c r="Q834" s="11"/>
      <c r="R834" s="15">
        <f t="shared" si="272"/>
        <v>0</v>
      </c>
      <c r="S834" s="13">
        <f t="shared" si="276"/>
        <v>415.02052157301966</v>
      </c>
      <c r="T834" s="13"/>
      <c r="U834" s="19">
        <f t="shared" si="277"/>
        <v>0</v>
      </c>
      <c r="V834" s="13">
        <f t="shared" si="273"/>
        <v>0</v>
      </c>
      <c r="W834" s="4" t="str">
        <f t="shared" si="274"/>
        <v>A+J=</v>
      </c>
      <c r="X834" s="30">
        <f t="shared" si="275"/>
        <v>45866</v>
      </c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3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</row>
    <row r="835" spans="1:80" x14ac:dyDescent="0.15">
      <c r="A835" s="36">
        <f t="shared" si="261"/>
        <v>45229</v>
      </c>
      <c r="B835" s="14">
        <f t="shared" ca="1" si="260"/>
        <v>1442.6827716230196</v>
      </c>
      <c r="C835" s="13">
        <f t="shared" si="262"/>
        <v>1027.66225005</v>
      </c>
      <c r="D835" s="12">
        <f>IF(A835&lt;$B$1,VLOOKUP(A835,[1]DI!$A$4:$B$15000,2,FALSE),0)</f>
        <v>0.1265</v>
      </c>
      <c r="E835" s="13">
        <f t="shared" si="263"/>
        <v>1.0004727899999999</v>
      </c>
      <c r="F835" s="13">
        <f>(TRUNC(PRODUCT($E$13:$E834),16))</f>
        <v>1.28096418177131</v>
      </c>
      <c r="G835" s="13">
        <f t="shared" si="264"/>
        <v>1.24187697988916</v>
      </c>
      <c r="H835" s="13">
        <f t="shared" si="265"/>
        <v>1.03147429</v>
      </c>
      <c r="I835" s="12">
        <f t="shared" si="266"/>
        <v>4.4999999999999998E-2</v>
      </c>
      <c r="J835" s="12"/>
      <c r="K835" s="30">
        <f t="shared" si="267"/>
        <v>45135</v>
      </c>
      <c r="L835" s="2">
        <f t="shared" si="268"/>
        <v>64</v>
      </c>
      <c r="M835" s="15">
        <f t="shared" si="269"/>
        <v>64</v>
      </c>
      <c r="N835" s="11">
        <f t="shared" si="270"/>
        <v>1.011241609</v>
      </c>
      <c r="O835" s="11"/>
      <c r="P835" s="11">
        <f t="shared" si="271"/>
        <v>1.0430697209999999</v>
      </c>
      <c r="Q835" s="11"/>
      <c r="R835" s="15">
        <f t="shared" si="272"/>
        <v>0</v>
      </c>
      <c r="S835" s="13">
        <f t="shared" si="276"/>
        <v>415.02052157301966</v>
      </c>
      <c r="T835" s="13"/>
      <c r="U835" s="19">
        <f t="shared" si="277"/>
        <v>0</v>
      </c>
      <c r="V835" s="13">
        <f t="shared" si="273"/>
        <v>0</v>
      </c>
      <c r="W835" s="4" t="str">
        <f t="shared" si="274"/>
        <v>A+J=</v>
      </c>
      <c r="X835" s="30">
        <f t="shared" si="275"/>
        <v>45866</v>
      </c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3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</row>
    <row r="836" spans="1:80" x14ac:dyDescent="0.15">
      <c r="A836" s="36">
        <f t="shared" si="261"/>
        <v>45230</v>
      </c>
      <c r="B836" s="14">
        <f t="shared" ca="1" si="260"/>
        <v>1443.6170046438847</v>
      </c>
      <c r="C836" s="13">
        <f t="shared" si="262"/>
        <v>1027.66225005</v>
      </c>
      <c r="D836" s="12">
        <f>IF(A836&lt;$B$1,VLOOKUP(A836,[1]DI!$A$4:$B$15000,2,FALSE),0)</f>
        <v>0.1265</v>
      </c>
      <c r="E836" s="13">
        <f t="shared" si="263"/>
        <v>1.0004727899999999</v>
      </c>
      <c r="F836" s="13">
        <f>(TRUNC(PRODUCT($E$13:$E835),16))</f>
        <v>1.2815698088268099</v>
      </c>
      <c r="G836" s="13">
        <f t="shared" si="264"/>
        <v>1.24187697988916</v>
      </c>
      <c r="H836" s="13">
        <f t="shared" si="265"/>
        <v>1.03196197</v>
      </c>
      <c r="I836" s="12">
        <f t="shared" si="266"/>
        <v>4.4999999999999998E-2</v>
      </c>
      <c r="J836" s="12"/>
      <c r="K836" s="30">
        <f t="shared" si="267"/>
        <v>45135</v>
      </c>
      <c r="L836" s="2">
        <f t="shared" si="268"/>
        <v>65</v>
      </c>
      <c r="M836" s="15">
        <f t="shared" si="269"/>
        <v>65</v>
      </c>
      <c r="N836" s="11">
        <f t="shared" si="270"/>
        <v>1.011418258</v>
      </c>
      <c r="O836" s="11"/>
      <c r="P836" s="11">
        <f t="shared" si="271"/>
        <v>1.043745178</v>
      </c>
      <c r="Q836" s="11"/>
      <c r="R836" s="15">
        <f t="shared" si="272"/>
        <v>0</v>
      </c>
      <c r="S836" s="13">
        <f t="shared" si="276"/>
        <v>415.95475459388479</v>
      </c>
      <c r="T836" s="13"/>
      <c r="U836" s="19">
        <f t="shared" si="277"/>
        <v>0</v>
      </c>
      <c r="V836" s="13">
        <f t="shared" si="273"/>
        <v>0</v>
      </c>
      <c r="W836" s="4" t="str">
        <f t="shared" si="274"/>
        <v>A+J=</v>
      </c>
      <c r="X836" s="30">
        <f t="shared" si="275"/>
        <v>45866</v>
      </c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3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</row>
    <row r="837" spans="1:80" x14ac:dyDescent="0.15">
      <c r="A837" s="36">
        <f t="shared" si="261"/>
        <v>45231</v>
      </c>
      <c r="B837" s="14">
        <f t="shared" ca="1" si="260"/>
        <v>1444.5518282520077</v>
      </c>
      <c r="C837" s="13">
        <f t="shared" si="262"/>
        <v>1027.66225005</v>
      </c>
      <c r="D837" s="12">
        <f>IF(A837&lt;$B$1,VLOOKUP(A837,[1]DI!$A$4:$B$15000,2,FALSE),0)</f>
        <v>0.1265</v>
      </c>
      <c r="E837" s="13">
        <f t="shared" si="263"/>
        <v>1.0004727899999999</v>
      </c>
      <c r="F837" s="13">
        <f>(TRUNC(PRODUCT($E$13:$E836),16))</f>
        <v>1.28217572221672</v>
      </c>
      <c r="G837" s="13">
        <f t="shared" si="264"/>
        <v>1.24187697988916</v>
      </c>
      <c r="H837" s="13">
        <f t="shared" si="265"/>
        <v>1.03244987</v>
      </c>
      <c r="I837" s="12">
        <f t="shared" si="266"/>
        <v>4.4999999999999998E-2</v>
      </c>
      <c r="J837" s="12"/>
      <c r="K837" s="30">
        <f t="shared" si="267"/>
        <v>45135</v>
      </c>
      <c r="L837" s="2">
        <f t="shared" si="268"/>
        <v>66</v>
      </c>
      <c r="M837" s="15">
        <f t="shared" si="269"/>
        <v>66</v>
      </c>
      <c r="N837" s="11">
        <f t="shared" si="270"/>
        <v>1.011594938</v>
      </c>
      <c r="O837" s="11"/>
      <c r="P837" s="11">
        <f t="shared" si="271"/>
        <v>1.0444210620000001</v>
      </c>
      <c r="Q837" s="11"/>
      <c r="R837" s="15">
        <f t="shared" si="272"/>
        <v>0</v>
      </c>
      <c r="S837" s="13">
        <f t="shared" si="276"/>
        <v>416.88957820200761</v>
      </c>
      <c r="T837" s="13"/>
      <c r="U837" s="19">
        <f t="shared" si="277"/>
        <v>0</v>
      </c>
      <c r="V837" s="13">
        <f t="shared" si="273"/>
        <v>0</v>
      </c>
      <c r="W837" s="4" t="str">
        <f t="shared" si="274"/>
        <v>A+J=</v>
      </c>
      <c r="X837" s="30">
        <f t="shared" si="275"/>
        <v>45866</v>
      </c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3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</row>
    <row r="838" spans="1:80" x14ac:dyDescent="0.15">
      <c r="A838" s="36">
        <f t="shared" si="261"/>
        <v>45232</v>
      </c>
      <c r="B838" s="14">
        <f t="shared" ca="1" si="260"/>
        <v>1445.4872576673408</v>
      </c>
      <c r="C838" s="13">
        <f t="shared" si="262"/>
        <v>1027.66225005</v>
      </c>
      <c r="D838" s="12">
        <f>IF(A838&lt;$B$1,VLOOKUP(A838,[1]DI!$A$4:$B$15000,2,FALSE),0)</f>
        <v>0</v>
      </c>
      <c r="E838" s="13">
        <f t="shared" si="263"/>
        <v>1</v>
      </c>
      <c r="F838" s="13">
        <f>(TRUNC(PRODUCT($E$13:$E837),16))</f>
        <v>1.28278192207643</v>
      </c>
      <c r="G838" s="13">
        <f t="shared" si="264"/>
        <v>1.24187697988916</v>
      </c>
      <c r="H838" s="13">
        <f t="shared" si="265"/>
        <v>1.0329379999999999</v>
      </c>
      <c r="I838" s="12">
        <f t="shared" si="266"/>
        <v>4.4999999999999998E-2</v>
      </c>
      <c r="J838" s="12"/>
      <c r="K838" s="30">
        <f t="shared" si="267"/>
        <v>45135</v>
      </c>
      <c r="L838" s="2">
        <f t="shared" si="268"/>
        <v>66</v>
      </c>
      <c r="M838" s="15">
        <f t="shared" si="269"/>
        <v>67</v>
      </c>
      <c r="N838" s="11">
        <f t="shared" si="270"/>
        <v>1.0117716489999999</v>
      </c>
      <c r="O838" s="11"/>
      <c r="P838" s="11">
        <f t="shared" si="271"/>
        <v>1.045097384</v>
      </c>
      <c r="Q838" s="11"/>
      <c r="R838" s="15">
        <f t="shared" si="272"/>
        <v>0</v>
      </c>
      <c r="S838" s="13">
        <f t="shared" si="276"/>
        <v>417.82500761734076</v>
      </c>
      <c r="T838" s="13"/>
      <c r="U838" s="19">
        <f t="shared" si="277"/>
        <v>0</v>
      </c>
      <c r="V838" s="13">
        <f t="shared" si="273"/>
        <v>0</v>
      </c>
      <c r="W838" s="4" t="str">
        <f t="shared" si="274"/>
        <v>A+J=</v>
      </c>
      <c r="X838" s="30">
        <f t="shared" si="275"/>
        <v>45866</v>
      </c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3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</row>
    <row r="839" spans="1:80" x14ac:dyDescent="0.15">
      <c r="A839" s="36">
        <f t="shared" si="261"/>
        <v>45233</v>
      </c>
      <c r="B839" s="14">
        <f t="shared" ca="1" si="260"/>
        <v>1445.4872576673408</v>
      </c>
      <c r="C839" s="13">
        <f t="shared" si="262"/>
        <v>1027.66225005</v>
      </c>
      <c r="D839" s="12">
        <f>IF(A839&lt;$B$1,VLOOKUP(A839,[1]DI!$A$4:$B$15000,2,FALSE),0)</f>
        <v>0.1215</v>
      </c>
      <c r="E839" s="13">
        <f t="shared" si="263"/>
        <v>1.00045513</v>
      </c>
      <c r="F839" s="13">
        <f>(TRUNC(PRODUCT($E$13:$E838),16))</f>
        <v>1.28278192207643</v>
      </c>
      <c r="G839" s="13">
        <f t="shared" si="264"/>
        <v>1.24187697988916</v>
      </c>
      <c r="H839" s="13">
        <f t="shared" si="265"/>
        <v>1.0329379999999999</v>
      </c>
      <c r="I839" s="12">
        <f t="shared" si="266"/>
        <v>4.4999999999999998E-2</v>
      </c>
      <c r="J839" s="12"/>
      <c r="K839" s="30">
        <f t="shared" si="267"/>
        <v>45135</v>
      </c>
      <c r="L839" s="2">
        <f t="shared" si="268"/>
        <v>67</v>
      </c>
      <c r="M839" s="15">
        <f t="shared" si="269"/>
        <v>67</v>
      </c>
      <c r="N839" s="11">
        <f t="shared" si="270"/>
        <v>1.0117716489999999</v>
      </c>
      <c r="O839" s="11"/>
      <c r="P839" s="11">
        <f t="shared" si="271"/>
        <v>1.045097384</v>
      </c>
      <c r="Q839" s="11"/>
      <c r="R839" s="15">
        <f t="shared" si="272"/>
        <v>0</v>
      </c>
      <c r="S839" s="13">
        <f t="shared" si="276"/>
        <v>417.82500761734076</v>
      </c>
      <c r="T839" s="13"/>
      <c r="U839" s="19">
        <f t="shared" si="277"/>
        <v>0</v>
      </c>
      <c r="V839" s="13">
        <f t="shared" si="273"/>
        <v>0</v>
      </c>
      <c r="W839" s="4" t="str">
        <f t="shared" si="274"/>
        <v>A+J=</v>
      </c>
      <c r="X839" s="30">
        <f t="shared" si="275"/>
        <v>45866</v>
      </c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3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</row>
    <row r="840" spans="1:80" x14ac:dyDescent="0.15">
      <c r="A840" s="36">
        <f t="shared" si="261"/>
        <v>45234</v>
      </c>
      <c r="B840" s="14">
        <f t="shared" ca="1" si="260"/>
        <v>1446.3977606282324</v>
      </c>
      <c r="C840" s="13">
        <f t="shared" si="262"/>
        <v>1027.66225005</v>
      </c>
      <c r="D840" s="12">
        <f>IF(A840&lt;$B$1,VLOOKUP(A840,[1]DI!$A$4:$B$15000,2,FALSE),0)</f>
        <v>0</v>
      </c>
      <c r="E840" s="13">
        <f t="shared" si="263"/>
        <v>1</v>
      </c>
      <c r="F840" s="13">
        <f>(TRUNC(PRODUCT($E$13:$E839),16))</f>
        <v>1.28336575461262</v>
      </c>
      <c r="G840" s="13">
        <f t="shared" si="264"/>
        <v>1.24187697988916</v>
      </c>
      <c r="H840" s="13">
        <f t="shared" si="265"/>
        <v>1.03340812</v>
      </c>
      <c r="I840" s="12">
        <f t="shared" si="266"/>
        <v>4.4999999999999998E-2</v>
      </c>
      <c r="J840" s="12"/>
      <c r="K840" s="30">
        <f t="shared" si="267"/>
        <v>45135</v>
      </c>
      <c r="L840" s="2">
        <f t="shared" si="268"/>
        <v>67</v>
      </c>
      <c r="M840" s="15">
        <f t="shared" si="269"/>
        <v>68</v>
      </c>
      <c r="N840" s="11">
        <f t="shared" si="270"/>
        <v>1.011948391</v>
      </c>
      <c r="O840" s="11"/>
      <c r="P840" s="11">
        <f t="shared" si="271"/>
        <v>1.045755684</v>
      </c>
      <c r="Q840" s="11"/>
      <c r="R840" s="15">
        <f t="shared" si="272"/>
        <v>0</v>
      </c>
      <c r="S840" s="13">
        <f t="shared" si="276"/>
        <v>418.73551057823238</v>
      </c>
      <c r="T840" s="13"/>
      <c r="U840" s="19">
        <f t="shared" si="277"/>
        <v>0</v>
      </c>
      <c r="V840" s="13">
        <f t="shared" si="273"/>
        <v>0</v>
      </c>
      <c r="W840" s="4" t="str">
        <f t="shared" si="274"/>
        <v>A+J=</v>
      </c>
      <c r="X840" s="30">
        <f t="shared" si="275"/>
        <v>45866</v>
      </c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3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</row>
    <row r="841" spans="1:80" x14ac:dyDescent="0.15">
      <c r="A841" s="36">
        <f t="shared" si="261"/>
        <v>45235</v>
      </c>
      <c r="B841" s="14">
        <f t="shared" ca="1" si="260"/>
        <v>1446.3977606282324</v>
      </c>
      <c r="C841" s="13">
        <f t="shared" si="262"/>
        <v>1027.66225005</v>
      </c>
      <c r="D841" s="12">
        <f>IF(A841&lt;$B$1,VLOOKUP(A841,[1]DI!$A$4:$B$15000,2,FALSE),0)</f>
        <v>0</v>
      </c>
      <c r="E841" s="13">
        <f t="shared" si="263"/>
        <v>1</v>
      </c>
      <c r="F841" s="13">
        <f>(TRUNC(PRODUCT($E$13:$E840),16))</f>
        <v>1.28336575461262</v>
      </c>
      <c r="G841" s="13">
        <f t="shared" si="264"/>
        <v>1.24187697988916</v>
      </c>
      <c r="H841" s="13">
        <f t="shared" si="265"/>
        <v>1.03340812</v>
      </c>
      <c r="I841" s="12">
        <f t="shared" si="266"/>
        <v>4.4999999999999998E-2</v>
      </c>
      <c r="J841" s="12"/>
      <c r="K841" s="30">
        <f t="shared" si="267"/>
        <v>45135</v>
      </c>
      <c r="L841" s="2">
        <f t="shared" si="268"/>
        <v>67</v>
      </c>
      <c r="M841" s="15">
        <f t="shared" si="269"/>
        <v>68</v>
      </c>
      <c r="N841" s="11">
        <f t="shared" si="270"/>
        <v>1.011948391</v>
      </c>
      <c r="O841" s="11"/>
      <c r="P841" s="11">
        <f t="shared" si="271"/>
        <v>1.045755684</v>
      </c>
      <c r="Q841" s="11"/>
      <c r="R841" s="15">
        <f t="shared" si="272"/>
        <v>0</v>
      </c>
      <c r="S841" s="13">
        <f t="shared" si="276"/>
        <v>418.73551057823238</v>
      </c>
      <c r="T841" s="13"/>
      <c r="U841" s="19">
        <f t="shared" si="277"/>
        <v>0</v>
      </c>
      <c r="V841" s="13">
        <f t="shared" si="273"/>
        <v>0</v>
      </c>
      <c r="W841" s="4" t="str">
        <f t="shared" si="274"/>
        <v>A+J=</v>
      </c>
      <c r="X841" s="30">
        <f t="shared" si="275"/>
        <v>45866</v>
      </c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3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</row>
    <row r="842" spans="1:80" x14ac:dyDescent="0.15">
      <c r="A842" s="36">
        <f t="shared" si="261"/>
        <v>45236</v>
      </c>
      <c r="B842" s="14">
        <f t="shared" ca="1" si="260"/>
        <v>1446.3977606282324</v>
      </c>
      <c r="C842" s="13">
        <f t="shared" si="262"/>
        <v>1027.66225005</v>
      </c>
      <c r="D842" s="12">
        <f>IF(A842&lt;$B$1,VLOOKUP(A842,[1]DI!$A$4:$B$15000,2,FALSE),0)</f>
        <v>0.1215</v>
      </c>
      <c r="E842" s="13">
        <f t="shared" si="263"/>
        <v>1.00045513</v>
      </c>
      <c r="F842" s="13">
        <f>(TRUNC(PRODUCT($E$13:$E841),16))</f>
        <v>1.28336575461262</v>
      </c>
      <c r="G842" s="13">
        <f t="shared" si="264"/>
        <v>1.24187697988916</v>
      </c>
      <c r="H842" s="13">
        <f t="shared" si="265"/>
        <v>1.03340812</v>
      </c>
      <c r="I842" s="12">
        <f t="shared" si="266"/>
        <v>4.4999999999999998E-2</v>
      </c>
      <c r="J842" s="12"/>
      <c r="K842" s="30">
        <f t="shared" si="267"/>
        <v>45135</v>
      </c>
      <c r="L842" s="2">
        <f t="shared" si="268"/>
        <v>68</v>
      </c>
      <c r="M842" s="15">
        <f t="shared" si="269"/>
        <v>68</v>
      </c>
      <c r="N842" s="11">
        <f t="shared" si="270"/>
        <v>1.011948391</v>
      </c>
      <c r="O842" s="11"/>
      <c r="P842" s="11">
        <f t="shared" si="271"/>
        <v>1.045755684</v>
      </c>
      <c r="Q842" s="11"/>
      <c r="R842" s="15">
        <f t="shared" si="272"/>
        <v>0</v>
      </c>
      <c r="S842" s="13">
        <f t="shared" si="276"/>
        <v>418.73551057823238</v>
      </c>
      <c r="T842" s="13"/>
      <c r="U842" s="19">
        <f t="shared" si="277"/>
        <v>0</v>
      </c>
      <c r="V842" s="13">
        <f t="shared" si="273"/>
        <v>0</v>
      </c>
      <c r="W842" s="4" t="str">
        <f t="shared" si="274"/>
        <v>A+J=</v>
      </c>
      <c r="X842" s="30">
        <f t="shared" si="275"/>
        <v>45866</v>
      </c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3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</row>
    <row r="843" spans="1:80" x14ac:dyDescent="0.15">
      <c r="A843" s="36">
        <f t="shared" si="261"/>
        <v>45237</v>
      </c>
      <c r="B843" s="14">
        <f t="shared" ca="1" si="260"/>
        <v>1447.3088320491775</v>
      </c>
      <c r="C843" s="13">
        <f t="shared" si="262"/>
        <v>1027.66225005</v>
      </c>
      <c r="D843" s="12">
        <f>IF(A843&lt;$B$1,VLOOKUP(A843,[1]DI!$A$4:$B$15000,2,FALSE),0)</f>
        <v>0.1215</v>
      </c>
      <c r="E843" s="13">
        <f t="shared" si="263"/>
        <v>1.00045513</v>
      </c>
      <c r="F843" s="13">
        <f>(TRUNC(PRODUCT($E$13:$E842),16))</f>
        <v>1.28394985286852</v>
      </c>
      <c r="G843" s="13">
        <f t="shared" si="264"/>
        <v>1.24187697988916</v>
      </c>
      <c r="H843" s="13">
        <f t="shared" si="265"/>
        <v>1.03387845</v>
      </c>
      <c r="I843" s="12">
        <f t="shared" si="266"/>
        <v>4.4999999999999998E-2</v>
      </c>
      <c r="J843" s="12"/>
      <c r="K843" s="30">
        <f t="shared" si="267"/>
        <v>45135</v>
      </c>
      <c r="L843" s="2">
        <f t="shared" si="268"/>
        <v>69</v>
      </c>
      <c r="M843" s="15">
        <f t="shared" si="269"/>
        <v>69</v>
      </c>
      <c r="N843" s="11">
        <f t="shared" si="270"/>
        <v>1.0121251630000001</v>
      </c>
      <c r="O843" s="11"/>
      <c r="P843" s="11">
        <f t="shared" si="271"/>
        <v>1.046414395</v>
      </c>
      <c r="Q843" s="11"/>
      <c r="R843" s="15">
        <f t="shared" si="272"/>
        <v>0</v>
      </c>
      <c r="S843" s="13">
        <f t="shared" si="276"/>
        <v>419.6465819991775</v>
      </c>
      <c r="T843" s="13"/>
      <c r="U843" s="19">
        <f t="shared" si="277"/>
        <v>0</v>
      </c>
      <c r="V843" s="13">
        <f t="shared" si="273"/>
        <v>0</v>
      </c>
      <c r="W843" s="4" t="str">
        <f t="shared" si="274"/>
        <v>A+J=</v>
      </c>
      <c r="X843" s="30">
        <f t="shared" si="275"/>
        <v>45866</v>
      </c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3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</row>
    <row r="844" spans="1:80" x14ac:dyDescent="0.15">
      <c r="A844" s="36">
        <f t="shared" si="261"/>
        <v>45238</v>
      </c>
      <c r="B844" s="14">
        <f t="shared" ca="1" si="260"/>
        <v>1448.2204857546787</v>
      </c>
      <c r="C844" s="13">
        <f t="shared" si="262"/>
        <v>1027.66225005</v>
      </c>
      <c r="D844" s="12">
        <f>IF(A844&lt;$B$1,VLOOKUP(A844,[1]DI!$A$4:$B$15000,2,FALSE),0)</f>
        <v>0.1215</v>
      </c>
      <c r="E844" s="13">
        <f t="shared" si="263"/>
        <v>1.00045513</v>
      </c>
      <c r="F844" s="13">
        <f>(TRUNC(PRODUCT($E$13:$E843),16))</f>
        <v>1.28453421696505</v>
      </c>
      <c r="G844" s="13">
        <f t="shared" si="264"/>
        <v>1.24187697988916</v>
      </c>
      <c r="H844" s="13">
        <f t="shared" si="265"/>
        <v>1.034349</v>
      </c>
      <c r="I844" s="12">
        <f t="shared" si="266"/>
        <v>4.4999999999999998E-2</v>
      </c>
      <c r="J844" s="12"/>
      <c r="K844" s="30">
        <f t="shared" si="267"/>
        <v>45135</v>
      </c>
      <c r="L844" s="2">
        <f t="shared" si="268"/>
        <v>70</v>
      </c>
      <c r="M844" s="15">
        <f t="shared" si="269"/>
        <v>70</v>
      </c>
      <c r="N844" s="11">
        <f t="shared" si="270"/>
        <v>1.012301967</v>
      </c>
      <c r="O844" s="11"/>
      <c r="P844" s="11">
        <f t="shared" si="271"/>
        <v>1.047073527</v>
      </c>
      <c r="Q844" s="11"/>
      <c r="R844" s="15">
        <f t="shared" si="272"/>
        <v>0</v>
      </c>
      <c r="S844" s="13">
        <f t="shared" si="276"/>
        <v>420.55823570467879</v>
      </c>
      <c r="T844" s="13"/>
      <c r="U844" s="19">
        <f t="shared" si="277"/>
        <v>0</v>
      </c>
      <c r="V844" s="13">
        <f t="shared" si="273"/>
        <v>0</v>
      </c>
      <c r="W844" s="4" t="str">
        <f t="shared" si="274"/>
        <v>A+J=</v>
      </c>
      <c r="X844" s="30">
        <f t="shared" si="275"/>
        <v>45866</v>
      </c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3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</row>
    <row r="845" spans="1:80" x14ac:dyDescent="0.15">
      <c r="A845" s="36">
        <f t="shared" si="261"/>
        <v>45239</v>
      </c>
      <c r="B845" s="14">
        <f t="shared" ref="B845:B908" ca="1" si="278">IF(A845&lt;=TODAY(),C845+S845,IF(AND(A845&gt;TODAY(),A845&lt;=$B$1),IF(VLOOKUP(TODAY(),$A$11:$D$4976,4,FALSE)=0,"n.d",C845+S845),"n.d"))</f>
        <v>1449.1327217547362</v>
      </c>
      <c r="C845" s="13">
        <f t="shared" si="262"/>
        <v>1027.66225005</v>
      </c>
      <c r="D845" s="12">
        <f>IF(A845&lt;$B$1,VLOOKUP(A845,[1]DI!$A$4:$B$15000,2,FALSE),0)</f>
        <v>0.1215</v>
      </c>
      <c r="E845" s="13">
        <f t="shared" si="263"/>
        <v>1.00045513</v>
      </c>
      <c r="F845" s="13">
        <f>(TRUNC(PRODUCT($E$13:$E844),16))</f>
        <v>1.28511884702322</v>
      </c>
      <c r="G845" s="13">
        <f t="shared" si="264"/>
        <v>1.24187697988916</v>
      </c>
      <c r="H845" s="13">
        <f t="shared" si="265"/>
        <v>1.0348197699999999</v>
      </c>
      <c r="I845" s="12">
        <f t="shared" si="266"/>
        <v>4.4999999999999998E-2</v>
      </c>
      <c r="J845" s="12"/>
      <c r="K845" s="30">
        <f t="shared" si="267"/>
        <v>45135</v>
      </c>
      <c r="L845" s="2">
        <f t="shared" si="268"/>
        <v>71</v>
      </c>
      <c r="M845" s="15">
        <f t="shared" si="269"/>
        <v>71</v>
      </c>
      <c r="N845" s="11">
        <f t="shared" si="270"/>
        <v>1.0124788010000001</v>
      </c>
      <c r="O845" s="11"/>
      <c r="P845" s="11">
        <f t="shared" si="271"/>
        <v>1.04773308</v>
      </c>
      <c r="Q845" s="11"/>
      <c r="R845" s="15">
        <f t="shared" si="272"/>
        <v>0</v>
      </c>
      <c r="S845" s="13">
        <f t="shared" si="276"/>
        <v>421.4704717047361</v>
      </c>
      <c r="T845" s="13"/>
      <c r="U845" s="19">
        <f t="shared" si="277"/>
        <v>0</v>
      </c>
      <c r="V845" s="13">
        <f t="shared" si="273"/>
        <v>0</v>
      </c>
      <c r="W845" s="4" t="str">
        <f t="shared" si="274"/>
        <v>A+J=</v>
      </c>
      <c r="X845" s="30">
        <f t="shared" si="275"/>
        <v>45866</v>
      </c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3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</row>
    <row r="846" spans="1:80" x14ac:dyDescent="0.15">
      <c r="A846" s="36">
        <f t="shared" ref="A846:A909" si="279">(A845+1)</f>
        <v>45240</v>
      </c>
      <c r="B846" s="14">
        <f t="shared" ca="1" si="278"/>
        <v>1450.0455137657948</v>
      </c>
      <c r="C846" s="13">
        <f t="shared" si="262"/>
        <v>1027.66225005</v>
      </c>
      <c r="D846" s="12">
        <f>IF(A846&lt;$B$1,VLOOKUP(A846,[1]DI!$A$4:$B$15000,2,FALSE),0)</f>
        <v>0.1215</v>
      </c>
      <c r="E846" s="13">
        <f t="shared" si="263"/>
        <v>1.00045513</v>
      </c>
      <c r="F846" s="13">
        <f>(TRUNC(PRODUCT($E$13:$E845),16))</f>
        <v>1.2857037431640701</v>
      </c>
      <c r="G846" s="13">
        <f t="shared" si="264"/>
        <v>1.24187697988916</v>
      </c>
      <c r="H846" s="13">
        <f t="shared" si="265"/>
        <v>1.03529074</v>
      </c>
      <c r="I846" s="12">
        <f t="shared" si="266"/>
        <v>4.4999999999999998E-2</v>
      </c>
      <c r="J846" s="12"/>
      <c r="K846" s="30">
        <f t="shared" si="267"/>
        <v>45135</v>
      </c>
      <c r="L846" s="2">
        <f t="shared" si="268"/>
        <v>72</v>
      </c>
      <c r="M846" s="15">
        <f t="shared" si="269"/>
        <v>72</v>
      </c>
      <c r="N846" s="11">
        <f t="shared" si="270"/>
        <v>1.012655667</v>
      </c>
      <c r="O846" s="11"/>
      <c r="P846" s="11">
        <f t="shared" si="271"/>
        <v>1.0483930349999999</v>
      </c>
      <c r="Q846" s="11"/>
      <c r="R846" s="15">
        <f t="shared" si="272"/>
        <v>0</v>
      </c>
      <c r="S846" s="13">
        <f t="shared" si="276"/>
        <v>422.38326371579478</v>
      </c>
      <c r="T846" s="13"/>
      <c r="U846" s="19">
        <f t="shared" si="277"/>
        <v>0</v>
      </c>
      <c r="V846" s="13">
        <f t="shared" si="273"/>
        <v>0</v>
      </c>
      <c r="W846" s="4" t="str">
        <f t="shared" si="274"/>
        <v>A+J=</v>
      </c>
      <c r="X846" s="30">
        <f t="shared" si="275"/>
        <v>45866</v>
      </c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3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</row>
    <row r="847" spans="1:80" x14ac:dyDescent="0.15">
      <c r="A847" s="36">
        <f t="shared" si="279"/>
        <v>45241</v>
      </c>
      <c r="B847" s="14">
        <f t="shared" ca="1" si="278"/>
        <v>1450.9589005104617</v>
      </c>
      <c r="C847" s="13">
        <f t="shared" si="262"/>
        <v>1027.66225005</v>
      </c>
      <c r="D847" s="12">
        <f>IF(A847&lt;$B$1,VLOOKUP(A847,[1]DI!$A$4:$B$15000,2,FALSE),0)</f>
        <v>0</v>
      </c>
      <c r="E847" s="13">
        <f t="shared" si="263"/>
        <v>1</v>
      </c>
      <c r="F847" s="13">
        <f>(TRUNC(PRODUCT($E$13:$E846),16))</f>
        <v>1.2862889055086899</v>
      </c>
      <c r="G847" s="13">
        <f t="shared" si="264"/>
        <v>1.24187697988916</v>
      </c>
      <c r="H847" s="13">
        <f t="shared" si="265"/>
        <v>1.03576194</v>
      </c>
      <c r="I847" s="12">
        <f t="shared" si="266"/>
        <v>4.4999999999999998E-2</v>
      </c>
      <c r="J847" s="12"/>
      <c r="K847" s="30">
        <f t="shared" si="267"/>
        <v>45135</v>
      </c>
      <c r="L847" s="2">
        <f t="shared" si="268"/>
        <v>72</v>
      </c>
      <c r="M847" s="15">
        <f t="shared" si="269"/>
        <v>73</v>
      </c>
      <c r="N847" s="11">
        <f t="shared" si="270"/>
        <v>1.0128325629999999</v>
      </c>
      <c r="O847" s="11"/>
      <c r="P847" s="11">
        <f t="shared" si="271"/>
        <v>1.0490534199999999</v>
      </c>
      <c r="Q847" s="11"/>
      <c r="R847" s="15">
        <f t="shared" si="272"/>
        <v>0</v>
      </c>
      <c r="S847" s="13">
        <f t="shared" si="276"/>
        <v>423.29665046046182</v>
      </c>
      <c r="T847" s="13"/>
      <c r="U847" s="19">
        <f t="shared" si="277"/>
        <v>0</v>
      </c>
      <c r="V847" s="13">
        <f t="shared" si="273"/>
        <v>0</v>
      </c>
      <c r="W847" s="4" t="str">
        <f t="shared" si="274"/>
        <v>A+J=</v>
      </c>
      <c r="X847" s="30">
        <f t="shared" si="275"/>
        <v>45866</v>
      </c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3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</row>
    <row r="848" spans="1:80" x14ac:dyDescent="0.15">
      <c r="A848" s="36">
        <f t="shared" si="279"/>
        <v>45242</v>
      </c>
      <c r="B848" s="14">
        <f t="shared" ca="1" si="278"/>
        <v>1450.9589005104617</v>
      </c>
      <c r="C848" s="13">
        <f t="shared" si="262"/>
        <v>1027.66225005</v>
      </c>
      <c r="D848" s="12">
        <f>IF(A848&lt;$B$1,VLOOKUP(A848,[1]DI!$A$4:$B$15000,2,FALSE),0)</f>
        <v>0</v>
      </c>
      <c r="E848" s="13">
        <f t="shared" si="263"/>
        <v>1</v>
      </c>
      <c r="F848" s="13">
        <f>(TRUNC(PRODUCT($E$13:$E847),16))</f>
        <v>1.2862889055086899</v>
      </c>
      <c r="G848" s="13">
        <f t="shared" si="264"/>
        <v>1.24187697988916</v>
      </c>
      <c r="H848" s="13">
        <f t="shared" si="265"/>
        <v>1.03576194</v>
      </c>
      <c r="I848" s="12">
        <f t="shared" si="266"/>
        <v>4.4999999999999998E-2</v>
      </c>
      <c r="J848" s="12"/>
      <c r="K848" s="30">
        <f t="shared" si="267"/>
        <v>45135</v>
      </c>
      <c r="L848" s="2">
        <f t="shared" si="268"/>
        <v>72</v>
      </c>
      <c r="M848" s="15">
        <f t="shared" si="269"/>
        <v>73</v>
      </c>
      <c r="N848" s="11">
        <f t="shared" si="270"/>
        <v>1.0128325629999999</v>
      </c>
      <c r="O848" s="11"/>
      <c r="P848" s="11">
        <f t="shared" si="271"/>
        <v>1.0490534199999999</v>
      </c>
      <c r="Q848" s="11"/>
      <c r="R848" s="15">
        <f t="shared" si="272"/>
        <v>0</v>
      </c>
      <c r="S848" s="13">
        <f t="shared" si="276"/>
        <v>423.29665046046182</v>
      </c>
      <c r="T848" s="13"/>
      <c r="U848" s="19">
        <f t="shared" si="277"/>
        <v>0</v>
      </c>
      <c r="V848" s="13">
        <f t="shared" si="273"/>
        <v>0</v>
      </c>
      <c r="W848" s="4" t="str">
        <f t="shared" si="274"/>
        <v>A+J=</v>
      </c>
      <c r="X848" s="30">
        <f t="shared" si="275"/>
        <v>45866</v>
      </c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3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</row>
    <row r="849" spans="1:80" x14ac:dyDescent="0.15">
      <c r="A849" s="36">
        <f t="shared" si="279"/>
        <v>45243</v>
      </c>
      <c r="B849" s="14">
        <f t="shared" ca="1" si="278"/>
        <v>1450.9589005104617</v>
      </c>
      <c r="C849" s="13">
        <f t="shared" si="262"/>
        <v>1027.66225005</v>
      </c>
      <c r="D849" s="12">
        <f>IF(A849&lt;$B$1,VLOOKUP(A849,[1]DI!$A$4:$B$15000,2,FALSE),0)</f>
        <v>0.1215</v>
      </c>
      <c r="E849" s="13">
        <f t="shared" si="263"/>
        <v>1.00045513</v>
      </c>
      <c r="F849" s="13">
        <f>(TRUNC(PRODUCT($E$13:$E848),16))</f>
        <v>1.2862889055086899</v>
      </c>
      <c r="G849" s="13">
        <f t="shared" si="264"/>
        <v>1.24187697988916</v>
      </c>
      <c r="H849" s="13">
        <f t="shared" si="265"/>
        <v>1.03576194</v>
      </c>
      <c r="I849" s="12">
        <f t="shared" si="266"/>
        <v>4.4999999999999998E-2</v>
      </c>
      <c r="J849" s="12"/>
      <c r="K849" s="30">
        <f t="shared" si="267"/>
        <v>45135</v>
      </c>
      <c r="L849" s="2">
        <f t="shared" si="268"/>
        <v>73</v>
      </c>
      <c r="M849" s="15">
        <f t="shared" si="269"/>
        <v>73</v>
      </c>
      <c r="N849" s="11">
        <f t="shared" si="270"/>
        <v>1.0128325629999999</v>
      </c>
      <c r="O849" s="11"/>
      <c r="P849" s="11">
        <f t="shared" si="271"/>
        <v>1.0490534199999999</v>
      </c>
      <c r="Q849" s="11"/>
      <c r="R849" s="15">
        <f t="shared" si="272"/>
        <v>0</v>
      </c>
      <c r="S849" s="13">
        <f t="shared" si="276"/>
        <v>423.29665046046182</v>
      </c>
      <c r="T849" s="13"/>
      <c r="U849" s="19">
        <f t="shared" si="277"/>
        <v>0</v>
      </c>
      <c r="V849" s="13">
        <f t="shared" si="273"/>
        <v>0</v>
      </c>
      <c r="W849" s="4" t="str">
        <f t="shared" si="274"/>
        <v>A+J=</v>
      </c>
      <c r="X849" s="30">
        <f t="shared" si="275"/>
        <v>45866</v>
      </c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3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</row>
    <row r="850" spans="1:80" x14ac:dyDescent="0.15">
      <c r="A850" s="36">
        <f t="shared" si="279"/>
        <v>45244</v>
      </c>
      <c r="B850" s="14">
        <f t="shared" ca="1" si="278"/>
        <v>1451.8728432761302</v>
      </c>
      <c r="C850" s="13">
        <f t="shared" si="262"/>
        <v>1027.66225005</v>
      </c>
      <c r="D850" s="12">
        <f>IF(A850&lt;$B$1,VLOOKUP(A850,[1]DI!$A$4:$B$15000,2,FALSE),0)</f>
        <v>0.1215</v>
      </c>
      <c r="E850" s="13">
        <f t="shared" si="263"/>
        <v>1.00045513</v>
      </c>
      <c r="F850" s="13">
        <f>(TRUNC(PRODUCT($E$13:$E849),16))</f>
        <v>1.28687433417826</v>
      </c>
      <c r="G850" s="13">
        <f t="shared" si="264"/>
        <v>1.24187697988916</v>
      </c>
      <c r="H850" s="13">
        <f t="shared" si="265"/>
        <v>1.0362333399999999</v>
      </c>
      <c r="I850" s="12">
        <f t="shared" si="266"/>
        <v>4.4999999999999998E-2</v>
      </c>
      <c r="J850" s="12"/>
      <c r="K850" s="30">
        <f t="shared" si="267"/>
        <v>45135</v>
      </c>
      <c r="L850" s="2">
        <f t="shared" si="268"/>
        <v>74</v>
      </c>
      <c r="M850" s="15">
        <f t="shared" si="269"/>
        <v>74</v>
      </c>
      <c r="N850" s="11">
        <f t="shared" si="270"/>
        <v>1.01300949</v>
      </c>
      <c r="O850" s="11"/>
      <c r="P850" s="11">
        <f t="shared" si="271"/>
        <v>1.0497142070000001</v>
      </c>
      <c r="Q850" s="11"/>
      <c r="R850" s="15">
        <f t="shared" si="272"/>
        <v>0</v>
      </c>
      <c r="S850" s="13">
        <f t="shared" si="276"/>
        <v>424.21059322613019</v>
      </c>
      <c r="T850" s="13"/>
      <c r="U850" s="19">
        <f t="shared" si="277"/>
        <v>0</v>
      </c>
      <c r="V850" s="13">
        <f t="shared" si="273"/>
        <v>0</v>
      </c>
      <c r="W850" s="4" t="str">
        <f t="shared" si="274"/>
        <v>A+J=</v>
      </c>
      <c r="X850" s="30">
        <f t="shared" si="275"/>
        <v>45866</v>
      </c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3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</row>
    <row r="851" spans="1:80" x14ac:dyDescent="0.15">
      <c r="A851" s="36">
        <f t="shared" si="279"/>
        <v>45245</v>
      </c>
      <c r="B851" s="14">
        <f t="shared" ca="1" si="278"/>
        <v>1452.7873697118048</v>
      </c>
      <c r="C851" s="13">
        <f t="shared" si="262"/>
        <v>1027.66225005</v>
      </c>
      <c r="D851" s="12">
        <f>IF(A851&lt;$B$1,VLOOKUP(A851,[1]DI!$A$4:$B$15000,2,FALSE),0)</f>
        <v>0</v>
      </c>
      <c r="E851" s="13">
        <f t="shared" si="263"/>
        <v>1</v>
      </c>
      <c r="F851" s="13">
        <f>(TRUNC(PRODUCT($E$13:$E850),16))</f>
        <v>1.28746002929397</v>
      </c>
      <c r="G851" s="13">
        <f t="shared" si="264"/>
        <v>1.24187697988916</v>
      </c>
      <c r="H851" s="13">
        <f t="shared" si="265"/>
        <v>1.03670496</v>
      </c>
      <c r="I851" s="12">
        <f t="shared" si="266"/>
        <v>4.4999999999999998E-2</v>
      </c>
      <c r="J851" s="12"/>
      <c r="K851" s="30">
        <f t="shared" si="267"/>
        <v>45135</v>
      </c>
      <c r="L851" s="2">
        <f t="shared" si="268"/>
        <v>74</v>
      </c>
      <c r="M851" s="15">
        <f t="shared" si="269"/>
        <v>75</v>
      </c>
      <c r="N851" s="11">
        <f t="shared" si="270"/>
        <v>1.0131864479999999</v>
      </c>
      <c r="O851" s="11"/>
      <c r="P851" s="11">
        <f t="shared" si="271"/>
        <v>1.0503754160000001</v>
      </c>
      <c r="Q851" s="11"/>
      <c r="R851" s="15">
        <f t="shared" si="272"/>
        <v>0</v>
      </c>
      <c r="S851" s="13">
        <f t="shared" si="276"/>
        <v>425.12511966180483</v>
      </c>
      <c r="T851" s="13"/>
      <c r="U851" s="19">
        <f t="shared" si="277"/>
        <v>0</v>
      </c>
      <c r="V851" s="13">
        <f t="shared" si="273"/>
        <v>0</v>
      </c>
      <c r="W851" s="4" t="str">
        <f t="shared" si="274"/>
        <v>A+J=</v>
      </c>
      <c r="X851" s="30">
        <f t="shared" si="275"/>
        <v>45866</v>
      </c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3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</row>
    <row r="852" spans="1:80" x14ac:dyDescent="0.15">
      <c r="A852" s="36">
        <f t="shared" si="279"/>
        <v>45246</v>
      </c>
      <c r="B852" s="14">
        <f t="shared" ca="1" si="278"/>
        <v>1452.7873697118048</v>
      </c>
      <c r="C852" s="13">
        <f t="shared" si="262"/>
        <v>1027.66225005</v>
      </c>
      <c r="D852" s="12">
        <f>IF(A852&lt;$B$1,VLOOKUP(A852,[1]DI!$A$4:$B$15000,2,FALSE),0)</f>
        <v>0.1215</v>
      </c>
      <c r="E852" s="13">
        <f t="shared" si="263"/>
        <v>1.00045513</v>
      </c>
      <c r="F852" s="13">
        <f>(TRUNC(PRODUCT($E$13:$E851),16))</f>
        <v>1.28746002929397</v>
      </c>
      <c r="G852" s="13">
        <f t="shared" si="264"/>
        <v>1.24187697988916</v>
      </c>
      <c r="H852" s="13">
        <f t="shared" si="265"/>
        <v>1.03670496</v>
      </c>
      <c r="I852" s="12">
        <f t="shared" si="266"/>
        <v>4.4999999999999998E-2</v>
      </c>
      <c r="J852" s="12"/>
      <c r="K852" s="30">
        <f t="shared" si="267"/>
        <v>45135</v>
      </c>
      <c r="L852" s="2">
        <f t="shared" si="268"/>
        <v>75</v>
      </c>
      <c r="M852" s="15">
        <f t="shared" si="269"/>
        <v>75</v>
      </c>
      <c r="N852" s="11">
        <f t="shared" si="270"/>
        <v>1.0131864479999999</v>
      </c>
      <c r="O852" s="11"/>
      <c r="P852" s="11">
        <f t="shared" si="271"/>
        <v>1.0503754160000001</v>
      </c>
      <c r="Q852" s="11"/>
      <c r="R852" s="15">
        <f t="shared" si="272"/>
        <v>0</v>
      </c>
      <c r="S852" s="13">
        <f t="shared" si="276"/>
        <v>425.12511966180483</v>
      </c>
      <c r="T852" s="13"/>
      <c r="U852" s="19">
        <f t="shared" si="277"/>
        <v>0</v>
      </c>
      <c r="V852" s="13">
        <f t="shared" si="273"/>
        <v>0</v>
      </c>
      <c r="W852" s="4" t="str">
        <f t="shared" si="274"/>
        <v>A+J=</v>
      </c>
      <c r="X852" s="30">
        <f t="shared" si="275"/>
        <v>45866</v>
      </c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3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</row>
    <row r="853" spans="1:80" x14ac:dyDescent="0.15">
      <c r="A853" s="36">
        <f t="shared" si="279"/>
        <v>45247</v>
      </c>
      <c r="B853" s="14">
        <f t="shared" ca="1" si="278"/>
        <v>1453.7024798174857</v>
      </c>
      <c r="C853" s="13">
        <f t="shared" si="262"/>
        <v>1027.66225005</v>
      </c>
      <c r="D853" s="12">
        <f>IF(A853&lt;$B$1,VLOOKUP(A853,[1]DI!$A$4:$B$15000,2,FALSE),0)</f>
        <v>0.1215</v>
      </c>
      <c r="E853" s="13">
        <f t="shared" si="263"/>
        <v>1.00045513</v>
      </c>
      <c r="F853" s="13">
        <f>(TRUNC(PRODUCT($E$13:$E852),16))</f>
        <v>1.2880459909771</v>
      </c>
      <c r="G853" s="13">
        <f t="shared" si="264"/>
        <v>1.24187697988916</v>
      </c>
      <c r="H853" s="13">
        <f t="shared" si="265"/>
        <v>1.0371767999999999</v>
      </c>
      <c r="I853" s="12">
        <f t="shared" si="266"/>
        <v>4.4999999999999998E-2</v>
      </c>
      <c r="J853" s="12"/>
      <c r="K853" s="30">
        <f t="shared" si="267"/>
        <v>45135</v>
      </c>
      <c r="L853" s="2">
        <f t="shared" si="268"/>
        <v>76</v>
      </c>
      <c r="M853" s="15">
        <f t="shared" si="269"/>
        <v>76</v>
      </c>
      <c r="N853" s="11">
        <f t="shared" si="270"/>
        <v>1.013363437</v>
      </c>
      <c r="O853" s="11"/>
      <c r="P853" s="11">
        <f t="shared" si="271"/>
        <v>1.0510370469999999</v>
      </c>
      <c r="Q853" s="11"/>
      <c r="R853" s="15">
        <f t="shared" si="272"/>
        <v>0</v>
      </c>
      <c r="S853" s="13">
        <f t="shared" si="276"/>
        <v>426.04022976748576</v>
      </c>
      <c r="T853" s="13"/>
      <c r="U853" s="19">
        <f t="shared" si="277"/>
        <v>0</v>
      </c>
      <c r="V853" s="13">
        <f t="shared" si="273"/>
        <v>0</v>
      </c>
      <c r="W853" s="4" t="str">
        <f t="shared" si="274"/>
        <v>A+J=</v>
      </c>
      <c r="X853" s="30">
        <f t="shared" si="275"/>
        <v>45866</v>
      </c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3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</row>
    <row r="854" spans="1:80" x14ac:dyDescent="0.15">
      <c r="A854" s="36">
        <f t="shared" si="279"/>
        <v>45248</v>
      </c>
      <c r="B854" s="14">
        <f t="shared" ca="1" si="278"/>
        <v>1454.6181597686707</v>
      </c>
      <c r="C854" s="13">
        <f t="shared" si="262"/>
        <v>1027.66225005</v>
      </c>
      <c r="D854" s="12">
        <f>IF(A854&lt;$B$1,VLOOKUP(A854,[1]DI!$A$4:$B$15000,2,FALSE),0)</f>
        <v>0</v>
      </c>
      <c r="E854" s="13">
        <f t="shared" si="263"/>
        <v>1</v>
      </c>
      <c r="F854" s="13">
        <f>(TRUNC(PRODUCT($E$13:$E853),16))</f>
        <v>1.2886322193489801</v>
      </c>
      <c r="G854" s="13">
        <f t="shared" si="264"/>
        <v>1.24187697988916</v>
      </c>
      <c r="H854" s="13">
        <f t="shared" si="265"/>
        <v>1.0376488500000001</v>
      </c>
      <c r="I854" s="12">
        <f t="shared" si="266"/>
        <v>4.4999999999999998E-2</v>
      </c>
      <c r="J854" s="12"/>
      <c r="K854" s="30">
        <f t="shared" si="267"/>
        <v>45135</v>
      </c>
      <c r="L854" s="2">
        <f t="shared" si="268"/>
        <v>76</v>
      </c>
      <c r="M854" s="15">
        <f t="shared" si="269"/>
        <v>77</v>
      </c>
      <c r="N854" s="11">
        <f t="shared" si="270"/>
        <v>1.013540457</v>
      </c>
      <c r="O854" s="11"/>
      <c r="P854" s="11">
        <f t="shared" si="271"/>
        <v>1.0516990900000001</v>
      </c>
      <c r="Q854" s="11"/>
      <c r="R854" s="15">
        <f t="shared" si="272"/>
        <v>0</v>
      </c>
      <c r="S854" s="13">
        <f t="shared" si="276"/>
        <v>426.95590971867068</v>
      </c>
      <c r="T854" s="13"/>
      <c r="U854" s="19">
        <f t="shared" si="277"/>
        <v>0</v>
      </c>
      <c r="V854" s="13">
        <f t="shared" si="273"/>
        <v>0</v>
      </c>
      <c r="W854" s="4" t="str">
        <f t="shared" si="274"/>
        <v>A+J=</v>
      </c>
      <c r="X854" s="30">
        <f t="shared" si="275"/>
        <v>45866</v>
      </c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3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</row>
    <row r="855" spans="1:80" x14ac:dyDescent="0.15">
      <c r="A855" s="36">
        <f t="shared" si="279"/>
        <v>45249</v>
      </c>
      <c r="B855" s="14">
        <f t="shared" ca="1" si="278"/>
        <v>1454.6181597686707</v>
      </c>
      <c r="C855" s="13">
        <f t="shared" si="262"/>
        <v>1027.66225005</v>
      </c>
      <c r="D855" s="12">
        <f>IF(A855&lt;$B$1,VLOOKUP(A855,[1]DI!$A$4:$B$15000,2,FALSE),0)</f>
        <v>0</v>
      </c>
      <c r="E855" s="13">
        <f t="shared" si="263"/>
        <v>1</v>
      </c>
      <c r="F855" s="13">
        <f>(TRUNC(PRODUCT($E$13:$E854),16))</f>
        <v>1.2886322193489801</v>
      </c>
      <c r="G855" s="13">
        <f t="shared" si="264"/>
        <v>1.24187697988916</v>
      </c>
      <c r="H855" s="13">
        <f t="shared" si="265"/>
        <v>1.0376488500000001</v>
      </c>
      <c r="I855" s="12">
        <f t="shared" si="266"/>
        <v>4.4999999999999998E-2</v>
      </c>
      <c r="J855" s="12"/>
      <c r="K855" s="30">
        <f t="shared" si="267"/>
        <v>45135</v>
      </c>
      <c r="L855" s="2">
        <f t="shared" si="268"/>
        <v>76</v>
      </c>
      <c r="M855" s="15">
        <f t="shared" si="269"/>
        <v>77</v>
      </c>
      <c r="N855" s="11">
        <f t="shared" si="270"/>
        <v>1.013540457</v>
      </c>
      <c r="O855" s="11"/>
      <c r="P855" s="11">
        <f t="shared" si="271"/>
        <v>1.0516990900000001</v>
      </c>
      <c r="Q855" s="11"/>
      <c r="R855" s="15">
        <f t="shared" si="272"/>
        <v>0</v>
      </c>
      <c r="S855" s="13">
        <f t="shared" si="276"/>
        <v>426.95590971867068</v>
      </c>
      <c r="T855" s="13"/>
      <c r="U855" s="19">
        <f t="shared" si="277"/>
        <v>0</v>
      </c>
      <c r="V855" s="13">
        <f t="shared" si="273"/>
        <v>0</v>
      </c>
      <c r="W855" s="4" t="str">
        <f t="shared" si="274"/>
        <v>A+J=</v>
      </c>
      <c r="X855" s="30">
        <f t="shared" si="275"/>
        <v>45866</v>
      </c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3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</row>
    <row r="856" spans="1:80" x14ac:dyDescent="0.15">
      <c r="A856" s="36">
        <f t="shared" si="279"/>
        <v>45250</v>
      </c>
      <c r="B856" s="14">
        <f t="shared" ca="1" si="278"/>
        <v>1454.6181597686707</v>
      </c>
      <c r="C856" s="13">
        <f t="shared" si="262"/>
        <v>1027.66225005</v>
      </c>
      <c r="D856" s="12">
        <f>IF(A856&lt;$B$1,VLOOKUP(A856,[1]DI!$A$4:$B$15000,2,FALSE),0)</f>
        <v>0.1215</v>
      </c>
      <c r="E856" s="13">
        <f t="shared" si="263"/>
        <v>1.00045513</v>
      </c>
      <c r="F856" s="13">
        <f>(TRUNC(PRODUCT($E$13:$E855),16))</f>
        <v>1.2886322193489801</v>
      </c>
      <c r="G856" s="13">
        <f t="shared" si="264"/>
        <v>1.24187697988916</v>
      </c>
      <c r="H856" s="13">
        <f t="shared" si="265"/>
        <v>1.0376488500000001</v>
      </c>
      <c r="I856" s="12">
        <f t="shared" si="266"/>
        <v>4.4999999999999998E-2</v>
      </c>
      <c r="J856" s="12"/>
      <c r="K856" s="30">
        <f t="shared" si="267"/>
        <v>45135</v>
      </c>
      <c r="L856" s="2">
        <f t="shared" si="268"/>
        <v>77</v>
      </c>
      <c r="M856" s="15">
        <f t="shared" si="269"/>
        <v>77</v>
      </c>
      <c r="N856" s="11">
        <f t="shared" si="270"/>
        <v>1.013540457</v>
      </c>
      <c r="O856" s="11"/>
      <c r="P856" s="11">
        <f t="shared" si="271"/>
        <v>1.0516990900000001</v>
      </c>
      <c r="Q856" s="11"/>
      <c r="R856" s="15">
        <f t="shared" si="272"/>
        <v>0</v>
      </c>
      <c r="S856" s="13">
        <f t="shared" si="276"/>
        <v>426.95590971867068</v>
      </c>
      <c r="T856" s="13"/>
      <c r="U856" s="19">
        <f t="shared" si="277"/>
        <v>0</v>
      </c>
      <c r="V856" s="13">
        <f t="shared" si="273"/>
        <v>0</v>
      </c>
      <c r="W856" s="4" t="str">
        <f t="shared" si="274"/>
        <v>A+J=</v>
      </c>
      <c r="X856" s="30">
        <f t="shared" si="275"/>
        <v>45866</v>
      </c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3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</row>
    <row r="857" spans="1:80" x14ac:dyDescent="0.15">
      <c r="A857" s="36">
        <f t="shared" si="279"/>
        <v>45251</v>
      </c>
      <c r="B857" s="14">
        <f t="shared" ca="1" si="278"/>
        <v>1455.534408179909</v>
      </c>
      <c r="C857" s="13">
        <f t="shared" si="262"/>
        <v>1027.66225005</v>
      </c>
      <c r="D857" s="12">
        <f>IF(A857&lt;$B$1,VLOOKUP(A857,[1]DI!$A$4:$B$15000,2,FALSE),0)</f>
        <v>0.1215</v>
      </c>
      <c r="E857" s="13">
        <f t="shared" si="263"/>
        <v>1.00045513</v>
      </c>
      <c r="F857" s="13">
        <f>(TRUNC(PRODUCT($E$13:$E856),16))</f>
        <v>1.2892187145309699</v>
      </c>
      <c r="G857" s="13">
        <f t="shared" si="264"/>
        <v>1.24187697988916</v>
      </c>
      <c r="H857" s="13">
        <f t="shared" si="265"/>
        <v>1.0381211100000001</v>
      </c>
      <c r="I857" s="12">
        <f t="shared" si="266"/>
        <v>4.4999999999999998E-2</v>
      </c>
      <c r="J857" s="12"/>
      <c r="K857" s="30">
        <f t="shared" si="267"/>
        <v>45135</v>
      </c>
      <c r="L857" s="2">
        <f t="shared" si="268"/>
        <v>78</v>
      </c>
      <c r="M857" s="15">
        <f t="shared" si="269"/>
        <v>78</v>
      </c>
      <c r="N857" s="11">
        <f t="shared" si="270"/>
        <v>1.013717507</v>
      </c>
      <c r="O857" s="11"/>
      <c r="P857" s="11">
        <f t="shared" si="271"/>
        <v>1.052361544</v>
      </c>
      <c r="Q857" s="11"/>
      <c r="R857" s="15">
        <f t="shared" si="272"/>
        <v>0</v>
      </c>
      <c r="S857" s="13">
        <f t="shared" si="276"/>
        <v>427.87215812990905</v>
      </c>
      <c r="T857" s="13"/>
      <c r="U857" s="19">
        <f t="shared" si="277"/>
        <v>0</v>
      </c>
      <c r="V857" s="13">
        <f t="shared" si="273"/>
        <v>0</v>
      </c>
      <c r="W857" s="4" t="str">
        <f t="shared" si="274"/>
        <v>A+J=</v>
      </c>
      <c r="X857" s="30">
        <f t="shared" si="275"/>
        <v>45866</v>
      </c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3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</row>
    <row r="858" spans="1:80" x14ac:dyDescent="0.15">
      <c r="A858" s="36">
        <f t="shared" si="279"/>
        <v>45252</v>
      </c>
      <c r="B858" s="14">
        <f t="shared" ca="1" si="278"/>
        <v>1456.4512416466041</v>
      </c>
      <c r="C858" s="13">
        <f t="shared" si="262"/>
        <v>1027.66225005</v>
      </c>
      <c r="D858" s="12">
        <f>IF(A858&lt;$B$1,VLOOKUP(A858,[1]DI!$A$4:$B$15000,2,FALSE),0)</f>
        <v>0.1215</v>
      </c>
      <c r="E858" s="13">
        <f t="shared" si="263"/>
        <v>1.00045513</v>
      </c>
      <c r="F858" s="13">
        <f>(TRUNC(PRODUCT($E$13:$E857),16))</f>
        <v>1.28980547664451</v>
      </c>
      <c r="G858" s="13">
        <f t="shared" si="264"/>
        <v>1.24187697988916</v>
      </c>
      <c r="H858" s="13">
        <f t="shared" si="265"/>
        <v>1.0385935900000001</v>
      </c>
      <c r="I858" s="12">
        <f t="shared" si="266"/>
        <v>4.4999999999999998E-2</v>
      </c>
      <c r="J858" s="12"/>
      <c r="K858" s="30">
        <f t="shared" si="267"/>
        <v>45135</v>
      </c>
      <c r="L858" s="2">
        <f t="shared" si="268"/>
        <v>79</v>
      </c>
      <c r="M858" s="15">
        <f t="shared" si="269"/>
        <v>79</v>
      </c>
      <c r="N858" s="11">
        <f t="shared" si="270"/>
        <v>1.013894589</v>
      </c>
      <c r="O858" s="11"/>
      <c r="P858" s="11">
        <f t="shared" si="271"/>
        <v>1.0530244209999999</v>
      </c>
      <c r="Q858" s="11"/>
      <c r="R858" s="15">
        <f t="shared" si="272"/>
        <v>0</v>
      </c>
      <c r="S858" s="13">
        <f t="shared" si="276"/>
        <v>428.78899159660403</v>
      </c>
      <c r="T858" s="13"/>
      <c r="U858" s="19">
        <f t="shared" si="277"/>
        <v>0</v>
      </c>
      <c r="V858" s="13">
        <f t="shared" si="273"/>
        <v>0</v>
      </c>
      <c r="W858" s="4" t="str">
        <f t="shared" si="274"/>
        <v>A+J=</v>
      </c>
      <c r="X858" s="30">
        <f t="shared" si="275"/>
        <v>45866</v>
      </c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3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</row>
    <row r="859" spans="1:80" x14ac:dyDescent="0.15">
      <c r="A859" s="36">
        <f t="shared" si="279"/>
        <v>45253</v>
      </c>
      <c r="B859" s="14">
        <f t="shared" ca="1" si="278"/>
        <v>1457.3686601687557</v>
      </c>
      <c r="C859" s="13">
        <f t="shared" si="262"/>
        <v>1027.66225005</v>
      </c>
      <c r="D859" s="12">
        <f>IF(A859&lt;$B$1,VLOOKUP(A859,[1]DI!$A$4:$B$15000,2,FALSE),0)</f>
        <v>0.1215</v>
      </c>
      <c r="E859" s="13">
        <f t="shared" si="263"/>
        <v>1.00045513</v>
      </c>
      <c r="F859" s="13">
        <f>(TRUNC(PRODUCT($E$13:$E858),16))</f>
        <v>1.2903925058111001</v>
      </c>
      <c r="G859" s="13">
        <f t="shared" si="264"/>
        <v>1.24187697988916</v>
      </c>
      <c r="H859" s="13">
        <f t="shared" si="265"/>
        <v>1.0390662900000001</v>
      </c>
      <c r="I859" s="12">
        <f t="shared" si="266"/>
        <v>4.4999999999999998E-2</v>
      </c>
      <c r="J859" s="12"/>
      <c r="K859" s="30">
        <f t="shared" si="267"/>
        <v>45135</v>
      </c>
      <c r="L859" s="2">
        <f t="shared" si="268"/>
        <v>80</v>
      </c>
      <c r="M859" s="15">
        <f t="shared" si="269"/>
        <v>80</v>
      </c>
      <c r="N859" s="11">
        <f t="shared" si="270"/>
        <v>1.0140717020000001</v>
      </c>
      <c r="O859" s="11"/>
      <c r="P859" s="11">
        <f t="shared" si="271"/>
        <v>1.053687721</v>
      </c>
      <c r="Q859" s="11"/>
      <c r="R859" s="15">
        <f t="shared" si="272"/>
        <v>0</v>
      </c>
      <c r="S859" s="13">
        <f t="shared" si="276"/>
        <v>429.70641011875568</v>
      </c>
      <c r="T859" s="13"/>
      <c r="U859" s="19">
        <f t="shared" si="277"/>
        <v>0</v>
      </c>
      <c r="V859" s="13">
        <f t="shared" si="273"/>
        <v>0</v>
      </c>
      <c r="W859" s="4" t="str">
        <f t="shared" si="274"/>
        <v>A+J=</v>
      </c>
      <c r="X859" s="30">
        <f t="shared" si="275"/>
        <v>45866</v>
      </c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3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</row>
    <row r="860" spans="1:80" x14ac:dyDescent="0.15">
      <c r="A860" s="36">
        <f t="shared" si="279"/>
        <v>45254</v>
      </c>
      <c r="B860" s="14">
        <f t="shared" ca="1" si="278"/>
        <v>1458.2866485364111</v>
      </c>
      <c r="C860" s="13">
        <f t="shared" si="262"/>
        <v>1027.66225005</v>
      </c>
      <c r="D860" s="12">
        <f>IF(A860&lt;$B$1,VLOOKUP(A860,[1]DI!$A$4:$B$15000,2,FALSE),0)</f>
        <v>0.1215</v>
      </c>
      <c r="E860" s="13">
        <f t="shared" si="263"/>
        <v>1.00045513</v>
      </c>
      <c r="F860" s="13">
        <f>(TRUNC(PRODUCT($E$13:$E859),16))</f>
        <v>1.29097980215227</v>
      </c>
      <c r="G860" s="13">
        <f t="shared" si="264"/>
        <v>1.24187697988916</v>
      </c>
      <c r="H860" s="13">
        <f t="shared" si="265"/>
        <v>1.0395392000000001</v>
      </c>
      <c r="I860" s="12">
        <f t="shared" si="266"/>
        <v>4.4999999999999998E-2</v>
      </c>
      <c r="J860" s="12"/>
      <c r="K860" s="30">
        <f t="shared" si="267"/>
        <v>45135</v>
      </c>
      <c r="L860" s="2">
        <f t="shared" si="268"/>
        <v>81</v>
      </c>
      <c r="M860" s="15">
        <f t="shared" si="269"/>
        <v>81</v>
      </c>
      <c r="N860" s="11">
        <f t="shared" si="270"/>
        <v>1.014248845</v>
      </c>
      <c r="O860" s="11"/>
      <c r="P860" s="11">
        <f t="shared" si="271"/>
        <v>1.0543514329999999</v>
      </c>
      <c r="Q860" s="11"/>
      <c r="R860" s="15">
        <f t="shared" si="272"/>
        <v>0</v>
      </c>
      <c r="S860" s="13">
        <f t="shared" si="276"/>
        <v>430.62439848641105</v>
      </c>
      <c r="T860" s="13"/>
      <c r="U860" s="19">
        <f t="shared" si="277"/>
        <v>0</v>
      </c>
      <c r="V860" s="13">
        <f t="shared" si="273"/>
        <v>0</v>
      </c>
      <c r="W860" s="4" t="str">
        <f t="shared" si="274"/>
        <v>A+J=</v>
      </c>
      <c r="X860" s="30">
        <f t="shared" si="275"/>
        <v>45866</v>
      </c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3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</row>
    <row r="861" spans="1:80" x14ac:dyDescent="0.15">
      <c r="A861" s="36">
        <f t="shared" si="279"/>
        <v>45255</v>
      </c>
      <c r="B861" s="14">
        <f t="shared" ca="1" si="278"/>
        <v>1459.2052233349734</v>
      </c>
      <c r="C861" s="13">
        <f t="shared" si="262"/>
        <v>1027.66225005</v>
      </c>
      <c r="D861" s="12">
        <f>IF(A861&lt;$B$1,VLOOKUP(A861,[1]DI!$A$4:$B$15000,2,FALSE),0)</f>
        <v>0</v>
      </c>
      <c r="E861" s="13">
        <f t="shared" si="263"/>
        <v>1</v>
      </c>
      <c r="F861" s="13">
        <f>(TRUNC(PRODUCT($E$13:$E860),16))</f>
        <v>1.2915673657896201</v>
      </c>
      <c r="G861" s="13">
        <f t="shared" si="264"/>
        <v>1.24187697988916</v>
      </c>
      <c r="H861" s="13">
        <f t="shared" si="265"/>
        <v>1.0400123299999999</v>
      </c>
      <c r="I861" s="12">
        <f t="shared" si="266"/>
        <v>4.4999999999999998E-2</v>
      </c>
      <c r="J861" s="12"/>
      <c r="K861" s="30">
        <f t="shared" si="267"/>
        <v>45135</v>
      </c>
      <c r="L861" s="2">
        <f t="shared" si="268"/>
        <v>81</v>
      </c>
      <c r="M861" s="15">
        <f t="shared" si="269"/>
        <v>82</v>
      </c>
      <c r="N861" s="11">
        <f t="shared" si="270"/>
        <v>1.0144260199999999</v>
      </c>
      <c r="O861" s="11"/>
      <c r="P861" s="11">
        <f t="shared" si="271"/>
        <v>1.055015569</v>
      </c>
      <c r="Q861" s="11"/>
      <c r="R861" s="15">
        <f t="shared" si="272"/>
        <v>0</v>
      </c>
      <c r="S861" s="13">
        <f t="shared" si="276"/>
        <v>431.54297328497336</v>
      </c>
      <c r="T861" s="13"/>
      <c r="U861" s="19">
        <f t="shared" si="277"/>
        <v>0</v>
      </c>
      <c r="V861" s="13">
        <f t="shared" si="273"/>
        <v>0</v>
      </c>
      <c r="W861" s="4" t="str">
        <f t="shared" si="274"/>
        <v>A+J=</v>
      </c>
      <c r="X861" s="30">
        <f t="shared" si="275"/>
        <v>45866</v>
      </c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3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</row>
    <row r="862" spans="1:80" x14ac:dyDescent="0.15">
      <c r="A862" s="36">
        <f t="shared" si="279"/>
        <v>45256</v>
      </c>
      <c r="B862" s="14">
        <f t="shared" ca="1" si="278"/>
        <v>1459.2052233349734</v>
      </c>
      <c r="C862" s="13">
        <f t="shared" si="262"/>
        <v>1027.66225005</v>
      </c>
      <c r="D862" s="12">
        <f>IF(A862&lt;$B$1,VLOOKUP(A862,[1]DI!$A$4:$B$15000,2,FALSE),0)</f>
        <v>0</v>
      </c>
      <c r="E862" s="13">
        <f t="shared" si="263"/>
        <v>1</v>
      </c>
      <c r="F862" s="13">
        <f>(TRUNC(PRODUCT($E$13:$E861),16))</f>
        <v>1.2915673657896201</v>
      </c>
      <c r="G862" s="13">
        <f t="shared" si="264"/>
        <v>1.24187697988916</v>
      </c>
      <c r="H862" s="13">
        <f t="shared" si="265"/>
        <v>1.0400123299999999</v>
      </c>
      <c r="I862" s="12">
        <f t="shared" si="266"/>
        <v>4.4999999999999998E-2</v>
      </c>
      <c r="J862" s="12"/>
      <c r="K862" s="30">
        <f t="shared" si="267"/>
        <v>45135</v>
      </c>
      <c r="L862" s="2">
        <f t="shared" si="268"/>
        <v>81</v>
      </c>
      <c r="M862" s="15">
        <f t="shared" si="269"/>
        <v>82</v>
      </c>
      <c r="N862" s="11">
        <f t="shared" si="270"/>
        <v>1.0144260199999999</v>
      </c>
      <c r="O862" s="11"/>
      <c r="P862" s="11">
        <f t="shared" si="271"/>
        <v>1.055015569</v>
      </c>
      <c r="Q862" s="11"/>
      <c r="R862" s="15">
        <f t="shared" si="272"/>
        <v>0</v>
      </c>
      <c r="S862" s="13">
        <f t="shared" si="276"/>
        <v>431.54297328497336</v>
      </c>
      <c r="T862" s="13"/>
      <c r="U862" s="19">
        <f t="shared" si="277"/>
        <v>0</v>
      </c>
      <c r="V862" s="13">
        <f t="shared" si="273"/>
        <v>0</v>
      </c>
      <c r="W862" s="4" t="str">
        <f t="shared" si="274"/>
        <v>A+J=</v>
      </c>
      <c r="X862" s="30">
        <f t="shared" si="275"/>
        <v>45866</v>
      </c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3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</row>
    <row r="863" spans="1:80" x14ac:dyDescent="0.15">
      <c r="A863" s="36">
        <f t="shared" si="279"/>
        <v>45257</v>
      </c>
      <c r="B863" s="14">
        <f t="shared" ca="1" si="278"/>
        <v>1459.2052233349734</v>
      </c>
      <c r="C863" s="13">
        <f t="shared" si="262"/>
        <v>1027.66225005</v>
      </c>
      <c r="D863" s="12">
        <f>IF(A863&lt;$B$1,VLOOKUP(A863,[1]DI!$A$4:$B$15000,2,FALSE),0)</f>
        <v>0.1215</v>
      </c>
      <c r="E863" s="13">
        <f t="shared" si="263"/>
        <v>1.00045513</v>
      </c>
      <c r="F863" s="13">
        <f>(TRUNC(PRODUCT($E$13:$E862),16))</f>
        <v>1.2915673657896201</v>
      </c>
      <c r="G863" s="13">
        <f t="shared" si="264"/>
        <v>1.24187697988916</v>
      </c>
      <c r="H863" s="13">
        <f t="shared" si="265"/>
        <v>1.0400123299999999</v>
      </c>
      <c r="I863" s="12">
        <f t="shared" si="266"/>
        <v>4.4999999999999998E-2</v>
      </c>
      <c r="J863" s="12"/>
      <c r="K863" s="30">
        <f t="shared" si="267"/>
        <v>45135</v>
      </c>
      <c r="L863" s="2">
        <f t="shared" si="268"/>
        <v>82</v>
      </c>
      <c r="M863" s="15">
        <f t="shared" si="269"/>
        <v>82</v>
      </c>
      <c r="N863" s="11">
        <f t="shared" si="270"/>
        <v>1.0144260199999999</v>
      </c>
      <c r="O863" s="11"/>
      <c r="P863" s="11">
        <f t="shared" si="271"/>
        <v>1.055015569</v>
      </c>
      <c r="Q863" s="11"/>
      <c r="R863" s="15">
        <f t="shared" si="272"/>
        <v>0</v>
      </c>
      <c r="S863" s="13">
        <f t="shared" si="276"/>
        <v>431.54297328497336</v>
      </c>
      <c r="T863" s="13"/>
      <c r="U863" s="19">
        <f t="shared" si="277"/>
        <v>0</v>
      </c>
      <c r="V863" s="13">
        <f t="shared" si="273"/>
        <v>0</v>
      </c>
      <c r="W863" s="4" t="str">
        <f t="shared" si="274"/>
        <v>A+J=</v>
      </c>
      <c r="X863" s="30">
        <f t="shared" si="275"/>
        <v>45866</v>
      </c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3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</row>
    <row r="864" spans="1:80" x14ac:dyDescent="0.15">
      <c r="A864" s="36">
        <f t="shared" si="279"/>
        <v>45258</v>
      </c>
      <c r="B864" s="14">
        <f t="shared" ca="1" si="278"/>
        <v>1460.1243666035894</v>
      </c>
      <c r="C864" s="13">
        <f t="shared" si="262"/>
        <v>1027.66225005</v>
      </c>
      <c r="D864" s="12">
        <f>IF(A864&lt;$B$1,VLOOKUP(A864,[1]DI!$A$4:$B$15000,2,FALSE),0)</f>
        <v>0.1215</v>
      </c>
      <c r="E864" s="13">
        <f t="shared" si="263"/>
        <v>1.00045513</v>
      </c>
      <c r="F864" s="13">
        <f>(TRUNC(PRODUCT($E$13:$E863),16))</f>
        <v>1.2921551968448199</v>
      </c>
      <c r="G864" s="13">
        <f t="shared" si="264"/>
        <v>1.24187697988916</v>
      </c>
      <c r="H864" s="13">
        <f t="shared" si="265"/>
        <v>1.04048567</v>
      </c>
      <c r="I864" s="12">
        <f t="shared" si="266"/>
        <v>4.4999999999999998E-2</v>
      </c>
      <c r="J864" s="12"/>
      <c r="K864" s="30">
        <f t="shared" si="267"/>
        <v>45135</v>
      </c>
      <c r="L864" s="2">
        <f t="shared" si="268"/>
        <v>83</v>
      </c>
      <c r="M864" s="15">
        <f t="shared" si="269"/>
        <v>83</v>
      </c>
      <c r="N864" s="11">
        <f t="shared" si="270"/>
        <v>1.0146032250000001</v>
      </c>
      <c r="O864" s="11"/>
      <c r="P864" s="11">
        <f t="shared" si="271"/>
        <v>1.055680116</v>
      </c>
      <c r="Q864" s="11"/>
      <c r="R864" s="15">
        <f t="shared" si="272"/>
        <v>0</v>
      </c>
      <c r="S864" s="13">
        <f t="shared" si="276"/>
        <v>432.46211655358923</v>
      </c>
      <c r="T864" s="13"/>
      <c r="U864" s="19">
        <f t="shared" si="277"/>
        <v>0</v>
      </c>
      <c r="V864" s="13">
        <f t="shared" si="273"/>
        <v>0</v>
      </c>
      <c r="W864" s="4" t="str">
        <f t="shared" si="274"/>
        <v>A+J=</v>
      </c>
      <c r="X864" s="30">
        <f t="shared" si="275"/>
        <v>45866</v>
      </c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3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</row>
    <row r="865" spans="1:80" x14ac:dyDescent="0.15">
      <c r="A865" s="36">
        <f t="shared" si="279"/>
        <v>45259</v>
      </c>
      <c r="B865" s="14">
        <f t="shared" ca="1" si="278"/>
        <v>1461.0440838540596</v>
      </c>
      <c r="C865" s="13">
        <f t="shared" si="262"/>
        <v>1027.66225005</v>
      </c>
      <c r="D865" s="12">
        <f>IF(A865&lt;$B$1,VLOOKUP(A865,[1]DI!$A$4:$B$15000,2,FALSE),0)</f>
        <v>0.1215</v>
      </c>
      <c r="E865" s="13">
        <f t="shared" si="263"/>
        <v>1.00045513</v>
      </c>
      <c r="F865" s="13">
        <f>(TRUNC(PRODUCT($E$13:$E864),16))</f>
        <v>1.2927432954395599</v>
      </c>
      <c r="G865" s="13">
        <f t="shared" si="264"/>
        <v>1.24187697988916</v>
      </c>
      <c r="H865" s="13">
        <f t="shared" si="265"/>
        <v>1.04095922</v>
      </c>
      <c r="I865" s="12">
        <f t="shared" si="266"/>
        <v>4.4999999999999998E-2</v>
      </c>
      <c r="J865" s="12"/>
      <c r="K865" s="30">
        <f t="shared" si="267"/>
        <v>45135</v>
      </c>
      <c r="L865" s="2">
        <f t="shared" si="268"/>
        <v>84</v>
      </c>
      <c r="M865" s="15">
        <f t="shared" si="269"/>
        <v>84</v>
      </c>
      <c r="N865" s="11">
        <f t="shared" si="270"/>
        <v>1.014780462</v>
      </c>
      <c r="O865" s="11"/>
      <c r="P865" s="11">
        <f t="shared" si="271"/>
        <v>1.0563450780000001</v>
      </c>
      <c r="Q865" s="11"/>
      <c r="R865" s="15">
        <f t="shared" si="272"/>
        <v>0</v>
      </c>
      <c r="S865" s="13">
        <f t="shared" si="276"/>
        <v>433.38183380405962</v>
      </c>
      <c r="T865" s="13"/>
      <c r="U865" s="19">
        <f t="shared" si="277"/>
        <v>0</v>
      </c>
      <c r="V865" s="13">
        <f t="shared" si="273"/>
        <v>0</v>
      </c>
      <c r="W865" s="4" t="str">
        <f t="shared" si="274"/>
        <v>A+J=</v>
      </c>
      <c r="X865" s="30">
        <f t="shared" si="275"/>
        <v>45866</v>
      </c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3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</row>
    <row r="866" spans="1:80" x14ac:dyDescent="0.15">
      <c r="A866" s="36">
        <f t="shared" si="279"/>
        <v>45260</v>
      </c>
      <c r="B866" s="14">
        <f t="shared" ca="1" si="278"/>
        <v>1461.9643847845364</v>
      </c>
      <c r="C866" s="13">
        <f t="shared" si="262"/>
        <v>1027.66225005</v>
      </c>
      <c r="D866" s="12">
        <f>IF(A866&lt;$B$1,VLOOKUP(A866,[1]DI!$A$4:$B$15000,2,FALSE),0)</f>
        <v>0.1215</v>
      </c>
      <c r="E866" s="13">
        <f t="shared" si="263"/>
        <v>1.00045513</v>
      </c>
      <c r="F866" s="13">
        <f>(TRUNC(PRODUCT($E$13:$E865),16))</f>
        <v>1.2933316616956101</v>
      </c>
      <c r="G866" s="13">
        <f t="shared" si="264"/>
        <v>1.24187697988916</v>
      </c>
      <c r="H866" s="13">
        <f t="shared" si="265"/>
        <v>1.0414329899999999</v>
      </c>
      <c r="I866" s="12">
        <f t="shared" si="266"/>
        <v>4.4999999999999998E-2</v>
      </c>
      <c r="J866" s="12"/>
      <c r="K866" s="30">
        <f t="shared" si="267"/>
        <v>45135</v>
      </c>
      <c r="L866" s="2">
        <f t="shared" si="268"/>
        <v>85</v>
      </c>
      <c r="M866" s="15">
        <f t="shared" si="269"/>
        <v>85</v>
      </c>
      <c r="N866" s="11">
        <f t="shared" si="270"/>
        <v>1.014957729</v>
      </c>
      <c r="O866" s="11"/>
      <c r="P866" s="11">
        <f t="shared" si="271"/>
        <v>1.057010462</v>
      </c>
      <c r="Q866" s="11"/>
      <c r="R866" s="15">
        <f t="shared" si="272"/>
        <v>0</v>
      </c>
      <c r="S866" s="13">
        <f t="shared" si="276"/>
        <v>434.30213473453642</v>
      </c>
      <c r="T866" s="13"/>
      <c r="U866" s="19">
        <f t="shared" si="277"/>
        <v>0</v>
      </c>
      <c r="V866" s="13">
        <f t="shared" si="273"/>
        <v>0</v>
      </c>
      <c r="W866" s="4" t="str">
        <f t="shared" si="274"/>
        <v>A+J=</v>
      </c>
      <c r="X866" s="30">
        <f t="shared" si="275"/>
        <v>45866</v>
      </c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3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</row>
    <row r="867" spans="1:80" x14ac:dyDescent="0.15">
      <c r="A867" s="36">
        <f t="shared" si="279"/>
        <v>45261</v>
      </c>
      <c r="B867" s="14">
        <f t="shared" ca="1" si="278"/>
        <v>1462.8852721559201</v>
      </c>
      <c r="C867" s="13">
        <f t="shared" si="262"/>
        <v>1027.66225005</v>
      </c>
      <c r="D867" s="12">
        <f>IF(A867&lt;$B$1,VLOOKUP(A867,[1]DI!$A$4:$B$15000,2,FALSE),0)</f>
        <v>0.1215</v>
      </c>
      <c r="E867" s="13">
        <f t="shared" si="263"/>
        <v>1.00045513</v>
      </c>
      <c r="F867" s="13">
        <f>(TRUNC(PRODUCT($E$13:$E866),16))</f>
        <v>1.2939202957347999</v>
      </c>
      <c r="G867" s="13">
        <f t="shared" si="264"/>
        <v>1.24187697988916</v>
      </c>
      <c r="H867" s="13">
        <f t="shared" si="265"/>
        <v>1.04190698</v>
      </c>
      <c r="I867" s="12">
        <f t="shared" si="266"/>
        <v>4.4999999999999998E-2</v>
      </c>
      <c r="J867" s="12"/>
      <c r="K867" s="30">
        <f t="shared" si="267"/>
        <v>45135</v>
      </c>
      <c r="L867" s="2">
        <f t="shared" si="268"/>
        <v>86</v>
      </c>
      <c r="M867" s="15">
        <f t="shared" si="269"/>
        <v>86</v>
      </c>
      <c r="N867" s="11">
        <f t="shared" si="270"/>
        <v>1.0151350269999999</v>
      </c>
      <c r="O867" s="11"/>
      <c r="P867" s="11">
        <f t="shared" si="271"/>
        <v>1.05767627</v>
      </c>
      <c r="Q867" s="11"/>
      <c r="R867" s="15">
        <f t="shared" si="272"/>
        <v>0</v>
      </c>
      <c r="S867" s="13">
        <f t="shared" si="276"/>
        <v>435.22302210591999</v>
      </c>
      <c r="T867" s="13"/>
      <c r="U867" s="19">
        <f t="shared" si="277"/>
        <v>0</v>
      </c>
      <c r="V867" s="13">
        <f t="shared" si="273"/>
        <v>0</v>
      </c>
      <c r="W867" s="4" t="str">
        <f t="shared" si="274"/>
        <v>A+J=</v>
      </c>
      <c r="X867" s="30">
        <f t="shared" si="275"/>
        <v>45866</v>
      </c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3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</row>
    <row r="868" spans="1:80" x14ac:dyDescent="0.15">
      <c r="A868" s="36">
        <f t="shared" si="279"/>
        <v>45262</v>
      </c>
      <c r="B868" s="14">
        <f t="shared" ca="1" si="278"/>
        <v>1463.8067335091582</v>
      </c>
      <c r="C868" s="13">
        <f t="shared" si="262"/>
        <v>1027.66225005</v>
      </c>
      <c r="D868" s="12">
        <f>IF(A868&lt;$B$1,VLOOKUP(A868,[1]DI!$A$4:$B$15000,2,FALSE),0)</f>
        <v>0</v>
      </c>
      <c r="E868" s="13">
        <f t="shared" si="263"/>
        <v>1</v>
      </c>
      <c r="F868" s="13">
        <f>(TRUNC(PRODUCT($E$13:$E867),16))</f>
        <v>1.29450919767899</v>
      </c>
      <c r="G868" s="13">
        <f t="shared" si="264"/>
        <v>1.24187697988916</v>
      </c>
      <c r="H868" s="13">
        <f t="shared" si="265"/>
        <v>1.04238118</v>
      </c>
      <c r="I868" s="12">
        <f t="shared" si="266"/>
        <v>4.4999999999999998E-2</v>
      </c>
      <c r="J868" s="12"/>
      <c r="K868" s="30">
        <f t="shared" si="267"/>
        <v>45135</v>
      </c>
      <c r="L868" s="2">
        <f t="shared" si="268"/>
        <v>86</v>
      </c>
      <c r="M868" s="15">
        <f t="shared" si="269"/>
        <v>87</v>
      </c>
      <c r="N868" s="11">
        <f t="shared" si="270"/>
        <v>1.015312357</v>
      </c>
      <c r="O868" s="11"/>
      <c r="P868" s="11">
        <f t="shared" si="271"/>
        <v>1.0583424930000001</v>
      </c>
      <c r="Q868" s="11"/>
      <c r="R868" s="15">
        <f t="shared" si="272"/>
        <v>0</v>
      </c>
      <c r="S868" s="13">
        <f t="shared" si="276"/>
        <v>436.14448345915827</v>
      </c>
      <c r="T868" s="13"/>
      <c r="U868" s="19">
        <f t="shared" si="277"/>
        <v>0</v>
      </c>
      <c r="V868" s="13">
        <f t="shared" si="273"/>
        <v>0</v>
      </c>
      <c r="W868" s="4" t="str">
        <f t="shared" si="274"/>
        <v>A+J=</v>
      </c>
      <c r="X868" s="30">
        <f t="shared" si="275"/>
        <v>45866</v>
      </c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3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</row>
    <row r="869" spans="1:80" x14ac:dyDescent="0.15">
      <c r="A869" s="36">
        <f t="shared" si="279"/>
        <v>45263</v>
      </c>
      <c r="B869" s="14">
        <f t="shared" ca="1" si="278"/>
        <v>1463.8067335091582</v>
      </c>
      <c r="C869" s="13">
        <f t="shared" si="262"/>
        <v>1027.66225005</v>
      </c>
      <c r="D869" s="12">
        <f>IF(A869&lt;$B$1,VLOOKUP(A869,[1]DI!$A$4:$B$15000,2,FALSE),0)</f>
        <v>0</v>
      </c>
      <c r="E869" s="13">
        <f t="shared" si="263"/>
        <v>1</v>
      </c>
      <c r="F869" s="13">
        <f>(TRUNC(PRODUCT($E$13:$E868),16))</f>
        <v>1.29450919767899</v>
      </c>
      <c r="G869" s="13">
        <f t="shared" si="264"/>
        <v>1.24187697988916</v>
      </c>
      <c r="H869" s="13">
        <f t="shared" si="265"/>
        <v>1.04238118</v>
      </c>
      <c r="I869" s="12">
        <f t="shared" si="266"/>
        <v>4.4999999999999998E-2</v>
      </c>
      <c r="J869" s="12"/>
      <c r="K869" s="30">
        <f t="shared" si="267"/>
        <v>45135</v>
      </c>
      <c r="L869" s="2">
        <f t="shared" si="268"/>
        <v>86</v>
      </c>
      <c r="M869" s="15">
        <f t="shared" si="269"/>
        <v>87</v>
      </c>
      <c r="N869" s="11">
        <f t="shared" si="270"/>
        <v>1.015312357</v>
      </c>
      <c r="O869" s="11"/>
      <c r="P869" s="11">
        <f t="shared" si="271"/>
        <v>1.0583424930000001</v>
      </c>
      <c r="Q869" s="11"/>
      <c r="R869" s="15">
        <f t="shared" si="272"/>
        <v>0</v>
      </c>
      <c r="S869" s="13">
        <f t="shared" si="276"/>
        <v>436.14448345915827</v>
      </c>
      <c r="T869" s="13"/>
      <c r="U869" s="19">
        <f t="shared" si="277"/>
        <v>0</v>
      </c>
      <c r="V869" s="13">
        <f t="shared" si="273"/>
        <v>0</v>
      </c>
      <c r="W869" s="4" t="str">
        <f t="shared" si="274"/>
        <v>A+J=</v>
      </c>
      <c r="X869" s="30">
        <f t="shared" si="275"/>
        <v>45866</v>
      </c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3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</row>
    <row r="870" spans="1:80" x14ac:dyDescent="0.15">
      <c r="A870" s="36">
        <f t="shared" si="279"/>
        <v>45264</v>
      </c>
      <c r="B870" s="14">
        <f t="shared" ca="1" si="278"/>
        <v>1463.8067335091582</v>
      </c>
      <c r="C870" s="13">
        <f t="shared" ref="C870:C933" si="280">(C869-V869)</f>
        <v>1027.66225005</v>
      </c>
      <c r="D870" s="12">
        <f>IF(A870&lt;$B$1,VLOOKUP(A870,[1]DI!$A$4:$B$15000,2,FALSE),0)</f>
        <v>0.1215</v>
      </c>
      <c r="E870" s="13">
        <f t="shared" ref="E870:E933" si="281">ROUND(((1+D870)^(1/252)),8)</f>
        <v>1.00045513</v>
      </c>
      <c r="F870" s="13">
        <f>(TRUNC(PRODUCT($E$13:$E869),16))</f>
        <v>1.29450919767899</v>
      </c>
      <c r="G870" s="13">
        <f t="shared" ref="G870:G933" si="282">IF(R869&gt;0,F869,G869)</f>
        <v>1.24187697988916</v>
      </c>
      <c r="H870" s="13">
        <f t="shared" ref="H870:H933" si="283">ROUND(F870/G870,8)</f>
        <v>1.04238118</v>
      </c>
      <c r="I870" s="12">
        <f t="shared" ref="I870:I933" si="284">IF(R869&gt;0,VLOOKUP(A869,AG$161:AH$223,2),I869)</f>
        <v>4.4999999999999998E-2</v>
      </c>
      <c r="J870" s="12"/>
      <c r="K870" s="30">
        <f t="shared" ref="K870:K933" si="285">IF(R869&gt;0,VLOOKUP(R869,Z$13:AJ$151,2),K869)</f>
        <v>45135</v>
      </c>
      <c r="L870" s="2">
        <f t="shared" ref="L870:L933" si="286">IF(A870&gt;K870,IF(NETWORKDAYS(K870,A870,$Z$161:$Z$545)-1=0,1,NETWORKDAYS(K870,A870,$Z$161:$Z$545)-1),0)</f>
        <v>87</v>
      </c>
      <c r="M870" s="15">
        <f t="shared" ref="M870:M933" si="287">IF(AND(L870=1,L869=1),1,IF(L870&gt;0,IF(L870=L869,L870+1,L870),0))</f>
        <v>87</v>
      </c>
      <c r="N870" s="11">
        <f t="shared" ref="N870:N933" si="288">ROUND((I870+1)^(M870/252),9)</f>
        <v>1.015312357</v>
      </c>
      <c r="O870" s="11"/>
      <c r="P870" s="11">
        <f t="shared" ref="P870:P933" si="289">ROUND(H870*N870,9)</f>
        <v>1.0583424930000001</v>
      </c>
      <c r="Q870" s="11"/>
      <c r="R870" s="15">
        <f t="shared" ref="R870:R933" si="290">IF(VLOOKUP(A870,AA$13:AH$151,8)=VLOOKUP(A869,AA$13:AH$151,8),0,VLOOKUP(A870,AA$13:AH$151,8))</f>
        <v>0</v>
      </c>
      <c r="S870" s="13">
        <f t="shared" si="276"/>
        <v>436.14448345915827</v>
      </c>
      <c r="T870" s="13"/>
      <c r="U870" s="19">
        <f t="shared" si="277"/>
        <v>0</v>
      </c>
      <c r="V870" s="13">
        <f t="shared" ref="V870:V933" si="291">IF(U870&gt;0,TRUNC(U870*C870,8),0)</f>
        <v>0</v>
      </c>
      <c r="W870" s="4" t="str">
        <f t="shared" ref="W870:W933" si="292">IF(R869&gt;0,VLOOKUP(R869,Z$13:AJ$151,10),W869)</f>
        <v>A+J=</v>
      </c>
      <c r="X870" s="30">
        <f t="shared" ref="X870:X933" si="293">IF(R869&gt;0,VLOOKUP(R869,Z$13:AJ$151,11),X869)</f>
        <v>45866</v>
      </c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3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</row>
    <row r="871" spans="1:80" x14ac:dyDescent="0.15">
      <c r="A871" s="36">
        <f t="shared" si="279"/>
        <v>45265</v>
      </c>
      <c r="B871" s="14">
        <f t="shared" ca="1" si="278"/>
        <v>1464.7287785524027</v>
      </c>
      <c r="C871" s="13">
        <f t="shared" si="280"/>
        <v>1027.66225005</v>
      </c>
      <c r="D871" s="12">
        <f>IF(A871&lt;$B$1,VLOOKUP(A871,[1]DI!$A$4:$B$15000,2,FALSE),0)</f>
        <v>0.1215</v>
      </c>
      <c r="E871" s="13">
        <f t="shared" si="281"/>
        <v>1.00045513</v>
      </c>
      <c r="F871" s="13">
        <f>(TRUNC(PRODUCT($E$13:$E870),16))</f>
        <v>1.29509836765013</v>
      </c>
      <c r="G871" s="13">
        <f t="shared" si="282"/>
        <v>1.24187697988916</v>
      </c>
      <c r="H871" s="13">
        <f t="shared" si="283"/>
        <v>1.0428556</v>
      </c>
      <c r="I871" s="12">
        <f t="shared" si="284"/>
        <v>4.4999999999999998E-2</v>
      </c>
      <c r="J871" s="12"/>
      <c r="K871" s="30">
        <f t="shared" si="285"/>
        <v>45135</v>
      </c>
      <c r="L871" s="2">
        <f t="shared" si="286"/>
        <v>88</v>
      </c>
      <c r="M871" s="15">
        <f t="shared" si="287"/>
        <v>88</v>
      </c>
      <c r="N871" s="11">
        <f t="shared" si="288"/>
        <v>1.0154897169999999</v>
      </c>
      <c r="O871" s="11"/>
      <c r="P871" s="11">
        <f t="shared" si="289"/>
        <v>1.059009138</v>
      </c>
      <c r="Q871" s="11"/>
      <c r="R871" s="15">
        <f t="shared" si="290"/>
        <v>0</v>
      </c>
      <c r="S871" s="13">
        <f t="shared" ref="S871:S934" si="294">TRUNC(((P871-1)*C871),8)+(S$741*P871)</f>
        <v>437.06652850240278</v>
      </c>
      <c r="T871" s="13"/>
      <c r="U871" s="19">
        <f t="shared" si="277"/>
        <v>0</v>
      </c>
      <c r="V871" s="13">
        <f t="shared" si="291"/>
        <v>0</v>
      </c>
      <c r="W871" s="4" t="str">
        <f t="shared" si="292"/>
        <v>A+J=</v>
      </c>
      <c r="X871" s="30">
        <f t="shared" si="293"/>
        <v>45866</v>
      </c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3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</row>
    <row r="872" spans="1:80" x14ac:dyDescent="0.15">
      <c r="A872" s="36">
        <f t="shared" si="279"/>
        <v>45266</v>
      </c>
      <c r="B872" s="14">
        <f t="shared" ca="1" si="278"/>
        <v>1465.6514114020044</v>
      </c>
      <c r="C872" s="13">
        <f t="shared" si="280"/>
        <v>1027.66225005</v>
      </c>
      <c r="D872" s="12">
        <f>IF(A872&lt;$B$1,VLOOKUP(A872,[1]DI!$A$4:$B$15000,2,FALSE),0)</f>
        <v>0.1215</v>
      </c>
      <c r="E872" s="13">
        <f t="shared" si="281"/>
        <v>1.00045513</v>
      </c>
      <c r="F872" s="13">
        <f>(TRUNC(PRODUCT($E$13:$E871),16))</f>
        <v>1.2956878057701999</v>
      </c>
      <c r="G872" s="13">
        <f t="shared" si="282"/>
        <v>1.24187697988916</v>
      </c>
      <c r="H872" s="13">
        <f t="shared" si="283"/>
        <v>1.04333024</v>
      </c>
      <c r="I872" s="12">
        <f t="shared" si="284"/>
        <v>4.4999999999999998E-2</v>
      </c>
      <c r="J872" s="12"/>
      <c r="K872" s="30">
        <f t="shared" si="285"/>
        <v>45135</v>
      </c>
      <c r="L872" s="2">
        <f t="shared" si="286"/>
        <v>89</v>
      </c>
      <c r="M872" s="15">
        <f t="shared" si="287"/>
        <v>89</v>
      </c>
      <c r="N872" s="11">
        <f t="shared" si="288"/>
        <v>1.0156671079999999</v>
      </c>
      <c r="O872" s="11"/>
      <c r="P872" s="11">
        <f t="shared" si="289"/>
        <v>1.059676208</v>
      </c>
      <c r="Q872" s="11"/>
      <c r="R872" s="15">
        <f t="shared" si="290"/>
        <v>0</v>
      </c>
      <c r="S872" s="13">
        <f t="shared" si="294"/>
        <v>437.98916135200437</v>
      </c>
      <c r="T872" s="13"/>
      <c r="U872" s="19">
        <f t="shared" si="277"/>
        <v>0</v>
      </c>
      <c r="V872" s="13">
        <f t="shared" si="291"/>
        <v>0</v>
      </c>
      <c r="W872" s="4" t="str">
        <f t="shared" si="292"/>
        <v>A+J=</v>
      </c>
      <c r="X872" s="30">
        <f t="shared" si="293"/>
        <v>45866</v>
      </c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3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</row>
    <row r="873" spans="1:80" x14ac:dyDescent="0.15">
      <c r="A873" s="36">
        <f t="shared" si="279"/>
        <v>45267</v>
      </c>
      <c r="B873" s="14">
        <f t="shared" ca="1" si="278"/>
        <v>1466.5746154825601</v>
      </c>
      <c r="C873" s="13">
        <f t="shared" si="280"/>
        <v>1027.66225005</v>
      </c>
      <c r="D873" s="12">
        <f>IF(A873&lt;$B$1,VLOOKUP(A873,[1]DI!$A$4:$B$15000,2,FALSE),0)</f>
        <v>0.1215</v>
      </c>
      <c r="E873" s="13">
        <f t="shared" si="281"/>
        <v>1.00045513</v>
      </c>
      <c r="F873" s="13">
        <f>(TRUNC(PRODUCT($E$13:$E872),16))</f>
        <v>1.29627751216124</v>
      </c>
      <c r="G873" s="13">
        <f t="shared" si="282"/>
        <v>1.24187697988916</v>
      </c>
      <c r="H873" s="13">
        <f t="shared" si="283"/>
        <v>1.04380509</v>
      </c>
      <c r="I873" s="12">
        <f t="shared" si="284"/>
        <v>4.4999999999999998E-2</v>
      </c>
      <c r="J873" s="12"/>
      <c r="K873" s="30">
        <f t="shared" si="285"/>
        <v>45135</v>
      </c>
      <c r="L873" s="2">
        <f t="shared" si="286"/>
        <v>90</v>
      </c>
      <c r="M873" s="15">
        <f t="shared" si="287"/>
        <v>90</v>
      </c>
      <c r="N873" s="11">
        <f t="shared" si="288"/>
        <v>1.0158445300000001</v>
      </c>
      <c r="O873" s="11"/>
      <c r="P873" s="11">
        <f t="shared" si="289"/>
        <v>1.0603436909999999</v>
      </c>
      <c r="Q873" s="11"/>
      <c r="R873" s="15">
        <f t="shared" si="290"/>
        <v>0</v>
      </c>
      <c r="S873" s="13">
        <f t="shared" si="294"/>
        <v>438.91236543256008</v>
      </c>
      <c r="T873" s="13"/>
      <c r="U873" s="19">
        <f t="shared" si="277"/>
        <v>0</v>
      </c>
      <c r="V873" s="13">
        <f t="shared" si="291"/>
        <v>0</v>
      </c>
      <c r="W873" s="4" t="str">
        <f t="shared" si="292"/>
        <v>A+J=</v>
      </c>
      <c r="X873" s="30">
        <f t="shared" si="293"/>
        <v>45866</v>
      </c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3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</row>
    <row r="874" spans="1:80" x14ac:dyDescent="0.15">
      <c r="A874" s="36">
        <f t="shared" si="279"/>
        <v>45268</v>
      </c>
      <c r="B874" s="14">
        <f t="shared" ca="1" si="278"/>
        <v>1467.4984087749231</v>
      </c>
      <c r="C874" s="13">
        <f t="shared" si="280"/>
        <v>1027.66225005</v>
      </c>
      <c r="D874" s="12">
        <f>IF(A874&lt;$B$1,VLOOKUP(A874,[1]DI!$A$4:$B$15000,2,FALSE),0)</f>
        <v>0.1215</v>
      </c>
      <c r="E874" s="13">
        <f t="shared" si="281"/>
        <v>1.00045513</v>
      </c>
      <c r="F874" s="13">
        <f>(TRUNC(PRODUCT($E$13:$E873),16))</f>
        <v>1.29686748694535</v>
      </c>
      <c r="G874" s="13">
        <f t="shared" si="282"/>
        <v>1.24187697988916</v>
      </c>
      <c r="H874" s="13">
        <f t="shared" si="283"/>
        <v>1.04428016</v>
      </c>
      <c r="I874" s="12">
        <f t="shared" si="284"/>
        <v>4.4999999999999998E-2</v>
      </c>
      <c r="J874" s="12"/>
      <c r="K874" s="30">
        <f t="shared" si="285"/>
        <v>45135</v>
      </c>
      <c r="L874" s="2">
        <f t="shared" si="286"/>
        <v>91</v>
      </c>
      <c r="M874" s="15">
        <f t="shared" si="287"/>
        <v>91</v>
      </c>
      <c r="N874" s="11">
        <f t="shared" si="288"/>
        <v>1.016021984</v>
      </c>
      <c r="O874" s="11"/>
      <c r="P874" s="11">
        <f t="shared" si="289"/>
        <v>1.0610116000000001</v>
      </c>
      <c r="Q874" s="11"/>
      <c r="R874" s="15">
        <f t="shared" si="290"/>
        <v>0</v>
      </c>
      <c r="S874" s="13">
        <f t="shared" si="294"/>
        <v>439.83615872492317</v>
      </c>
      <c r="T874" s="13"/>
      <c r="U874" s="19">
        <f t="shared" si="277"/>
        <v>0</v>
      </c>
      <c r="V874" s="13">
        <f t="shared" si="291"/>
        <v>0</v>
      </c>
      <c r="W874" s="4" t="str">
        <f t="shared" si="292"/>
        <v>A+J=</v>
      </c>
      <c r="X874" s="30">
        <f t="shared" si="293"/>
        <v>45866</v>
      </c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3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</row>
    <row r="875" spans="1:80" x14ac:dyDescent="0.15">
      <c r="A875" s="36">
        <f t="shared" si="279"/>
        <v>45269</v>
      </c>
      <c r="B875" s="14">
        <f t="shared" ca="1" si="278"/>
        <v>1468.4227732882403</v>
      </c>
      <c r="C875" s="13">
        <f t="shared" si="280"/>
        <v>1027.66225005</v>
      </c>
      <c r="D875" s="12">
        <f>IF(A875&lt;$B$1,VLOOKUP(A875,[1]DI!$A$4:$B$15000,2,FALSE),0)</f>
        <v>0</v>
      </c>
      <c r="E875" s="13">
        <f t="shared" si="281"/>
        <v>1</v>
      </c>
      <c r="F875" s="13">
        <f>(TRUNC(PRODUCT($E$13:$E874),16))</f>
        <v>1.2974577302446899</v>
      </c>
      <c r="G875" s="13">
        <f t="shared" si="282"/>
        <v>1.24187697988916</v>
      </c>
      <c r="H875" s="13">
        <f t="shared" si="283"/>
        <v>1.0447554400000001</v>
      </c>
      <c r="I875" s="12">
        <f t="shared" si="284"/>
        <v>4.4999999999999998E-2</v>
      </c>
      <c r="J875" s="12"/>
      <c r="K875" s="30">
        <f t="shared" si="285"/>
        <v>45135</v>
      </c>
      <c r="L875" s="2">
        <f t="shared" si="286"/>
        <v>91</v>
      </c>
      <c r="M875" s="15">
        <f t="shared" si="287"/>
        <v>92</v>
      </c>
      <c r="N875" s="11">
        <f t="shared" si="288"/>
        <v>1.0161994679999999</v>
      </c>
      <c r="O875" s="11"/>
      <c r="P875" s="11">
        <f t="shared" si="289"/>
        <v>1.0616799219999999</v>
      </c>
      <c r="Q875" s="11"/>
      <c r="R875" s="15">
        <f t="shared" si="290"/>
        <v>0</v>
      </c>
      <c r="S875" s="13">
        <f t="shared" si="294"/>
        <v>440.7605232382403</v>
      </c>
      <c r="T875" s="13"/>
      <c r="U875" s="19">
        <f t="shared" si="277"/>
        <v>0</v>
      </c>
      <c r="V875" s="13">
        <f t="shared" si="291"/>
        <v>0</v>
      </c>
      <c r="W875" s="4" t="str">
        <f t="shared" si="292"/>
        <v>A+J=</v>
      </c>
      <c r="X875" s="30">
        <f t="shared" si="293"/>
        <v>45866</v>
      </c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3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</row>
    <row r="876" spans="1:80" x14ac:dyDescent="0.15">
      <c r="A876" s="36">
        <f t="shared" si="279"/>
        <v>45270</v>
      </c>
      <c r="B876" s="14">
        <f t="shared" ca="1" si="278"/>
        <v>1468.4227732882403</v>
      </c>
      <c r="C876" s="13">
        <f t="shared" si="280"/>
        <v>1027.66225005</v>
      </c>
      <c r="D876" s="12">
        <f>IF(A876&lt;$B$1,VLOOKUP(A876,[1]DI!$A$4:$B$15000,2,FALSE),0)</f>
        <v>0</v>
      </c>
      <c r="E876" s="13">
        <f t="shared" si="281"/>
        <v>1</v>
      </c>
      <c r="F876" s="13">
        <f>(TRUNC(PRODUCT($E$13:$E875),16))</f>
        <v>1.2974577302446899</v>
      </c>
      <c r="G876" s="13">
        <f t="shared" si="282"/>
        <v>1.24187697988916</v>
      </c>
      <c r="H876" s="13">
        <f t="shared" si="283"/>
        <v>1.0447554400000001</v>
      </c>
      <c r="I876" s="12">
        <f t="shared" si="284"/>
        <v>4.4999999999999998E-2</v>
      </c>
      <c r="J876" s="12"/>
      <c r="K876" s="30">
        <f t="shared" si="285"/>
        <v>45135</v>
      </c>
      <c r="L876" s="2">
        <f t="shared" si="286"/>
        <v>91</v>
      </c>
      <c r="M876" s="15">
        <f t="shared" si="287"/>
        <v>92</v>
      </c>
      <c r="N876" s="11">
        <f t="shared" si="288"/>
        <v>1.0161994679999999</v>
      </c>
      <c r="O876" s="11"/>
      <c r="P876" s="11">
        <f t="shared" si="289"/>
        <v>1.0616799219999999</v>
      </c>
      <c r="Q876" s="11"/>
      <c r="R876" s="15">
        <f t="shared" si="290"/>
        <v>0</v>
      </c>
      <c r="S876" s="13">
        <f t="shared" si="294"/>
        <v>440.7605232382403</v>
      </c>
      <c r="T876" s="13"/>
      <c r="U876" s="19">
        <f t="shared" si="277"/>
        <v>0</v>
      </c>
      <c r="V876" s="13">
        <f t="shared" si="291"/>
        <v>0</v>
      </c>
      <c r="W876" s="4" t="str">
        <f t="shared" si="292"/>
        <v>A+J=</v>
      </c>
      <c r="X876" s="30">
        <f t="shared" si="293"/>
        <v>45866</v>
      </c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3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</row>
    <row r="877" spans="1:80" x14ac:dyDescent="0.15">
      <c r="A877" s="36">
        <f t="shared" si="279"/>
        <v>45271</v>
      </c>
      <c r="B877" s="14">
        <f t="shared" ca="1" si="278"/>
        <v>1468.4227732882403</v>
      </c>
      <c r="C877" s="13">
        <f t="shared" si="280"/>
        <v>1027.66225005</v>
      </c>
      <c r="D877" s="12">
        <f>IF(A877&lt;$B$1,VLOOKUP(A877,[1]DI!$A$4:$B$15000,2,FALSE),0)</f>
        <v>0.1215</v>
      </c>
      <c r="E877" s="13">
        <f t="shared" si="281"/>
        <v>1.00045513</v>
      </c>
      <c r="F877" s="13">
        <f>(TRUNC(PRODUCT($E$13:$E876),16))</f>
        <v>1.2974577302446899</v>
      </c>
      <c r="G877" s="13">
        <f t="shared" si="282"/>
        <v>1.24187697988916</v>
      </c>
      <c r="H877" s="13">
        <f t="shared" si="283"/>
        <v>1.0447554400000001</v>
      </c>
      <c r="I877" s="12">
        <f t="shared" si="284"/>
        <v>4.4999999999999998E-2</v>
      </c>
      <c r="J877" s="12"/>
      <c r="K877" s="30">
        <f t="shared" si="285"/>
        <v>45135</v>
      </c>
      <c r="L877" s="2">
        <f t="shared" si="286"/>
        <v>92</v>
      </c>
      <c r="M877" s="15">
        <f t="shared" si="287"/>
        <v>92</v>
      </c>
      <c r="N877" s="11">
        <f t="shared" si="288"/>
        <v>1.0161994679999999</v>
      </c>
      <c r="O877" s="11"/>
      <c r="P877" s="11">
        <f t="shared" si="289"/>
        <v>1.0616799219999999</v>
      </c>
      <c r="Q877" s="11"/>
      <c r="R877" s="15">
        <f t="shared" si="290"/>
        <v>0</v>
      </c>
      <c r="S877" s="13">
        <f t="shared" si="294"/>
        <v>440.7605232382403</v>
      </c>
      <c r="T877" s="13"/>
      <c r="U877" s="19">
        <f t="shared" si="277"/>
        <v>0</v>
      </c>
      <c r="V877" s="13">
        <f t="shared" si="291"/>
        <v>0</v>
      </c>
      <c r="W877" s="4" t="str">
        <f t="shared" si="292"/>
        <v>A+J=</v>
      </c>
      <c r="X877" s="30">
        <f t="shared" si="293"/>
        <v>45866</v>
      </c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3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</row>
    <row r="878" spans="1:80" x14ac:dyDescent="0.15">
      <c r="A878" s="36">
        <f t="shared" si="279"/>
        <v>45272</v>
      </c>
      <c r="B878" s="14">
        <f t="shared" ca="1" si="278"/>
        <v>1469.3477256279145</v>
      </c>
      <c r="C878" s="13">
        <f t="shared" si="280"/>
        <v>1027.66225005</v>
      </c>
      <c r="D878" s="12">
        <f>IF(A878&lt;$B$1,VLOOKUP(A878,[1]DI!$A$4:$B$15000,2,FALSE),0)</f>
        <v>0.1215</v>
      </c>
      <c r="E878" s="13">
        <f t="shared" si="281"/>
        <v>1.00045513</v>
      </c>
      <c r="F878" s="13">
        <f>(TRUNC(PRODUCT($E$13:$E877),16))</f>
        <v>1.2980482421814501</v>
      </c>
      <c r="G878" s="13">
        <f t="shared" si="282"/>
        <v>1.24187697988916</v>
      </c>
      <c r="H878" s="13">
        <f t="shared" si="283"/>
        <v>1.0452309399999999</v>
      </c>
      <c r="I878" s="12">
        <f t="shared" si="284"/>
        <v>4.4999999999999998E-2</v>
      </c>
      <c r="J878" s="12"/>
      <c r="K878" s="30">
        <f t="shared" si="285"/>
        <v>45135</v>
      </c>
      <c r="L878" s="2">
        <f t="shared" si="286"/>
        <v>93</v>
      </c>
      <c r="M878" s="15">
        <f t="shared" si="287"/>
        <v>93</v>
      </c>
      <c r="N878" s="11">
        <f t="shared" si="288"/>
        <v>1.016376983</v>
      </c>
      <c r="O878" s="11"/>
      <c r="P878" s="11">
        <f t="shared" si="289"/>
        <v>1.0623486689999999</v>
      </c>
      <c r="Q878" s="11"/>
      <c r="R878" s="15">
        <f t="shared" si="290"/>
        <v>0</v>
      </c>
      <c r="S878" s="13">
        <f t="shared" si="294"/>
        <v>441.68547557791453</v>
      </c>
      <c r="T878" s="13"/>
      <c r="U878" s="19">
        <f t="shared" si="277"/>
        <v>0</v>
      </c>
      <c r="V878" s="13">
        <f t="shared" si="291"/>
        <v>0</v>
      </c>
      <c r="W878" s="4" t="str">
        <f t="shared" si="292"/>
        <v>A+J=</v>
      </c>
      <c r="X878" s="30">
        <f t="shared" si="293"/>
        <v>45866</v>
      </c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3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</row>
    <row r="879" spans="1:80" x14ac:dyDescent="0.15">
      <c r="A879" s="36">
        <f t="shared" si="279"/>
        <v>45273</v>
      </c>
      <c r="B879" s="14">
        <f t="shared" ca="1" si="278"/>
        <v>1470.2732657839458</v>
      </c>
      <c r="C879" s="13">
        <f t="shared" si="280"/>
        <v>1027.66225005</v>
      </c>
      <c r="D879" s="12">
        <f>IF(A879&lt;$B$1,VLOOKUP(A879,[1]DI!$A$4:$B$15000,2,FALSE),0)</f>
        <v>0.1215</v>
      </c>
      <c r="E879" s="13">
        <f t="shared" si="281"/>
        <v>1.00045513</v>
      </c>
      <c r="F879" s="13">
        <f>(TRUNC(PRODUCT($E$13:$E878),16))</f>
        <v>1.2986390228779201</v>
      </c>
      <c r="G879" s="13">
        <f t="shared" si="282"/>
        <v>1.24187697988916</v>
      </c>
      <c r="H879" s="13">
        <f t="shared" si="283"/>
        <v>1.04570666</v>
      </c>
      <c r="I879" s="12">
        <f t="shared" si="284"/>
        <v>4.4999999999999998E-2</v>
      </c>
      <c r="J879" s="12"/>
      <c r="K879" s="30">
        <f t="shared" si="285"/>
        <v>45135</v>
      </c>
      <c r="L879" s="2">
        <f t="shared" si="286"/>
        <v>94</v>
      </c>
      <c r="M879" s="15">
        <f t="shared" si="287"/>
        <v>94</v>
      </c>
      <c r="N879" s="11">
        <f t="shared" si="288"/>
        <v>1.016554529</v>
      </c>
      <c r="O879" s="11"/>
      <c r="P879" s="11">
        <f t="shared" si="289"/>
        <v>1.063017841</v>
      </c>
      <c r="Q879" s="11"/>
      <c r="R879" s="15">
        <f t="shared" si="290"/>
        <v>0</v>
      </c>
      <c r="S879" s="13">
        <f t="shared" si="294"/>
        <v>442.61101573394586</v>
      </c>
      <c r="T879" s="13"/>
      <c r="U879" s="19">
        <f t="shared" si="277"/>
        <v>0</v>
      </c>
      <c r="V879" s="13">
        <f t="shared" si="291"/>
        <v>0</v>
      </c>
      <c r="W879" s="4" t="str">
        <f t="shared" si="292"/>
        <v>A+J=</v>
      </c>
      <c r="X879" s="30">
        <f t="shared" si="293"/>
        <v>45866</v>
      </c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3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</row>
    <row r="880" spans="1:80" x14ac:dyDescent="0.15">
      <c r="A880" s="36">
        <f t="shared" si="279"/>
        <v>45274</v>
      </c>
      <c r="B880" s="14">
        <f t="shared" ca="1" si="278"/>
        <v>1471.1993813172821</v>
      </c>
      <c r="C880" s="13">
        <f t="shared" si="280"/>
        <v>1027.66225005</v>
      </c>
      <c r="D880" s="12">
        <f>IF(A880&lt;$B$1,VLOOKUP(A880,[1]DI!$A$4:$B$15000,2,FALSE),0)</f>
        <v>0.11650000000000001</v>
      </c>
      <c r="E880" s="13">
        <f t="shared" si="281"/>
        <v>1.0004373900000001</v>
      </c>
      <c r="F880" s="13">
        <f>(TRUNC(PRODUCT($E$13:$E879),16))</f>
        <v>1.2992300724564001</v>
      </c>
      <c r="G880" s="13">
        <f t="shared" si="282"/>
        <v>1.24187697988916</v>
      </c>
      <c r="H880" s="13">
        <f t="shared" si="283"/>
        <v>1.0461825899999999</v>
      </c>
      <c r="I880" s="12">
        <f t="shared" si="284"/>
        <v>4.4999999999999998E-2</v>
      </c>
      <c r="J880" s="12"/>
      <c r="K880" s="30">
        <f t="shared" si="285"/>
        <v>45135</v>
      </c>
      <c r="L880" s="2">
        <f t="shared" si="286"/>
        <v>95</v>
      </c>
      <c r="M880" s="15">
        <f t="shared" si="287"/>
        <v>95</v>
      </c>
      <c r="N880" s="11">
        <f t="shared" si="288"/>
        <v>1.0167321069999999</v>
      </c>
      <c r="O880" s="11"/>
      <c r="P880" s="11">
        <f t="shared" si="289"/>
        <v>1.063687429</v>
      </c>
      <c r="Q880" s="11"/>
      <c r="R880" s="15">
        <f t="shared" si="290"/>
        <v>0</v>
      </c>
      <c r="S880" s="13">
        <f t="shared" si="294"/>
        <v>443.53713126728206</v>
      </c>
      <c r="T880" s="13"/>
      <c r="U880" s="19">
        <f t="shared" si="277"/>
        <v>0</v>
      </c>
      <c r="V880" s="13">
        <f t="shared" si="291"/>
        <v>0</v>
      </c>
      <c r="W880" s="4" t="str">
        <f t="shared" si="292"/>
        <v>A+J=</v>
      </c>
      <c r="X880" s="30">
        <f t="shared" si="293"/>
        <v>45866</v>
      </c>
      <c r="Y880" s="3"/>
      <c r="Z880" s="3"/>
      <c r="AB880" s="3"/>
      <c r="AC880" s="1"/>
      <c r="AD880" s="3"/>
      <c r="AE880" s="3"/>
      <c r="AF880" s="3"/>
      <c r="AG880" s="3"/>
      <c r="AH880" s="3"/>
      <c r="AI880" s="10"/>
      <c r="AJ880" s="3"/>
      <c r="AK880" s="3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</row>
    <row r="881" spans="1:80" x14ac:dyDescent="0.15">
      <c r="A881" s="36">
        <f t="shared" si="279"/>
        <v>45275</v>
      </c>
      <c r="B881" s="14">
        <f t="shared" ca="1" si="278"/>
        <v>1472.0999784234689</v>
      </c>
      <c r="C881" s="13">
        <f t="shared" si="280"/>
        <v>1027.66225005</v>
      </c>
      <c r="D881" s="12">
        <f>IF(A881&lt;$B$1,VLOOKUP(A881,[1]DI!$A$4:$B$15000,2,FALSE),0)</f>
        <v>0.11650000000000001</v>
      </c>
      <c r="E881" s="13">
        <f t="shared" si="281"/>
        <v>1.0004373900000001</v>
      </c>
      <c r="F881" s="13">
        <f>(TRUNC(PRODUCT($E$13:$E880),16))</f>
        <v>1.2997983426977899</v>
      </c>
      <c r="G881" s="13">
        <f t="shared" si="282"/>
        <v>1.24187697988916</v>
      </c>
      <c r="H881" s="13">
        <f t="shared" si="283"/>
        <v>1.04664018</v>
      </c>
      <c r="I881" s="12">
        <f t="shared" si="284"/>
        <v>4.4999999999999998E-2</v>
      </c>
      <c r="J881" s="12"/>
      <c r="K881" s="30">
        <f t="shared" si="285"/>
        <v>45135</v>
      </c>
      <c r="L881" s="2">
        <f t="shared" si="286"/>
        <v>96</v>
      </c>
      <c r="M881" s="15">
        <f t="shared" si="287"/>
        <v>96</v>
      </c>
      <c r="N881" s="11">
        <f t="shared" si="288"/>
        <v>1.0169097149999999</v>
      </c>
      <c r="O881" s="11"/>
      <c r="P881" s="11">
        <f t="shared" si="289"/>
        <v>1.0643385670000001</v>
      </c>
      <c r="Q881" s="11"/>
      <c r="R881" s="15">
        <f t="shared" si="290"/>
        <v>0</v>
      </c>
      <c r="S881" s="13">
        <f t="shared" si="294"/>
        <v>444.43772837346887</v>
      </c>
      <c r="T881" s="13"/>
      <c r="U881" s="19">
        <f t="shared" si="277"/>
        <v>0</v>
      </c>
      <c r="V881" s="13">
        <f t="shared" si="291"/>
        <v>0</v>
      </c>
      <c r="W881" s="4" t="str">
        <f t="shared" si="292"/>
        <v>A+J=</v>
      </c>
      <c r="X881" s="30">
        <f t="shared" si="293"/>
        <v>45866</v>
      </c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3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</row>
    <row r="882" spans="1:80" x14ac:dyDescent="0.15">
      <c r="A882" s="36">
        <f t="shared" si="279"/>
        <v>45276</v>
      </c>
      <c r="B882" s="14">
        <f t="shared" ca="1" si="278"/>
        <v>1473.0011273943062</v>
      </c>
      <c r="C882" s="13">
        <f t="shared" si="280"/>
        <v>1027.66225005</v>
      </c>
      <c r="D882" s="12">
        <f>IF(A882&lt;$B$1,VLOOKUP(A882,[1]DI!$A$4:$B$15000,2,FALSE),0)</f>
        <v>0</v>
      </c>
      <c r="E882" s="13">
        <f t="shared" si="281"/>
        <v>1</v>
      </c>
      <c r="F882" s="13">
        <f>(TRUNC(PRODUCT($E$13:$E881),16))</f>
        <v>1.3003668614949</v>
      </c>
      <c r="G882" s="13">
        <f t="shared" si="282"/>
        <v>1.24187697988916</v>
      </c>
      <c r="H882" s="13">
        <f t="shared" si="283"/>
        <v>1.04709797</v>
      </c>
      <c r="I882" s="12">
        <f t="shared" si="284"/>
        <v>4.4999999999999998E-2</v>
      </c>
      <c r="J882" s="12"/>
      <c r="K882" s="30">
        <f t="shared" si="285"/>
        <v>45135</v>
      </c>
      <c r="L882" s="2">
        <f t="shared" si="286"/>
        <v>96</v>
      </c>
      <c r="M882" s="15">
        <f t="shared" si="287"/>
        <v>97</v>
      </c>
      <c r="N882" s="11">
        <f t="shared" si="288"/>
        <v>1.0170873540000001</v>
      </c>
      <c r="O882" s="11"/>
      <c r="P882" s="11">
        <f t="shared" si="289"/>
        <v>1.064990104</v>
      </c>
      <c r="Q882" s="11"/>
      <c r="R882" s="15">
        <f t="shared" si="290"/>
        <v>0</v>
      </c>
      <c r="S882" s="13">
        <f t="shared" si="294"/>
        <v>445.33887734430618</v>
      </c>
      <c r="T882" s="13"/>
      <c r="U882" s="19">
        <f t="shared" si="277"/>
        <v>0</v>
      </c>
      <c r="V882" s="13">
        <f t="shared" si="291"/>
        <v>0</v>
      </c>
      <c r="W882" s="4" t="str">
        <f t="shared" si="292"/>
        <v>A+J=</v>
      </c>
      <c r="X882" s="30">
        <f t="shared" si="293"/>
        <v>45866</v>
      </c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3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</row>
    <row r="883" spans="1:80" x14ac:dyDescent="0.15">
      <c r="A883" s="36">
        <f t="shared" si="279"/>
        <v>45277</v>
      </c>
      <c r="B883" s="14">
        <f t="shared" ca="1" si="278"/>
        <v>1473.0011273943062</v>
      </c>
      <c r="C883" s="13">
        <f t="shared" si="280"/>
        <v>1027.66225005</v>
      </c>
      <c r="D883" s="12">
        <f>IF(A883&lt;$B$1,VLOOKUP(A883,[1]DI!$A$4:$B$15000,2,FALSE),0)</f>
        <v>0</v>
      </c>
      <c r="E883" s="13">
        <f t="shared" si="281"/>
        <v>1</v>
      </c>
      <c r="F883" s="13">
        <f>(TRUNC(PRODUCT($E$13:$E882),16))</f>
        <v>1.3003668614949</v>
      </c>
      <c r="G883" s="13">
        <f t="shared" si="282"/>
        <v>1.24187697988916</v>
      </c>
      <c r="H883" s="13">
        <f t="shared" si="283"/>
        <v>1.04709797</v>
      </c>
      <c r="I883" s="12">
        <f t="shared" si="284"/>
        <v>4.4999999999999998E-2</v>
      </c>
      <c r="J883" s="12"/>
      <c r="K883" s="30">
        <f t="shared" si="285"/>
        <v>45135</v>
      </c>
      <c r="L883" s="2">
        <f t="shared" si="286"/>
        <v>96</v>
      </c>
      <c r="M883" s="15">
        <f t="shared" si="287"/>
        <v>97</v>
      </c>
      <c r="N883" s="11">
        <f t="shared" si="288"/>
        <v>1.0170873540000001</v>
      </c>
      <c r="O883" s="11"/>
      <c r="P883" s="11">
        <f t="shared" si="289"/>
        <v>1.064990104</v>
      </c>
      <c r="Q883" s="11"/>
      <c r="R883" s="15">
        <f t="shared" si="290"/>
        <v>0</v>
      </c>
      <c r="S883" s="13">
        <f t="shared" si="294"/>
        <v>445.33887734430618</v>
      </c>
      <c r="T883" s="13"/>
      <c r="U883" s="19">
        <f t="shared" si="277"/>
        <v>0</v>
      </c>
      <c r="V883" s="13">
        <f t="shared" si="291"/>
        <v>0</v>
      </c>
      <c r="W883" s="4" t="str">
        <f t="shared" si="292"/>
        <v>A+J=</v>
      </c>
      <c r="X883" s="30">
        <f t="shared" si="293"/>
        <v>45866</v>
      </c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3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</row>
    <row r="884" spans="1:80" x14ac:dyDescent="0.15">
      <c r="A884" s="36">
        <f t="shared" si="279"/>
        <v>45278</v>
      </c>
      <c r="B884" s="14">
        <f t="shared" ca="1" si="278"/>
        <v>1473.0011273943062</v>
      </c>
      <c r="C884" s="13">
        <f t="shared" si="280"/>
        <v>1027.66225005</v>
      </c>
      <c r="D884" s="12">
        <f>IF(A884&lt;$B$1,VLOOKUP(A884,[1]DI!$A$4:$B$15000,2,FALSE),0)</f>
        <v>0.11650000000000001</v>
      </c>
      <c r="E884" s="13">
        <f t="shared" si="281"/>
        <v>1.0004373900000001</v>
      </c>
      <c r="F884" s="13">
        <f>(TRUNC(PRODUCT($E$13:$E883),16))</f>
        <v>1.3003668614949</v>
      </c>
      <c r="G884" s="13">
        <f t="shared" si="282"/>
        <v>1.24187697988916</v>
      </c>
      <c r="H884" s="13">
        <f t="shared" si="283"/>
        <v>1.04709797</v>
      </c>
      <c r="I884" s="12">
        <f t="shared" si="284"/>
        <v>4.4999999999999998E-2</v>
      </c>
      <c r="J884" s="12"/>
      <c r="K884" s="30">
        <f t="shared" si="285"/>
        <v>45135</v>
      </c>
      <c r="L884" s="2">
        <f t="shared" si="286"/>
        <v>97</v>
      </c>
      <c r="M884" s="15">
        <f t="shared" si="287"/>
        <v>97</v>
      </c>
      <c r="N884" s="11">
        <f t="shared" si="288"/>
        <v>1.0170873540000001</v>
      </c>
      <c r="O884" s="11"/>
      <c r="P884" s="11">
        <f t="shared" si="289"/>
        <v>1.064990104</v>
      </c>
      <c r="Q884" s="11"/>
      <c r="R884" s="15">
        <f t="shared" si="290"/>
        <v>0</v>
      </c>
      <c r="S884" s="13">
        <f t="shared" si="294"/>
        <v>445.33887734430618</v>
      </c>
      <c r="T884" s="13"/>
      <c r="U884" s="19">
        <f t="shared" si="277"/>
        <v>0</v>
      </c>
      <c r="V884" s="13">
        <f t="shared" si="291"/>
        <v>0</v>
      </c>
      <c r="W884" s="4" t="str">
        <f t="shared" si="292"/>
        <v>A+J=</v>
      </c>
      <c r="X884" s="30">
        <f t="shared" si="293"/>
        <v>45866</v>
      </c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3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</row>
    <row r="885" spans="1:80" x14ac:dyDescent="0.15">
      <c r="A885" s="36">
        <f t="shared" si="279"/>
        <v>45279</v>
      </c>
      <c r="B885" s="14">
        <f t="shared" ca="1" si="278"/>
        <v>1473.9028282297941</v>
      </c>
      <c r="C885" s="13">
        <f t="shared" si="280"/>
        <v>1027.66225005</v>
      </c>
      <c r="D885" s="12">
        <f>IF(A885&lt;$B$1,VLOOKUP(A885,[1]DI!$A$4:$B$15000,2,FALSE),0)</f>
        <v>0.11650000000000001</v>
      </c>
      <c r="E885" s="13">
        <f t="shared" si="281"/>
        <v>1.0004373900000001</v>
      </c>
      <c r="F885" s="13">
        <f>(TRUNC(PRODUCT($E$13:$E884),16))</f>
        <v>1.30093562895645</v>
      </c>
      <c r="G885" s="13">
        <f t="shared" si="282"/>
        <v>1.24187697988916</v>
      </c>
      <c r="H885" s="13">
        <f t="shared" si="283"/>
        <v>1.04755596</v>
      </c>
      <c r="I885" s="12">
        <f t="shared" si="284"/>
        <v>4.4999999999999998E-2</v>
      </c>
      <c r="J885" s="12"/>
      <c r="K885" s="30">
        <f t="shared" si="285"/>
        <v>45135</v>
      </c>
      <c r="L885" s="2">
        <f t="shared" si="286"/>
        <v>98</v>
      </c>
      <c r="M885" s="15">
        <f t="shared" si="287"/>
        <v>98</v>
      </c>
      <c r="N885" s="11">
        <f t="shared" si="288"/>
        <v>1.0172650249999999</v>
      </c>
      <c r="O885" s="11"/>
      <c r="P885" s="11">
        <f t="shared" si="289"/>
        <v>1.06564204</v>
      </c>
      <c r="Q885" s="11"/>
      <c r="R885" s="15">
        <f t="shared" si="290"/>
        <v>0</v>
      </c>
      <c r="S885" s="13">
        <f t="shared" si="294"/>
        <v>446.24057817979406</v>
      </c>
      <c r="T885" s="13"/>
      <c r="U885" s="19">
        <f t="shared" si="277"/>
        <v>0</v>
      </c>
      <c r="V885" s="13">
        <f t="shared" si="291"/>
        <v>0</v>
      </c>
      <c r="W885" s="4" t="str">
        <f t="shared" si="292"/>
        <v>A+J=</v>
      </c>
      <c r="X885" s="30">
        <f t="shared" si="293"/>
        <v>45866</v>
      </c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3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</row>
    <row r="886" spans="1:80" x14ac:dyDescent="0.15">
      <c r="A886" s="36">
        <f t="shared" si="279"/>
        <v>45280</v>
      </c>
      <c r="B886" s="14">
        <f t="shared" ca="1" si="278"/>
        <v>1474.8050795444822</v>
      </c>
      <c r="C886" s="13">
        <f t="shared" si="280"/>
        <v>1027.66225005</v>
      </c>
      <c r="D886" s="12">
        <f>IF(A886&lt;$B$1,VLOOKUP(A886,[1]DI!$A$4:$B$15000,2,FALSE),0)</f>
        <v>0.11650000000000001</v>
      </c>
      <c r="E886" s="13">
        <f t="shared" si="281"/>
        <v>1.0004373900000001</v>
      </c>
      <c r="F886" s="13">
        <f>(TRUNC(PRODUCT($E$13:$E885),16))</f>
        <v>1.3015046451912</v>
      </c>
      <c r="G886" s="13">
        <f t="shared" si="282"/>
        <v>1.24187697988916</v>
      </c>
      <c r="H886" s="13">
        <f t="shared" si="283"/>
        <v>1.04801415</v>
      </c>
      <c r="I886" s="12">
        <f t="shared" si="284"/>
        <v>4.4999999999999998E-2</v>
      </c>
      <c r="J886" s="12"/>
      <c r="K886" s="30">
        <f t="shared" si="285"/>
        <v>45135</v>
      </c>
      <c r="L886" s="2">
        <f t="shared" si="286"/>
        <v>99</v>
      </c>
      <c r="M886" s="15">
        <f t="shared" si="287"/>
        <v>99</v>
      </c>
      <c r="N886" s="11">
        <f t="shared" si="288"/>
        <v>1.0174427260000001</v>
      </c>
      <c r="O886" s="11"/>
      <c r="P886" s="11">
        <f t="shared" si="289"/>
        <v>1.0662943739999999</v>
      </c>
      <c r="Q886" s="11"/>
      <c r="R886" s="15">
        <f t="shared" si="290"/>
        <v>0</v>
      </c>
      <c r="S886" s="13">
        <f t="shared" si="294"/>
        <v>447.14282949448216</v>
      </c>
      <c r="T886" s="13"/>
      <c r="U886" s="19">
        <f t="shared" si="277"/>
        <v>0</v>
      </c>
      <c r="V886" s="13">
        <f t="shared" si="291"/>
        <v>0</v>
      </c>
      <c r="W886" s="4" t="str">
        <f t="shared" si="292"/>
        <v>A+J=</v>
      </c>
      <c r="X886" s="30">
        <f t="shared" si="293"/>
        <v>45866</v>
      </c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3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</row>
    <row r="887" spans="1:80" x14ac:dyDescent="0.15">
      <c r="A887" s="36">
        <f t="shared" si="279"/>
        <v>45281</v>
      </c>
      <c r="B887" s="14">
        <f t="shared" ca="1" si="278"/>
        <v>1475.7078813283706</v>
      </c>
      <c r="C887" s="13">
        <f t="shared" si="280"/>
        <v>1027.66225005</v>
      </c>
      <c r="D887" s="12">
        <f>IF(A887&lt;$B$1,VLOOKUP(A887,[1]DI!$A$4:$B$15000,2,FALSE),0)</f>
        <v>0.11650000000000001</v>
      </c>
      <c r="E887" s="13">
        <f t="shared" si="281"/>
        <v>1.0004373900000001</v>
      </c>
      <c r="F887" s="13">
        <f>(TRUNC(PRODUCT($E$13:$E886),16))</f>
        <v>1.3020739103079599</v>
      </c>
      <c r="G887" s="13">
        <f t="shared" si="282"/>
        <v>1.24187697988916</v>
      </c>
      <c r="H887" s="13">
        <f t="shared" si="283"/>
        <v>1.0484725399999999</v>
      </c>
      <c r="I887" s="12">
        <f t="shared" si="284"/>
        <v>4.4999999999999998E-2</v>
      </c>
      <c r="J887" s="12"/>
      <c r="K887" s="30">
        <f t="shared" si="285"/>
        <v>45135</v>
      </c>
      <c r="L887" s="2">
        <f t="shared" si="286"/>
        <v>100</v>
      </c>
      <c r="M887" s="15">
        <f t="shared" si="287"/>
        <v>100</v>
      </c>
      <c r="N887" s="11">
        <f t="shared" si="288"/>
        <v>1.0176204579999999</v>
      </c>
      <c r="O887" s="11"/>
      <c r="P887" s="11">
        <f t="shared" si="289"/>
        <v>1.066947106</v>
      </c>
      <c r="Q887" s="11"/>
      <c r="R887" s="15">
        <f t="shared" si="290"/>
        <v>0</v>
      </c>
      <c r="S887" s="13">
        <f t="shared" si="294"/>
        <v>448.04563127837071</v>
      </c>
      <c r="T887" s="13"/>
      <c r="U887" s="19">
        <f t="shared" si="277"/>
        <v>0</v>
      </c>
      <c r="V887" s="13">
        <f t="shared" si="291"/>
        <v>0</v>
      </c>
      <c r="W887" s="4" t="str">
        <f t="shared" si="292"/>
        <v>A+J=</v>
      </c>
      <c r="X887" s="30">
        <f t="shared" si="293"/>
        <v>45866</v>
      </c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3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</row>
    <row r="888" spans="1:80" x14ac:dyDescent="0.15">
      <c r="A888" s="36">
        <f t="shared" si="279"/>
        <v>45282</v>
      </c>
      <c r="B888" s="14">
        <f t="shared" ca="1" si="278"/>
        <v>1476.6112377478103</v>
      </c>
      <c r="C888" s="13">
        <f t="shared" si="280"/>
        <v>1027.66225005</v>
      </c>
      <c r="D888" s="12">
        <f>IF(A888&lt;$B$1,VLOOKUP(A888,[1]DI!$A$4:$B$15000,2,FALSE),0)</f>
        <v>0.11650000000000001</v>
      </c>
      <c r="E888" s="13">
        <f t="shared" si="281"/>
        <v>1.0004373900000001</v>
      </c>
      <c r="F888" s="13">
        <f>(TRUNC(PRODUCT($E$13:$E887),16))</f>
        <v>1.30264342441559</v>
      </c>
      <c r="G888" s="13">
        <f t="shared" si="282"/>
        <v>1.24187697988916</v>
      </c>
      <c r="H888" s="13">
        <f t="shared" si="283"/>
        <v>1.0489311299999999</v>
      </c>
      <c r="I888" s="12">
        <f t="shared" si="284"/>
        <v>4.4999999999999998E-2</v>
      </c>
      <c r="J888" s="12"/>
      <c r="K888" s="30">
        <f t="shared" si="285"/>
        <v>45135</v>
      </c>
      <c r="L888" s="2">
        <f t="shared" si="286"/>
        <v>101</v>
      </c>
      <c r="M888" s="15">
        <f t="shared" si="287"/>
        <v>101</v>
      </c>
      <c r="N888" s="11">
        <f t="shared" si="288"/>
        <v>1.0177982219999999</v>
      </c>
      <c r="O888" s="11"/>
      <c r="P888" s="11">
        <f t="shared" si="289"/>
        <v>1.0676002389999999</v>
      </c>
      <c r="Q888" s="11"/>
      <c r="R888" s="15">
        <f t="shared" si="290"/>
        <v>0</v>
      </c>
      <c r="S888" s="13">
        <f t="shared" si="294"/>
        <v>448.94898769781014</v>
      </c>
      <c r="T888" s="13"/>
      <c r="U888" s="19">
        <f t="shared" si="277"/>
        <v>0</v>
      </c>
      <c r="V888" s="13">
        <f t="shared" si="291"/>
        <v>0</v>
      </c>
      <c r="W888" s="4" t="str">
        <f t="shared" si="292"/>
        <v>A+J=</v>
      </c>
      <c r="X888" s="30">
        <f t="shared" si="293"/>
        <v>45866</v>
      </c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3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</row>
    <row r="889" spans="1:80" x14ac:dyDescent="0.15">
      <c r="A889" s="36">
        <f t="shared" si="279"/>
        <v>45283</v>
      </c>
      <c r="B889" s="14">
        <f t="shared" ca="1" si="278"/>
        <v>1477.5151446464502</v>
      </c>
      <c r="C889" s="13">
        <f t="shared" si="280"/>
        <v>1027.66225005</v>
      </c>
      <c r="D889" s="12">
        <f>IF(A889&lt;$B$1,VLOOKUP(A889,[1]DI!$A$4:$B$15000,2,FALSE),0)</f>
        <v>0</v>
      </c>
      <c r="E889" s="13">
        <f t="shared" si="281"/>
        <v>1</v>
      </c>
      <c r="F889" s="13">
        <f>(TRUNC(PRODUCT($E$13:$E888),16))</f>
        <v>1.303213187623</v>
      </c>
      <c r="G889" s="13">
        <f t="shared" si="282"/>
        <v>1.24187697988916</v>
      </c>
      <c r="H889" s="13">
        <f t="shared" si="283"/>
        <v>1.0493899200000001</v>
      </c>
      <c r="I889" s="12">
        <f t="shared" si="284"/>
        <v>4.4999999999999998E-2</v>
      </c>
      <c r="J889" s="12"/>
      <c r="K889" s="30">
        <f t="shared" si="285"/>
        <v>45135</v>
      </c>
      <c r="L889" s="2">
        <f t="shared" si="286"/>
        <v>101</v>
      </c>
      <c r="M889" s="15">
        <f t="shared" si="287"/>
        <v>102</v>
      </c>
      <c r="N889" s="11">
        <f t="shared" si="288"/>
        <v>1.017976016</v>
      </c>
      <c r="O889" s="11"/>
      <c r="P889" s="11">
        <f t="shared" si="289"/>
        <v>1.0682537700000001</v>
      </c>
      <c r="Q889" s="11"/>
      <c r="R889" s="15">
        <f t="shared" si="290"/>
        <v>0</v>
      </c>
      <c r="S889" s="13">
        <f t="shared" si="294"/>
        <v>449.85289459645003</v>
      </c>
      <c r="T889" s="13"/>
      <c r="U889" s="19">
        <f t="shared" si="277"/>
        <v>0</v>
      </c>
      <c r="V889" s="13">
        <f t="shared" si="291"/>
        <v>0</v>
      </c>
      <c r="W889" s="4" t="str">
        <f t="shared" si="292"/>
        <v>A+J=</v>
      </c>
      <c r="X889" s="30">
        <f t="shared" si="293"/>
        <v>45866</v>
      </c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3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</row>
    <row r="890" spans="1:80" x14ac:dyDescent="0.15">
      <c r="A890" s="36">
        <f t="shared" si="279"/>
        <v>45284</v>
      </c>
      <c r="B890" s="14">
        <f t="shared" ca="1" si="278"/>
        <v>1477.5151446464502</v>
      </c>
      <c r="C890" s="13">
        <f t="shared" si="280"/>
        <v>1027.66225005</v>
      </c>
      <c r="D890" s="12">
        <f>IF(A890&lt;$B$1,VLOOKUP(A890,[1]DI!$A$4:$B$15000,2,FALSE),0)</f>
        <v>0</v>
      </c>
      <c r="E890" s="13">
        <f t="shared" si="281"/>
        <v>1</v>
      </c>
      <c r="F890" s="13">
        <f>(TRUNC(PRODUCT($E$13:$E889),16))</f>
        <v>1.303213187623</v>
      </c>
      <c r="G890" s="13">
        <f t="shared" si="282"/>
        <v>1.24187697988916</v>
      </c>
      <c r="H890" s="13">
        <f t="shared" si="283"/>
        <v>1.0493899200000001</v>
      </c>
      <c r="I890" s="12">
        <f t="shared" si="284"/>
        <v>4.4999999999999998E-2</v>
      </c>
      <c r="J890" s="12"/>
      <c r="K890" s="30">
        <f t="shared" si="285"/>
        <v>45135</v>
      </c>
      <c r="L890" s="2">
        <f t="shared" si="286"/>
        <v>101</v>
      </c>
      <c r="M890" s="15">
        <f t="shared" si="287"/>
        <v>102</v>
      </c>
      <c r="N890" s="11">
        <f t="shared" si="288"/>
        <v>1.017976016</v>
      </c>
      <c r="O890" s="11"/>
      <c r="P890" s="11">
        <f t="shared" si="289"/>
        <v>1.0682537700000001</v>
      </c>
      <c r="Q890" s="11"/>
      <c r="R890" s="15">
        <f t="shared" si="290"/>
        <v>0</v>
      </c>
      <c r="S890" s="13">
        <f t="shared" si="294"/>
        <v>449.85289459645003</v>
      </c>
      <c r="T890" s="13"/>
      <c r="U890" s="19">
        <f t="shared" ref="U890:U953" si="295">IF($R890&gt;0,VLOOKUP($R890,$Z$13:$AF$151,7),0)</f>
        <v>0</v>
      </c>
      <c r="V890" s="13">
        <f t="shared" si="291"/>
        <v>0</v>
      </c>
      <c r="W890" s="4" t="str">
        <f t="shared" si="292"/>
        <v>A+J=</v>
      </c>
      <c r="X890" s="30">
        <f t="shared" si="293"/>
        <v>45866</v>
      </c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3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</row>
    <row r="891" spans="1:80" x14ac:dyDescent="0.15">
      <c r="A891" s="36">
        <f t="shared" si="279"/>
        <v>45285</v>
      </c>
      <c r="B891" s="14">
        <f t="shared" ca="1" si="278"/>
        <v>1477.5151446464502</v>
      </c>
      <c r="C891" s="13">
        <f t="shared" si="280"/>
        <v>1027.66225005</v>
      </c>
      <c r="D891" s="12">
        <f>IF(A891&lt;$B$1,VLOOKUP(A891,[1]DI!$A$4:$B$15000,2,FALSE),0)</f>
        <v>0</v>
      </c>
      <c r="E891" s="13">
        <f t="shared" si="281"/>
        <v>1</v>
      </c>
      <c r="F891" s="13">
        <f>(TRUNC(PRODUCT($E$13:$E890),16))</f>
        <v>1.303213187623</v>
      </c>
      <c r="G891" s="13">
        <f t="shared" si="282"/>
        <v>1.24187697988916</v>
      </c>
      <c r="H891" s="13">
        <f t="shared" si="283"/>
        <v>1.0493899200000001</v>
      </c>
      <c r="I891" s="12">
        <f t="shared" si="284"/>
        <v>4.4999999999999998E-2</v>
      </c>
      <c r="J891" s="12"/>
      <c r="K891" s="30">
        <f t="shared" si="285"/>
        <v>45135</v>
      </c>
      <c r="L891" s="2">
        <f t="shared" si="286"/>
        <v>101</v>
      </c>
      <c r="M891" s="15">
        <f t="shared" si="287"/>
        <v>102</v>
      </c>
      <c r="N891" s="11">
        <f t="shared" si="288"/>
        <v>1.017976016</v>
      </c>
      <c r="O891" s="11"/>
      <c r="P891" s="11">
        <f t="shared" si="289"/>
        <v>1.0682537700000001</v>
      </c>
      <c r="Q891" s="11"/>
      <c r="R891" s="15">
        <f t="shared" si="290"/>
        <v>0</v>
      </c>
      <c r="S891" s="13">
        <f t="shared" si="294"/>
        <v>449.85289459645003</v>
      </c>
      <c r="T891" s="13"/>
      <c r="U891" s="19">
        <f t="shared" si="295"/>
        <v>0</v>
      </c>
      <c r="V891" s="13">
        <f t="shared" si="291"/>
        <v>0</v>
      </c>
      <c r="W891" s="4" t="str">
        <f t="shared" si="292"/>
        <v>A+J=</v>
      </c>
      <c r="X891" s="30">
        <f t="shared" si="293"/>
        <v>45866</v>
      </c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3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</row>
    <row r="892" spans="1:80" x14ac:dyDescent="0.15">
      <c r="A892" s="36">
        <f t="shared" si="279"/>
        <v>45286</v>
      </c>
      <c r="B892" s="14">
        <f t="shared" ca="1" si="278"/>
        <v>1477.5151446464502</v>
      </c>
      <c r="C892" s="13">
        <f t="shared" si="280"/>
        <v>1027.66225005</v>
      </c>
      <c r="D892" s="12">
        <f>IF(A892&lt;$B$1,VLOOKUP(A892,[1]DI!$A$4:$B$15000,2,FALSE),0)</f>
        <v>0.11650000000000001</v>
      </c>
      <c r="E892" s="13">
        <f t="shared" si="281"/>
        <v>1.0004373900000001</v>
      </c>
      <c r="F892" s="13">
        <f>(TRUNC(PRODUCT($E$13:$E891),16))</f>
        <v>1.303213187623</v>
      </c>
      <c r="G892" s="13">
        <f t="shared" si="282"/>
        <v>1.24187697988916</v>
      </c>
      <c r="H892" s="13">
        <f t="shared" si="283"/>
        <v>1.0493899200000001</v>
      </c>
      <c r="I892" s="12">
        <f t="shared" si="284"/>
        <v>4.4999999999999998E-2</v>
      </c>
      <c r="J892" s="12"/>
      <c r="K892" s="30">
        <f t="shared" si="285"/>
        <v>45135</v>
      </c>
      <c r="L892" s="2">
        <f t="shared" si="286"/>
        <v>102</v>
      </c>
      <c r="M892" s="15">
        <f t="shared" si="287"/>
        <v>102</v>
      </c>
      <c r="N892" s="11">
        <f t="shared" si="288"/>
        <v>1.017976016</v>
      </c>
      <c r="O892" s="11"/>
      <c r="P892" s="11">
        <f t="shared" si="289"/>
        <v>1.0682537700000001</v>
      </c>
      <c r="Q892" s="11"/>
      <c r="R892" s="15">
        <f t="shared" si="290"/>
        <v>0</v>
      </c>
      <c r="S892" s="13">
        <f t="shared" si="294"/>
        <v>449.85289459645003</v>
      </c>
      <c r="T892" s="13"/>
      <c r="U892" s="19">
        <f t="shared" si="295"/>
        <v>0</v>
      </c>
      <c r="V892" s="13">
        <f t="shared" si="291"/>
        <v>0</v>
      </c>
      <c r="W892" s="4" t="str">
        <f t="shared" si="292"/>
        <v>A+J=</v>
      </c>
      <c r="X892" s="30">
        <f t="shared" si="293"/>
        <v>45866</v>
      </c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3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</row>
    <row r="893" spans="1:80" x14ac:dyDescent="0.15">
      <c r="A893" s="36">
        <f t="shared" si="279"/>
        <v>45287</v>
      </c>
      <c r="B893" s="14">
        <f t="shared" ca="1" si="278"/>
        <v>1478.4196186196932</v>
      </c>
      <c r="C893" s="13">
        <f t="shared" si="280"/>
        <v>1027.66225005</v>
      </c>
      <c r="D893" s="12">
        <f>IF(A893&lt;$B$1,VLOOKUP(A893,[1]DI!$A$4:$B$15000,2,FALSE),0)</f>
        <v>0.11650000000000001</v>
      </c>
      <c r="E893" s="13">
        <f t="shared" si="281"/>
        <v>1.0004373900000001</v>
      </c>
      <c r="F893" s="13">
        <f>(TRUNC(PRODUCT($E$13:$E892),16))</f>
        <v>1.3037832000391301</v>
      </c>
      <c r="G893" s="13">
        <f t="shared" si="282"/>
        <v>1.24187697988916</v>
      </c>
      <c r="H893" s="13">
        <f t="shared" si="283"/>
        <v>1.0498489200000001</v>
      </c>
      <c r="I893" s="12">
        <f t="shared" si="284"/>
        <v>4.4999999999999998E-2</v>
      </c>
      <c r="J893" s="12"/>
      <c r="K893" s="30">
        <f t="shared" si="285"/>
        <v>45135</v>
      </c>
      <c r="L893" s="2">
        <f t="shared" si="286"/>
        <v>103</v>
      </c>
      <c r="M893" s="15">
        <f t="shared" si="287"/>
        <v>103</v>
      </c>
      <c r="N893" s="11">
        <f t="shared" si="288"/>
        <v>1.018153842</v>
      </c>
      <c r="O893" s="11"/>
      <c r="P893" s="11">
        <f t="shared" si="289"/>
        <v>1.068907711</v>
      </c>
      <c r="Q893" s="11"/>
      <c r="R893" s="15">
        <f t="shared" si="290"/>
        <v>0</v>
      </c>
      <c r="S893" s="13">
        <f t="shared" si="294"/>
        <v>450.7573685696932</v>
      </c>
      <c r="T893" s="13"/>
      <c r="U893" s="19">
        <f t="shared" si="295"/>
        <v>0</v>
      </c>
      <c r="V893" s="13">
        <f t="shared" si="291"/>
        <v>0</v>
      </c>
      <c r="W893" s="4" t="str">
        <f t="shared" si="292"/>
        <v>A+J=</v>
      </c>
      <c r="X893" s="30">
        <f t="shared" si="293"/>
        <v>45866</v>
      </c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3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</row>
    <row r="894" spans="1:80" x14ac:dyDescent="0.15">
      <c r="A894" s="36">
        <f t="shared" si="279"/>
        <v>45288</v>
      </c>
      <c r="B894" s="14">
        <f t="shared" ca="1" si="278"/>
        <v>1479.3246319985346</v>
      </c>
      <c r="C894" s="13">
        <f t="shared" si="280"/>
        <v>1027.66225005</v>
      </c>
      <c r="D894" s="12">
        <f>IF(A894&lt;$B$1,VLOOKUP(A894,[1]DI!$A$4:$B$15000,2,FALSE),0)</f>
        <v>0.11650000000000001</v>
      </c>
      <c r="E894" s="13">
        <f t="shared" si="281"/>
        <v>1.0004373900000001</v>
      </c>
      <c r="F894" s="13">
        <f>(TRUNC(PRODUCT($E$13:$E893),16))</f>
        <v>1.3043534617729999</v>
      </c>
      <c r="G894" s="13">
        <f t="shared" si="282"/>
        <v>1.24187697988916</v>
      </c>
      <c r="H894" s="13">
        <f t="shared" si="283"/>
        <v>1.05030811</v>
      </c>
      <c r="I894" s="12">
        <f t="shared" si="284"/>
        <v>4.4999999999999998E-2</v>
      </c>
      <c r="J894" s="12"/>
      <c r="K894" s="30">
        <f t="shared" si="285"/>
        <v>45135</v>
      </c>
      <c r="L894" s="2">
        <f t="shared" si="286"/>
        <v>104</v>
      </c>
      <c r="M894" s="15">
        <f t="shared" si="287"/>
        <v>104</v>
      </c>
      <c r="N894" s="11">
        <f t="shared" si="288"/>
        <v>1.018331699</v>
      </c>
      <c r="O894" s="11"/>
      <c r="P894" s="11">
        <f t="shared" si="289"/>
        <v>1.069562042</v>
      </c>
      <c r="Q894" s="11"/>
      <c r="R894" s="15">
        <f t="shared" si="290"/>
        <v>0</v>
      </c>
      <c r="S894" s="13">
        <f t="shared" si="294"/>
        <v>451.66238194853452</v>
      </c>
      <c r="T894" s="13"/>
      <c r="U894" s="19">
        <f t="shared" si="295"/>
        <v>0</v>
      </c>
      <c r="V894" s="13">
        <f t="shared" si="291"/>
        <v>0</v>
      </c>
      <c r="W894" s="4" t="str">
        <f t="shared" si="292"/>
        <v>A+J=</v>
      </c>
      <c r="X894" s="30">
        <f t="shared" si="293"/>
        <v>45866</v>
      </c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3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</row>
    <row r="895" spans="1:80" x14ac:dyDescent="0.15">
      <c r="A895" s="36">
        <f t="shared" si="279"/>
        <v>45289</v>
      </c>
      <c r="B895" s="14">
        <f t="shared" ca="1" si="278"/>
        <v>1480.2301958665762</v>
      </c>
      <c r="C895" s="13">
        <f t="shared" si="280"/>
        <v>1027.66225005</v>
      </c>
      <c r="D895" s="12">
        <f>IF(A895&lt;$B$1,VLOOKUP(A895,[1]DI!$A$4:$B$15000,2,FALSE),0)</f>
        <v>0.11650000000000001</v>
      </c>
      <c r="E895" s="13">
        <f t="shared" si="281"/>
        <v>1.0004373900000001</v>
      </c>
      <c r="F895" s="13">
        <f>(TRUNC(PRODUCT($E$13:$E894),16))</f>
        <v>1.3049239729336399</v>
      </c>
      <c r="G895" s="13">
        <f t="shared" si="282"/>
        <v>1.24187697988916</v>
      </c>
      <c r="H895" s="13">
        <f t="shared" si="283"/>
        <v>1.0507675000000001</v>
      </c>
      <c r="I895" s="12">
        <f t="shared" si="284"/>
        <v>4.4999999999999998E-2</v>
      </c>
      <c r="J895" s="12"/>
      <c r="K895" s="30">
        <f t="shared" si="285"/>
        <v>45135</v>
      </c>
      <c r="L895" s="2">
        <f t="shared" si="286"/>
        <v>105</v>
      </c>
      <c r="M895" s="15">
        <f t="shared" si="287"/>
        <v>105</v>
      </c>
      <c r="N895" s="11">
        <f t="shared" si="288"/>
        <v>1.018509586</v>
      </c>
      <c r="O895" s="11"/>
      <c r="P895" s="11">
        <f t="shared" si="289"/>
        <v>1.0702167709999999</v>
      </c>
      <c r="Q895" s="11"/>
      <c r="R895" s="15">
        <f t="shared" si="290"/>
        <v>0</v>
      </c>
      <c r="S895" s="13">
        <f t="shared" si="294"/>
        <v>452.56794581657618</v>
      </c>
      <c r="T895" s="13"/>
      <c r="U895" s="19">
        <f t="shared" si="295"/>
        <v>0</v>
      </c>
      <c r="V895" s="13">
        <f t="shared" si="291"/>
        <v>0</v>
      </c>
      <c r="W895" s="4" t="str">
        <f t="shared" si="292"/>
        <v>A+J=</v>
      </c>
      <c r="X895" s="30">
        <f t="shared" si="293"/>
        <v>45866</v>
      </c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3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</row>
    <row r="896" spans="1:80" x14ac:dyDescent="0.15">
      <c r="A896" s="36">
        <f t="shared" si="279"/>
        <v>45290</v>
      </c>
      <c r="B896" s="14">
        <f t="shared" ca="1" si="278"/>
        <v>1481.1363295801218</v>
      </c>
      <c r="C896" s="13">
        <f t="shared" si="280"/>
        <v>1027.66225005</v>
      </c>
      <c r="D896" s="12">
        <f>IF(A896&lt;$B$1,VLOOKUP(A896,[1]DI!$A$4:$B$15000,2,FALSE),0)</f>
        <v>0</v>
      </c>
      <c r="E896" s="13">
        <f t="shared" si="281"/>
        <v>1</v>
      </c>
      <c r="F896" s="13">
        <f>(TRUNC(PRODUCT($E$13:$E895),16))</f>
        <v>1.3054947336301601</v>
      </c>
      <c r="G896" s="13">
        <f t="shared" si="282"/>
        <v>1.24187697988916</v>
      </c>
      <c r="H896" s="13">
        <f t="shared" si="283"/>
        <v>1.0512271</v>
      </c>
      <c r="I896" s="12">
        <f t="shared" si="284"/>
        <v>4.4999999999999998E-2</v>
      </c>
      <c r="J896" s="12"/>
      <c r="K896" s="30">
        <f t="shared" si="285"/>
        <v>45135</v>
      </c>
      <c r="L896" s="2">
        <f t="shared" si="286"/>
        <v>105</v>
      </c>
      <c r="M896" s="15">
        <f t="shared" si="287"/>
        <v>106</v>
      </c>
      <c r="N896" s="11">
        <f t="shared" si="288"/>
        <v>1.0186875049999999</v>
      </c>
      <c r="O896" s="11"/>
      <c r="P896" s="11">
        <f t="shared" si="289"/>
        <v>1.0708719120000001</v>
      </c>
      <c r="Q896" s="11"/>
      <c r="R896" s="15">
        <f t="shared" si="290"/>
        <v>0</v>
      </c>
      <c r="S896" s="13">
        <f t="shared" si="294"/>
        <v>453.47407953012186</v>
      </c>
      <c r="T896" s="13"/>
      <c r="U896" s="19">
        <f t="shared" si="295"/>
        <v>0</v>
      </c>
      <c r="V896" s="13">
        <f t="shared" si="291"/>
        <v>0</v>
      </c>
      <c r="W896" s="4" t="str">
        <f t="shared" si="292"/>
        <v>A+J=</v>
      </c>
      <c r="X896" s="30">
        <f t="shared" si="293"/>
        <v>45866</v>
      </c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3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</row>
    <row r="897" spans="1:80" x14ac:dyDescent="0.15">
      <c r="A897" s="36">
        <f t="shared" si="279"/>
        <v>45291</v>
      </c>
      <c r="B897" s="14">
        <f t="shared" ca="1" si="278"/>
        <v>1481.1363295801218</v>
      </c>
      <c r="C897" s="13">
        <f t="shared" si="280"/>
        <v>1027.66225005</v>
      </c>
      <c r="D897" s="12">
        <f>IF(A897&lt;$B$1,VLOOKUP(A897,[1]DI!$A$4:$B$15000,2,FALSE),0)</f>
        <v>0</v>
      </c>
      <c r="E897" s="13">
        <f t="shared" si="281"/>
        <v>1</v>
      </c>
      <c r="F897" s="13">
        <f>(TRUNC(PRODUCT($E$13:$E896),16))</f>
        <v>1.3054947336301601</v>
      </c>
      <c r="G897" s="13">
        <f t="shared" si="282"/>
        <v>1.24187697988916</v>
      </c>
      <c r="H897" s="13">
        <f t="shared" si="283"/>
        <v>1.0512271</v>
      </c>
      <c r="I897" s="12">
        <f t="shared" si="284"/>
        <v>4.4999999999999998E-2</v>
      </c>
      <c r="J897" s="12"/>
      <c r="K897" s="30">
        <f t="shared" si="285"/>
        <v>45135</v>
      </c>
      <c r="L897" s="2">
        <f t="shared" si="286"/>
        <v>105</v>
      </c>
      <c r="M897" s="15">
        <f t="shared" si="287"/>
        <v>106</v>
      </c>
      <c r="N897" s="11">
        <f t="shared" si="288"/>
        <v>1.0186875049999999</v>
      </c>
      <c r="O897" s="11"/>
      <c r="P897" s="11">
        <f t="shared" si="289"/>
        <v>1.0708719120000001</v>
      </c>
      <c r="Q897" s="11"/>
      <c r="R897" s="15">
        <f t="shared" si="290"/>
        <v>0</v>
      </c>
      <c r="S897" s="13">
        <f t="shared" si="294"/>
        <v>453.47407953012186</v>
      </c>
      <c r="T897" s="13"/>
      <c r="U897" s="19">
        <f t="shared" si="295"/>
        <v>0</v>
      </c>
      <c r="V897" s="13">
        <f t="shared" si="291"/>
        <v>0</v>
      </c>
      <c r="W897" s="4" t="str">
        <f t="shared" si="292"/>
        <v>A+J=</v>
      </c>
      <c r="X897" s="30">
        <f t="shared" si="293"/>
        <v>45866</v>
      </c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3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</row>
    <row r="898" spans="1:80" x14ac:dyDescent="0.15">
      <c r="A898" s="36">
        <f t="shared" si="279"/>
        <v>45292</v>
      </c>
      <c r="B898" s="14">
        <f t="shared" ca="1" si="278"/>
        <v>1481.1363295801218</v>
      </c>
      <c r="C898" s="13">
        <f t="shared" si="280"/>
        <v>1027.66225005</v>
      </c>
      <c r="D898" s="12">
        <f>IF(A898&lt;$B$1,VLOOKUP(A898,[1]DI!$A$4:$B$15000,2,FALSE),0)</f>
        <v>0</v>
      </c>
      <c r="E898" s="13">
        <f t="shared" si="281"/>
        <v>1</v>
      </c>
      <c r="F898" s="13">
        <f>(TRUNC(PRODUCT($E$13:$E897),16))</f>
        <v>1.3054947336301601</v>
      </c>
      <c r="G898" s="13">
        <f t="shared" si="282"/>
        <v>1.24187697988916</v>
      </c>
      <c r="H898" s="13">
        <f t="shared" si="283"/>
        <v>1.0512271</v>
      </c>
      <c r="I898" s="12">
        <f t="shared" si="284"/>
        <v>4.4999999999999998E-2</v>
      </c>
      <c r="J898" s="12"/>
      <c r="K898" s="30">
        <f t="shared" si="285"/>
        <v>45135</v>
      </c>
      <c r="L898" s="2">
        <f t="shared" si="286"/>
        <v>105</v>
      </c>
      <c r="M898" s="15">
        <f t="shared" si="287"/>
        <v>106</v>
      </c>
      <c r="N898" s="11">
        <f t="shared" si="288"/>
        <v>1.0186875049999999</v>
      </c>
      <c r="O898" s="11"/>
      <c r="P898" s="11">
        <f t="shared" si="289"/>
        <v>1.0708719120000001</v>
      </c>
      <c r="Q898" s="11"/>
      <c r="R898" s="15">
        <f t="shared" si="290"/>
        <v>0</v>
      </c>
      <c r="S898" s="13">
        <f t="shared" si="294"/>
        <v>453.47407953012186</v>
      </c>
      <c r="T898" s="13"/>
      <c r="U898" s="19">
        <f t="shared" si="295"/>
        <v>0</v>
      </c>
      <c r="V898" s="13">
        <f t="shared" si="291"/>
        <v>0</v>
      </c>
      <c r="W898" s="4" t="str">
        <f t="shared" si="292"/>
        <v>A+J=</v>
      </c>
      <c r="X898" s="30">
        <f t="shared" si="293"/>
        <v>45866</v>
      </c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3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</row>
    <row r="899" spans="1:80" x14ac:dyDescent="0.15">
      <c r="A899" s="36">
        <f t="shared" si="279"/>
        <v>45293</v>
      </c>
      <c r="B899" s="14">
        <f t="shared" ca="1" si="278"/>
        <v>1481.1363295801218</v>
      </c>
      <c r="C899" s="13">
        <f t="shared" si="280"/>
        <v>1027.66225005</v>
      </c>
      <c r="D899" s="12">
        <f>IF(A899&lt;$B$1,VLOOKUP(A899,[1]DI!$A$4:$B$15000,2,FALSE),0)</f>
        <v>0.11650000000000001</v>
      </c>
      <c r="E899" s="13">
        <f t="shared" si="281"/>
        <v>1.0004373900000001</v>
      </c>
      <c r="F899" s="13">
        <f>(TRUNC(PRODUCT($E$13:$E898),16))</f>
        <v>1.3054947336301601</v>
      </c>
      <c r="G899" s="13">
        <f t="shared" si="282"/>
        <v>1.24187697988916</v>
      </c>
      <c r="H899" s="13">
        <f t="shared" si="283"/>
        <v>1.0512271</v>
      </c>
      <c r="I899" s="12">
        <f t="shared" si="284"/>
        <v>4.4999999999999998E-2</v>
      </c>
      <c r="J899" s="12"/>
      <c r="K899" s="30">
        <f t="shared" si="285"/>
        <v>45135</v>
      </c>
      <c r="L899" s="2">
        <f t="shared" si="286"/>
        <v>106</v>
      </c>
      <c r="M899" s="15">
        <f t="shared" si="287"/>
        <v>106</v>
      </c>
      <c r="N899" s="11">
        <f t="shared" si="288"/>
        <v>1.0186875049999999</v>
      </c>
      <c r="O899" s="11"/>
      <c r="P899" s="11">
        <f t="shared" si="289"/>
        <v>1.0708719120000001</v>
      </c>
      <c r="Q899" s="11"/>
      <c r="R899" s="15">
        <f t="shared" si="290"/>
        <v>0</v>
      </c>
      <c r="S899" s="13">
        <f t="shared" si="294"/>
        <v>453.47407953012186</v>
      </c>
      <c r="T899" s="13"/>
      <c r="U899" s="19">
        <f t="shared" si="295"/>
        <v>0</v>
      </c>
      <c r="V899" s="13">
        <f t="shared" si="291"/>
        <v>0</v>
      </c>
      <c r="W899" s="4" t="str">
        <f t="shared" si="292"/>
        <v>A+J=</v>
      </c>
      <c r="X899" s="30">
        <f t="shared" si="293"/>
        <v>45866</v>
      </c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3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</row>
    <row r="900" spans="1:80" x14ac:dyDescent="0.15">
      <c r="A900" s="36">
        <f t="shared" si="279"/>
        <v>45294</v>
      </c>
      <c r="B900" s="14">
        <f t="shared" ca="1" si="278"/>
        <v>1482.0430013138155</v>
      </c>
      <c r="C900" s="13">
        <f t="shared" si="280"/>
        <v>1027.66225005</v>
      </c>
      <c r="D900" s="12">
        <f>IF(A900&lt;$B$1,VLOOKUP(A900,[1]DI!$A$4:$B$15000,2,FALSE),0)</f>
        <v>0.11650000000000001</v>
      </c>
      <c r="E900" s="13">
        <f t="shared" si="281"/>
        <v>1.0004373900000001</v>
      </c>
      <c r="F900" s="13">
        <f>(TRUNC(PRODUCT($E$13:$E899),16))</f>
        <v>1.30606574397171</v>
      </c>
      <c r="G900" s="13">
        <f t="shared" si="282"/>
        <v>1.24187697988916</v>
      </c>
      <c r="H900" s="13">
        <f t="shared" si="283"/>
        <v>1.05168689</v>
      </c>
      <c r="I900" s="12">
        <f t="shared" si="284"/>
        <v>4.4999999999999998E-2</v>
      </c>
      <c r="J900" s="12"/>
      <c r="K900" s="30">
        <f t="shared" si="285"/>
        <v>45135</v>
      </c>
      <c r="L900" s="2">
        <f t="shared" si="286"/>
        <v>107</v>
      </c>
      <c r="M900" s="15">
        <f t="shared" si="287"/>
        <v>107</v>
      </c>
      <c r="N900" s="11">
        <f t="shared" si="288"/>
        <v>1.018865455</v>
      </c>
      <c r="O900" s="11"/>
      <c r="P900" s="11">
        <f t="shared" si="289"/>
        <v>1.0715274420000001</v>
      </c>
      <c r="Q900" s="11"/>
      <c r="R900" s="15">
        <f t="shared" si="290"/>
        <v>0</v>
      </c>
      <c r="S900" s="13">
        <f t="shared" si="294"/>
        <v>454.3807512638154</v>
      </c>
      <c r="T900" s="13"/>
      <c r="U900" s="19">
        <f t="shared" si="295"/>
        <v>0</v>
      </c>
      <c r="V900" s="13">
        <f t="shared" si="291"/>
        <v>0</v>
      </c>
      <c r="W900" s="4" t="str">
        <f t="shared" si="292"/>
        <v>A+J=</v>
      </c>
      <c r="X900" s="30">
        <f t="shared" si="293"/>
        <v>45866</v>
      </c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3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</row>
    <row r="901" spans="1:80" x14ac:dyDescent="0.15">
      <c r="A901" s="36">
        <f t="shared" si="279"/>
        <v>45295</v>
      </c>
      <c r="B901" s="14">
        <f t="shared" ca="1" si="278"/>
        <v>1482.9502401321122</v>
      </c>
      <c r="C901" s="13">
        <f t="shared" si="280"/>
        <v>1027.66225005</v>
      </c>
      <c r="D901" s="12">
        <f>IF(A901&lt;$B$1,VLOOKUP(A901,[1]DI!$A$4:$B$15000,2,FALSE),0)</f>
        <v>0.11650000000000001</v>
      </c>
      <c r="E901" s="13">
        <f t="shared" si="281"/>
        <v>1.0004373900000001</v>
      </c>
      <c r="F901" s="13">
        <f>(TRUNC(PRODUCT($E$13:$E900),16))</f>
        <v>1.30663700406746</v>
      </c>
      <c r="G901" s="13">
        <f t="shared" si="282"/>
        <v>1.24187697988916</v>
      </c>
      <c r="H901" s="13">
        <f t="shared" si="283"/>
        <v>1.0521468899999999</v>
      </c>
      <c r="I901" s="12">
        <f t="shared" si="284"/>
        <v>4.4999999999999998E-2</v>
      </c>
      <c r="J901" s="12"/>
      <c r="K901" s="30">
        <f t="shared" si="285"/>
        <v>45135</v>
      </c>
      <c r="L901" s="2">
        <f t="shared" si="286"/>
        <v>108</v>
      </c>
      <c r="M901" s="15">
        <f t="shared" si="287"/>
        <v>108</v>
      </c>
      <c r="N901" s="11">
        <f t="shared" si="288"/>
        <v>1.019043436</v>
      </c>
      <c r="O901" s="11"/>
      <c r="P901" s="11">
        <f t="shared" si="289"/>
        <v>1.072183382</v>
      </c>
      <c r="Q901" s="11"/>
      <c r="R901" s="15">
        <f t="shared" si="290"/>
        <v>0</v>
      </c>
      <c r="S901" s="13">
        <f t="shared" si="294"/>
        <v>455.28799008211223</v>
      </c>
      <c r="T901" s="13"/>
      <c r="U901" s="19">
        <f t="shared" si="295"/>
        <v>0</v>
      </c>
      <c r="V901" s="13">
        <f t="shared" si="291"/>
        <v>0</v>
      </c>
      <c r="W901" s="4" t="str">
        <f t="shared" si="292"/>
        <v>A+J=</v>
      </c>
      <c r="X901" s="30">
        <f t="shared" si="293"/>
        <v>45866</v>
      </c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3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</row>
    <row r="902" spans="1:80" x14ac:dyDescent="0.15">
      <c r="A902" s="36">
        <f t="shared" si="279"/>
        <v>45296</v>
      </c>
      <c r="B902" s="14">
        <f t="shared" ca="1" si="278"/>
        <v>1483.8580321905099</v>
      </c>
      <c r="C902" s="13">
        <f t="shared" si="280"/>
        <v>1027.66225005</v>
      </c>
      <c r="D902" s="12">
        <f>IF(A902&lt;$B$1,VLOOKUP(A902,[1]DI!$A$4:$B$15000,2,FALSE),0)</f>
        <v>0.11650000000000001</v>
      </c>
      <c r="E902" s="13">
        <f t="shared" si="281"/>
        <v>1.0004373900000001</v>
      </c>
      <c r="F902" s="13">
        <f>(TRUNC(PRODUCT($E$13:$E901),16))</f>
        <v>1.30720851402667</v>
      </c>
      <c r="G902" s="13">
        <f t="shared" si="282"/>
        <v>1.24187697988916</v>
      </c>
      <c r="H902" s="13">
        <f t="shared" si="283"/>
        <v>1.05260709</v>
      </c>
      <c r="I902" s="12">
        <f t="shared" si="284"/>
        <v>4.4999999999999998E-2</v>
      </c>
      <c r="J902" s="12"/>
      <c r="K902" s="30">
        <f t="shared" si="285"/>
        <v>45135</v>
      </c>
      <c r="L902" s="2">
        <f t="shared" si="286"/>
        <v>109</v>
      </c>
      <c r="M902" s="15">
        <f t="shared" si="287"/>
        <v>109</v>
      </c>
      <c r="N902" s="11">
        <f t="shared" si="288"/>
        <v>1.0192214479999999</v>
      </c>
      <c r="O902" s="11"/>
      <c r="P902" s="11">
        <f t="shared" si="289"/>
        <v>1.0728397220000001</v>
      </c>
      <c r="Q902" s="11"/>
      <c r="R902" s="15">
        <f t="shared" si="290"/>
        <v>0</v>
      </c>
      <c r="S902" s="13">
        <f t="shared" si="294"/>
        <v>456.19578214050995</v>
      </c>
      <c r="T902" s="13"/>
      <c r="U902" s="19">
        <f t="shared" si="295"/>
        <v>0</v>
      </c>
      <c r="V902" s="13">
        <f t="shared" si="291"/>
        <v>0</v>
      </c>
      <c r="W902" s="4" t="str">
        <f t="shared" si="292"/>
        <v>A+J=</v>
      </c>
      <c r="X902" s="30">
        <f t="shared" si="293"/>
        <v>45866</v>
      </c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3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</row>
    <row r="903" spans="1:80" x14ac:dyDescent="0.15">
      <c r="A903" s="36">
        <f t="shared" si="279"/>
        <v>45297</v>
      </c>
      <c r="B903" s="14">
        <f t="shared" ca="1" si="278"/>
        <v>1484.7663788744587</v>
      </c>
      <c r="C903" s="13">
        <f t="shared" si="280"/>
        <v>1027.66225005</v>
      </c>
      <c r="D903" s="12">
        <f>IF(A903&lt;$B$1,VLOOKUP(A903,[1]DI!$A$4:$B$15000,2,FALSE),0)</f>
        <v>0</v>
      </c>
      <c r="E903" s="13">
        <f t="shared" si="281"/>
        <v>1</v>
      </c>
      <c r="F903" s="13">
        <f>(TRUNC(PRODUCT($E$13:$E902),16))</f>
        <v>1.30778027395862</v>
      </c>
      <c r="G903" s="13">
        <f t="shared" si="282"/>
        <v>1.24187697988916</v>
      </c>
      <c r="H903" s="13">
        <f t="shared" si="283"/>
        <v>1.0530674900000001</v>
      </c>
      <c r="I903" s="12">
        <f t="shared" si="284"/>
        <v>4.4999999999999998E-2</v>
      </c>
      <c r="J903" s="12"/>
      <c r="K903" s="30">
        <f t="shared" si="285"/>
        <v>45135</v>
      </c>
      <c r="L903" s="2">
        <f t="shared" si="286"/>
        <v>109</v>
      </c>
      <c r="M903" s="15">
        <f t="shared" si="287"/>
        <v>110</v>
      </c>
      <c r="N903" s="11">
        <f t="shared" si="288"/>
        <v>1.0193994909999999</v>
      </c>
      <c r="O903" s="11"/>
      <c r="P903" s="11">
        <f t="shared" si="289"/>
        <v>1.0734964629999999</v>
      </c>
      <c r="Q903" s="11"/>
      <c r="R903" s="15">
        <f t="shared" si="290"/>
        <v>0</v>
      </c>
      <c r="S903" s="13">
        <f t="shared" si="294"/>
        <v>457.10412882445866</v>
      </c>
      <c r="T903" s="13"/>
      <c r="U903" s="19">
        <f t="shared" si="295"/>
        <v>0</v>
      </c>
      <c r="V903" s="13">
        <f t="shared" si="291"/>
        <v>0</v>
      </c>
      <c r="W903" s="4" t="str">
        <f t="shared" si="292"/>
        <v>A+J=</v>
      </c>
      <c r="X903" s="30">
        <f t="shared" si="293"/>
        <v>45866</v>
      </c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3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</row>
    <row r="904" spans="1:80" x14ac:dyDescent="0.15">
      <c r="A904" s="36">
        <f t="shared" si="279"/>
        <v>45298</v>
      </c>
      <c r="B904" s="14">
        <f t="shared" ca="1" si="278"/>
        <v>1484.7663788744587</v>
      </c>
      <c r="C904" s="13">
        <f t="shared" si="280"/>
        <v>1027.66225005</v>
      </c>
      <c r="D904" s="12">
        <f>IF(A904&lt;$B$1,VLOOKUP(A904,[1]DI!$A$4:$B$15000,2,FALSE),0)</f>
        <v>0</v>
      </c>
      <c r="E904" s="13">
        <f t="shared" si="281"/>
        <v>1</v>
      </c>
      <c r="F904" s="13">
        <f>(TRUNC(PRODUCT($E$13:$E903),16))</f>
        <v>1.30778027395862</v>
      </c>
      <c r="G904" s="13">
        <f t="shared" si="282"/>
        <v>1.24187697988916</v>
      </c>
      <c r="H904" s="13">
        <f t="shared" si="283"/>
        <v>1.0530674900000001</v>
      </c>
      <c r="I904" s="12">
        <f t="shared" si="284"/>
        <v>4.4999999999999998E-2</v>
      </c>
      <c r="J904" s="12"/>
      <c r="K904" s="30">
        <f t="shared" si="285"/>
        <v>45135</v>
      </c>
      <c r="L904" s="2">
        <f t="shared" si="286"/>
        <v>109</v>
      </c>
      <c r="M904" s="15">
        <f t="shared" si="287"/>
        <v>110</v>
      </c>
      <c r="N904" s="11">
        <f t="shared" si="288"/>
        <v>1.0193994909999999</v>
      </c>
      <c r="O904" s="11"/>
      <c r="P904" s="11">
        <f t="shared" si="289"/>
        <v>1.0734964629999999</v>
      </c>
      <c r="Q904" s="11"/>
      <c r="R904" s="15">
        <f t="shared" si="290"/>
        <v>0</v>
      </c>
      <c r="S904" s="13">
        <f t="shared" si="294"/>
        <v>457.10412882445866</v>
      </c>
      <c r="T904" s="13"/>
      <c r="U904" s="19">
        <f t="shared" si="295"/>
        <v>0</v>
      </c>
      <c r="V904" s="13">
        <f t="shared" si="291"/>
        <v>0</v>
      </c>
      <c r="W904" s="4" t="str">
        <f t="shared" si="292"/>
        <v>A+J=</v>
      </c>
      <c r="X904" s="30">
        <f t="shared" si="293"/>
        <v>45866</v>
      </c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3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</row>
    <row r="905" spans="1:80" x14ac:dyDescent="0.15">
      <c r="A905" s="36">
        <f t="shared" si="279"/>
        <v>45299</v>
      </c>
      <c r="B905" s="14">
        <f t="shared" ca="1" si="278"/>
        <v>1484.7663788744587</v>
      </c>
      <c r="C905" s="13">
        <f t="shared" si="280"/>
        <v>1027.66225005</v>
      </c>
      <c r="D905" s="12">
        <f>IF(A905&lt;$B$1,VLOOKUP(A905,[1]DI!$A$4:$B$15000,2,FALSE),0)</f>
        <v>0.11650000000000001</v>
      </c>
      <c r="E905" s="13">
        <f t="shared" si="281"/>
        <v>1.0004373900000001</v>
      </c>
      <c r="F905" s="13">
        <f>(TRUNC(PRODUCT($E$13:$E904),16))</f>
        <v>1.30778027395862</v>
      </c>
      <c r="G905" s="13">
        <f t="shared" si="282"/>
        <v>1.24187697988916</v>
      </c>
      <c r="H905" s="13">
        <f t="shared" si="283"/>
        <v>1.0530674900000001</v>
      </c>
      <c r="I905" s="12">
        <f t="shared" si="284"/>
        <v>4.4999999999999998E-2</v>
      </c>
      <c r="J905" s="12"/>
      <c r="K905" s="30">
        <f t="shared" si="285"/>
        <v>45135</v>
      </c>
      <c r="L905" s="2">
        <f t="shared" si="286"/>
        <v>110</v>
      </c>
      <c r="M905" s="15">
        <f t="shared" si="287"/>
        <v>110</v>
      </c>
      <c r="N905" s="11">
        <f t="shared" si="288"/>
        <v>1.0193994909999999</v>
      </c>
      <c r="O905" s="11"/>
      <c r="P905" s="11">
        <f t="shared" si="289"/>
        <v>1.0734964629999999</v>
      </c>
      <c r="Q905" s="11"/>
      <c r="R905" s="15">
        <f t="shared" si="290"/>
        <v>0</v>
      </c>
      <c r="S905" s="13">
        <f t="shared" si="294"/>
        <v>457.10412882445866</v>
      </c>
      <c r="T905" s="13"/>
      <c r="U905" s="19">
        <f t="shared" si="295"/>
        <v>0</v>
      </c>
      <c r="V905" s="13">
        <f t="shared" si="291"/>
        <v>0</v>
      </c>
      <c r="W905" s="4" t="str">
        <f t="shared" si="292"/>
        <v>A+J=</v>
      </c>
      <c r="X905" s="30">
        <f t="shared" si="293"/>
        <v>45866</v>
      </c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3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</row>
    <row r="906" spans="1:80" x14ac:dyDescent="0.15">
      <c r="A906" s="36">
        <f t="shared" si="279"/>
        <v>45300</v>
      </c>
      <c r="B906" s="14">
        <f t="shared" ca="1" si="278"/>
        <v>1485.6752801939583</v>
      </c>
      <c r="C906" s="13">
        <f t="shared" si="280"/>
        <v>1027.66225005</v>
      </c>
      <c r="D906" s="12">
        <f>IF(A906&lt;$B$1,VLOOKUP(A906,[1]DI!$A$4:$B$15000,2,FALSE),0)</f>
        <v>0.11650000000000001</v>
      </c>
      <c r="E906" s="13">
        <f t="shared" si="281"/>
        <v>1.0004373900000001</v>
      </c>
      <c r="F906" s="13">
        <f>(TRUNC(PRODUCT($E$13:$E905),16))</f>
        <v>1.30835228397265</v>
      </c>
      <c r="G906" s="13">
        <f t="shared" si="282"/>
        <v>1.24187697988916</v>
      </c>
      <c r="H906" s="13">
        <f t="shared" si="283"/>
        <v>1.0535280899999999</v>
      </c>
      <c r="I906" s="12">
        <f t="shared" si="284"/>
        <v>4.4999999999999998E-2</v>
      </c>
      <c r="J906" s="12"/>
      <c r="K906" s="30">
        <f t="shared" si="285"/>
        <v>45135</v>
      </c>
      <c r="L906" s="2">
        <f t="shared" si="286"/>
        <v>111</v>
      </c>
      <c r="M906" s="15">
        <f t="shared" si="287"/>
        <v>111</v>
      </c>
      <c r="N906" s="11">
        <f t="shared" si="288"/>
        <v>1.0195775650000001</v>
      </c>
      <c r="O906" s="11"/>
      <c r="P906" s="11">
        <f t="shared" si="289"/>
        <v>1.074153605</v>
      </c>
      <c r="Q906" s="11"/>
      <c r="R906" s="15">
        <f t="shared" si="290"/>
        <v>0</v>
      </c>
      <c r="S906" s="13">
        <f t="shared" si="294"/>
        <v>458.01303014395842</v>
      </c>
      <c r="T906" s="13"/>
      <c r="U906" s="19">
        <f t="shared" si="295"/>
        <v>0</v>
      </c>
      <c r="V906" s="13">
        <f t="shared" si="291"/>
        <v>0</v>
      </c>
      <c r="W906" s="4" t="str">
        <f t="shared" si="292"/>
        <v>A+J=</v>
      </c>
      <c r="X906" s="30">
        <f t="shared" si="293"/>
        <v>45866</v>
      </c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3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</row>
    <row r="907" spans="1:80" x14ac:dyDescent="0.15">
      <c r="A907" s="36">
        <f t="shared" si="279"/>
        <v>45301</v>
      </c>
      <c r="B907" s="14">
        <f t="shared" ca="1" si="278"/>
        <v>1486.5847361390092</v>
      </c>
      <c r="C907" s="13">
        <f t="shared" si="280"/>
        <v>1027.66225005</v>
      </c>
      <c r="D907" s="12">
        <f>IF(A907&lt;$B$1,VLOOKUP(A907,[1]DI!$A$4:$B$15000,2,FALSE),0)</f>
        <v>0.11650000000000001</v>
      </c>
      <c r="E907" s="13">
        <f t="shared" si="281"/>
        <v>1.0004373900000001</v>
      </c>
      <c r="F907" s="13">
        <f>(TRUNC(PRODUCT($E$13:$E906),16))</f>
        <v>1.3089245441781301</v>
      </c>
      <c r="G907" s="13">
        <f t="shared" si="282"/>
        <v>1.24187697988916</v>
      </c>
      <c r="H907" s="13">
        <f t="shared" si="283"/>
        <v>1.0539888900000001</v>
      </c>
      <c r="I907" s="12">
        <f t="shared" si="284"/>
        <v>4.4999999999999998E-2</v>
      </c>
      <c r="J907" s="12"/>
      <c r="K907" s="30">
        <f t="shared" si="285"/>
        <v>45135</v>
      </c>
      <c r="L907" s="2">
        <f t="shared" si="286"/>
        <v>112</v>
      </c>
      <c r="M907" s="15">
        <f t="shared" si="287"/>
        <v>112</v>
      </c>
      <c r="N907" s="11">
        <f t="shared" si="288"/>
        <v>1.019755671</v>
      </c>
      <c r="O907" s="11"/>
      <c r="P907" s="11">
        <f t="shared" si="289"/>
        <v>1.074811148</v>
      </c>
      <c r="Q907" s="11"/>
      <c r="R907" s="15">
        <f t="shared" si="290"/>
        <v>0</v>
      </c>
      <c r="S907" s="13">
        <f t="shared" si="294"/>
        <v>458.92248608900928</v>
      </c>
      <c r="T907" s="13"/>
      <c r="U907" s="19">
        <f t="shared" si="295"/>
        <v>0</v>
      </c>
      <c r="V907" s="13">
        <f t="shared" si="291"/>
        <v>0</v>
      </c>
      <c r="W907" s="4" t="str">
        <f t="shared" si="292"/>
        <v>A+J=</v>
      </c>
      <c r="X907" s="30">
        <f t="shared" si="293"/>
        <v>45866</v>
      </c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3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</row>
    <row r="908" spans="1:80" x14ac:dyDescent="0.15">
      <c r="A908" s="36">
        <f t="shared" si="279"/>
        <v>45302</v>
      </c>
      <c r="B908" s="14">
        <f t="shared" ca="1" si="278"/>
        <v>1487.4947591586633</v>
      </c>
      <c r="C908" s="13">
        <f t="shared" si="280"/>
        <v>1027.66225005</v>
      </c>
      <c r="D908" s="12">
        <f>IF(A908&lt;$B$1,VLOOKUP(A908,[1]DI!$A$4:$B$15000,2,FALSE),0)</f>
        <v>0.11650000000000001</v>
      </c>
      <c r="E908" s="13">
        <f t="shared" si="281"/>
        <v>1.0004373900000001</v>
      </c>
      <c r="F908" s="13">
        <f>(TRUNC(PRODUCT($E$13:$E907),16))</f>
        <v>1.3094970546845099</v>
      </c>
      <c r="G908" s="13">
        <f t="shared" si="282"/>
        <v>1.24187697988916</v>
      </c>
      <c r="H908" s="13">
        <f t="shared" si="283"/>
        <v>1.0544499000000001</v>
      </c>
      <c r="I908" s="12">
        <f t="shared" si="284"/>
        <v>4.4999999999999998E-2</v>
      </c>
      <c r="J908" s="12"/>
      <c r="K908" s="30">
        <f t="shared" si="285"/>
        <v>45135</v>
      </c>
      <c r="L908" s="2">
        <f t="shared" si="286"/>
        <v>113</v>
      </c>
      <c r="M908" s="15">
        <f t="shared" si="287"/>
        <v>113</v>
      </c>
      <c r="N908" s="11">
        <f t="shared" si="288"/>
        <v>1.0199338069999999</v>
      </c>
      <c r="O908" s="11"/>
      <c r="P908" s="11">
        <f t="shared" si="289"/>
        <v>1.0754691009999999</v>
      </c>
      <c r="Q908" s="11"/>
      <c r="R908" s="15">
        <f t="shared" si="290"/>
        <v>0</v>
      </c>
      <c r="S908" s="13">
        <f t="shared" si="294"/>
        <v>459.83250910866343</v>
      </c>
      <c r="T908" s="13"/>
      <c r="U908" s="19">
        <f t="shared" si="295"/>
        <v>0</v>
      </c>
      <c r="V908" s="13">
        <f t="shared" si="291"/>
        <v>0</v>
      </c>
      <c r="W908" s="4" t="str">
        <f t="shared" si="292"/>
        <v>A+J=</v>
      </c>
      <c r="X908" s="30">
        <f t="shared" si="293"/>
        <v>45866</v>
      </c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3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</row>
    <row r="909" spans="1:80" x14ac:dyDescent="0.15">
      <c r="A909" s="36">
        <f t="shared" si="279"/>
        <v>45303</v>
      </c>
      <c r="B909" s="14">
        <f t="shared" ref="B909:B972" ca="1" si="296">IF(A909&lt;=TODAY(),C909+S909,IF(AND(A909&gt;TODAY(),A909&lt;=$B$1),IF(VLOOKUP(TODAY(),$A$11:$D$4976,4,FALSE)=0,"n.d",C909+S909),"n.d"))</f>
        <v>1488.4053243548165</v>
      </c>
      <c r="C909" s="13">
        <f t="shared" si="280"/>
        <v>1027.66225005</v>
      </c>
      <c r="D909" s="12">
        <f>IF(A909&lt;$B$1,VLOOKUP(A909,[1]DI!$A$4:$B$15000,2,FALSE),0)</f>
        <v>0.11650000000000001</v>
      </c>
      <c r="E909" s="13">
        <f t="shared" si="281"/>
        <v>1.0004373900000001</v>
      </c>
      <c r="F909" s="13">
        <f>(TRUNC(PRODUCT($E$13:$E908),16))</f>
        <v>1.31006981560126</v>
      </c>
      <c r="G909" s="13">
        <f t="shared" si="282"/>
        <v>1.24187697988916</v>
      </c>
      <c r="H909" s="13">
        <f t="shared" si="283"/>
        <v>1.0549111</v>
      </c>
      <c r="I909" s="12">
        <f t="shared" si="284"/>
        <v>4.4999999999999998E-2</v>
      </c>
      <c r="J909" s="12"/>
      <c r="K909" s="30">
        <f t="shared" si="285"/>
        <v>45135</v>
      </c>
      <c r="L909" s="2">
        <f t="shared" si="286"/>
        <v>114</v>
      </c>
      <c r="M909" s="15">
        <f t="shared" si="287"/>
        <v>114</v>
      </c>
      <c r="N909" s="11">
        <f t="shared" si="288"/>
        <v>1.0201119750000001</v>
      </c>
      <c r="O909" s="11"/>
      <c r="P909" s="11">
        <f t="shared" si="289"/>
        <v>1.0761274460000001</v>
      </c>
      <c r="Q909" s="11"/>
      <c r="R909" s="15">
        <f t="shared" si="290"/>
        <v>0</v>
      </c>
      <c r="S909" s="13">
        <f t="shared" si="294"/>
        <v>460.74307430481639</v>
      </c>
      <c r="T909" s="13"/>
      <c r="U909" s="19">
        <f t="shared" si="295"/>
        <v>0</v>
      </c>
      <c r="V909" s="13">
        <f t="shared" si="291"/>
        <v>0</v>
      </c>
      <c r="W909" s="4" t="str">
        <f t="shared" si="292"/>
        <v>A+J=</v>
      </c>
      <c r="X909" s="30">
        <f t="shared" si="293"/>
        <v>45866</v>
      </c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3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</row>
    <row r="910" spans="1:80" x14ac:dyDescent="0.15">
      <c r="A910" s="36">
        <f t="shared" ref="A910:A973" si="297">(A909+1)</f>
        <v>45304</v>
      </c>
      <c r="B910" s="14">
        <f t="shared" ca="1" si="296"/>
        <v>1489.316458021023</v>
      </c>
      <c r="C910" s="13">
        <f t="shared" si="280"/>
        <v>1027.66225005</v>
      </c>
      <c r="D910" s="12">
        <f>IF(A910&lt;$B$1,VLOOKUP(A910,[1]DI!$A$4:$B$15000,2,FALSE),0)</f>
        <v>0</v>
      </c>
      <c r="E910" s="13">
        <f t="shared" si="281"/>
        <v>1</v>
      </c>
      <c r="F910" s="13">
        <f>(TRUNC(PRODUCT($E$13:$E909),16))</f>
        <v>1.31064282703791</v>
      </c>
      <c r="G910" s="13">
        <f t="shared" si="282"/>
        <v>1.24187697988916</v>
      </c>
      <c r="H910" s="13">
        <f t="shared" si="283"/>
        <v>1.05537251</v>
      </c>
      <c r="I910" s="12">
        <f t="shared" si="284"/>
        <v>4.4999999999999998E-2</v>
      </c>
      <c r="J910" s="12"/>
      <c r="K910" s="30">
        <f t="shared" si="285"/>
        <v>45135</v>
      </c>
      <c r="L910" s="2">
        <f t="shared" si="286"/>
        <v>114</v>
      </c>
      <c r="M910" s="15">
        <f t="shared" si="287"/>
        <v>115</v>
      </c>
      <c r="N910" s="11">
        <f t="shared" si="288"/>
        <v>1.0202901740000001</v>
      </c>
      <c r="O910" s="11"/>
      <c r="P910" s="11">
        <f t="shared" si="289"/>
        <v>1.0767862020000001</v>
      </c>
      <c r="Q910" s="11"/>
      <c r="R910" s="15">
        <f t="shared" si="290"/>
        <v>0</v>
      </c>
      <c r="S910" s="13">
        <f t="shared" si="294"/>
        <v>461.65420797102291</v>
      </c>
      <c r="T910" s="13"/>
      <c r="U910" s="19">
        <f t="shared" si="295"/>
        <v>0</v>
      </c>
      <c r="V910" s="13">
        <f t="shared" si="291"/>
        <v>0</v>
      </c>
      <c r="W910" s="4" t="str">
        <f t="shared" si="292"/>
        <v>A+J=</v>
      </c>
      <c r="X910" s="30">
        <f t="shared" si="293"/>
        <v>45866</v>
      </c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3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</row>
    <row r="911" spans="1:80" x14ac:dyDescent="0.15">
      <c r="A911" s="36">
        <f t="shared" si="297"/>
        <v>45305</v>
      </c>
      <c r="B911" s="14">
        <f t="shared" ca="1" si="296"/>
        <v>1489.316458021023</v>
      </c>
      <c r="C911" s="13">
        <f t="shared" si="280"/>
        <v>1027.66225005</v>
      </c>
      <c r="D911" s="12">
        <f>IF(A911&lt;$B$1,VLOOKUP(A911,[1]DI!$A$4:$B$15000,2,FALSE),0)</f>
        <v>0</v>
      </c>
      <c r="E911" s="13">
        <f t="shared" si="281"/>
        <v>1</v>
      </c>
      <c r="F911" s="13">
        <f>(TRUNC(PRODUCT($E$13:$E910),16))</f>
        <v>1.31064282703791</v>
      </c>
      <c r="G911" s="13">
        <f t="shared" si="282"/>
        <v>1.24187697988916</v>
      </c>
      <c r="H911" s="13">
        <f t="shared" si="283"/>
        <v>1.05537251</v>
      </c>
      <c r="I911" s="12">
        <f t="shared" si="284"/>
        <v>4.4999999999999998E-2</v>
      </c>
      <c r="J911" s="12"/>
      <c r="K911" s="30">
        <f t="shared" si="285"/>
        <v>45135</v>
      </c>
      <c r="L911" s="2">
        <f t="shared" si="286"/>
        <v>114</v>
      </c>
      <c r="M911" s="15">
        <f t="shared" si="287"/>
        <v>115</v>
      </c>
      <c r="N911" s="11">
        <f t="shared" si="288"/>
        <v>1.0202901740000001</v>
      </c>
      <c r="O911" s="11"/>
      <c r="P911" s="11">
        <f t="shared" si="289"/>
        <v>1.0767862020000001</v>
      </c>
      <c r="Q911" s="11"/>
      <c r="R911" s="15">
        <f t="shared" si="290"/>
        <v>0</v>
      </c>
      <c r="S911" s="13">
        <f t="shared" si="294"/>
        <v>461.65420797102291</v>
      </c>
      <c r="T911" s="13"/>
      <c r="U911" s="19">
        <f t="shared" si="295"/>
        <v>0</v>
      </c>
      <c r="V911" s="13">
        <f t="shared" si="291"/>
        <v>0</v>
      </c>
      <c r="W911" s="4" t="str">
        <f t="shared" si="292"/>
        <v>A+J=</v>
      </c>
      <c r="X911" s="30">
        <f t="shared" si="293"/>
        <v>45866</v>
      </c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3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</row>
    <row r="912" spans="1:80" x14ac:dyDescent="0.15">
      <c r="A912" s="36">
        <f t="shared" si="297"/>
        <v>45306</v>
      </c>
      <c r="B912" s="14">
        <f t="shared" ca="1" si="296"/>
        <v>1489.316458021023</v>
      </c>
      <c r="C912" s="13">
        <f t="shared" si="280"/>
        <v>1027.66225005</v>
      </c>
      <c r="D912" s="12">
        <f>IF(A912&lt;$B$1,VLOOKUP(A912,[1]DI!$A$4:$B$15000,2,FALSE),0)</f>
        <v>0.11650000000000001</v>
      </c>
      <c r="E912" s="13">
        <f t="shared" si="281"/>
        <v>1.0004373900000001</v>
      </c>
      <c r="F912" s="13">
        <f>(TRUNC(PRODUCT($E$13:$E911),16))</f>
        <v>1.31064282703791</v>
      </c>
      <c r="G912" s="13">
        <f t="shared" si="282"/>
        <v>1.24187697988916</v>
      </c>
      <c r="H912" s="13">
        <f t="shared" si="283"/>
        <v>1.05537251</v>
      </c>
      <c r="I912" s="12">
        <f t="shared" si="284"/>
        <v>4.4999999999999998E-2</v>
      </c>
      <c r="J912" s="12"/>
      <c r="K912" s="30">
        <f t="shared" si="285"/>
        <v>45135</v>
      </c>
      <c r="L912" s="2">
        <f t="shared" si="286"/>
        <v>115</v>
      </c>
      <c r="M912" s="15">
        <f t="shared" si="287"/>
        <v>115</v>
      </c>
      <c r="N912" s="11">
        <f t="shared" si="288"/>
        <v>1.0202901740000001</v>
      </c>
      <c r="O912" s="11"/>
      <c r="P912" s="11">
        <f t="shared" si="289"/>
        <v>1.0767862020000001</v>
      </c>
      <c r="Q912" s="11"/>
      <c r="R912" s="15">
        <f t="shared" si="290"/>
        <v>0</v>
      </c>
      <c r="S912" s="13">
        <f t="shared" si="294"/>
        <v>461.65420797102291</v>
      </c>
      <c r="T912" s="13"/>
      <c r="U912" s="19">
        <f t="shared" si="295"/>
        <v>0</v>
      </c>
      <c r="V912" s="13">
        <f t="shared" si="291"/>
        <v>0</v>
      </c>
      <c r="W912" s="4" t="str">
        <f t="shared" si="292"/>
        <v>A+J=</v>
      </c>
      <c r="X912" s="30">
        <f t="shared" si="293"/>
        <v>45866</v>
      </c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3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</row>
    <row r="913" spans="1:80" x14ac:dyDescent="0.15">
      <c r="A913" s="36">
        <f t="shared" si="297"/>
        <v>45307</v>
      </c>
      <c r="B913" s="14">
        <f t="shared" ca="1" si="296"/>
        <v>1490.2281449173302</v>
      </c>
      <c r="C913" s="13">
        <f t="shared" si="280"/>
        <v>1027.66225005</v>
      </c>
      <c r="D913" s="12">
        <f>IF(A913&lt;$B$1,VLOOKUP(A913,[1]DI!$A$4:$B$15000,2,FALSE),0)</f>
        <v>0.11650000000000001</v>
      </c>
      <c r="E913" s="13">
        <f t="shared" si="281"/>
        <v>1.0004373900000001</v>
      </c>
      <c r="F913" s="13">
        <f>(TRUNC(PRODUCT($E$13:$E912),16))</f>
        <v>1.3112160891040301</v>
      </c>
      <c r="G913" s="13">
        <f t="shared" si="282"/>
        <v>1.24187697988916</v>
      </c>
      <c r="H913" s="13">
        <f t="shared" si="283"/>
        <v>1.0558341200000001</v>
      </c>
      <c r="I913" s="12">
        <f t="shared" si="284"/>
        <v>4.4999999999999998E-2</v>
      </c>
      <c r="J913" s="12"/>
      <c r="K913" s="30">
        <f t="shared" si="285"/>
        <v>45135</v>
      </c>
      <c r="L913" s="2">
        <f t="shared" si="286"/>
        <v>116</v>
      </c>
      <c r="M913" s="15">
        <f t="shared" si="287"/>
        <v>116</v>
      </c>
      <c r="N913" s="11">
        <f t="shared" si="288"/>
        <v>1.020468403</v>
      </c>
      <c r="O913" s="11"/>
      <c r="P913" s="11">
        <f t="shared" si="289"/>
        <v>1.0774453580000001</v>
      </c>
      <c r="Q913" s="11"/>
      <c r="R913" s="15">
        <f t="shared" si="290"/>
        <v>0</v>
      </c>
      <c r="S913" s="13">
        <f t="shared" si="294"/>
        <v>462.5658948673302</v>
      </c>
      <c r="T913" s="13"/>
      <c r="U913" s="19">
        <f t="shared" si="295"/>
        <v>0</v>
      </c>
      <c r="V913" s="13">
        <f t="shared" si="291"/>
        <v>0</v>
      </c>
      <c r="W913" s="4" t="str">
        <f t="shared" si="292"/>
        <v>A+J=</v>
      </c>
      <c r="X913" s="30">
        <f t="shared" si="293"/>
        <v>45866</v>
      </c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3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</row>
    <row r="914" spans="1:80" x14ac:dyDescent="0.15">
      <c r="A914" s="36">
        <f t="shared" si="297"/>
        <v>45308</v>
      </c>
      <c r="B914" s="14">
        <f t="shared" ca="1" si="296"/>
        <v>1491.1403892200892</v>
      </c>
      <c r="C914" s="13">
        <f t="shared" si="280"/>
        <v>1027.66225005</v>
      </c>
      <c r="D914" s="12">
        <f>IF(A914&lt;$B$1,VLOOKUP(A914,[1]DI!$A$4:$B$15000,2,FALSE),0)</f>
        <v>0.11650000000000001</v>
      </c>
      <c r="E914" s="13">
        <f t="shared" si="281"/>
        <v>1.0004373900000001</v>
      </c>
      <c r="F914" s="13">
        <f>(TRUNC(PRODUCT($E$13:$E913),16))</f>
        <v>1.3117896019092401</v>
      </c>
      <c r="G914" s="13">
        <f t="shared" si="282"/>
        <v>1.24187697988916</v>
      </c>
      <c r="H914" s="13">
        <f t="shared" si="283"/>
        <v>1.0562959300000001</v>
      </c>
      <c r="I914" s="12">
        <f t="shared" si="284"/>
        <v>4.4999999999999998E-2</v>
      </c>
      <c r="J914" s="12"/>
      <c r="K914" s="30">
        <f t="shared" si="285"/>
        <v>45135</v>
      </c>
      <c r="L914" s="2">
        <f t="shared" si="286"/>
        <v>117</v>
      </c>
      <c r="M914" s="15">
        <f t="shared" si="287"/>
        <v>117</v>
      </c>
      <c r="N914" s="11">
        <f t="shared" si="288"/>
        <v>1.020646664</v>
      </c>
      <c r="O914" s="11"/>
      <c r="P914" s="11">
        <f t="shared" si="289"/>
        <v>1.0781049170000001</v>
      </c>
      <c r="Q914" s="11"/>
      <c r="R914" s="15">
        <f t="shared" si="290"/>
        <v>0</v>
      </c>
      <c r="S914" s="13">
        <f t="shared" si="294"/>
        <v>463.47813917008909</v>
      </c>
      <c r="T914" s="13"/>
      <c r="U914" s="19">
        <f t="shared" si="295"/>
        <v>0</v>
      </c>
      <c r="V914" s="13">
        <f t="shared" si="291"/>
        <v>0</v>
      </c>
      <c r="W914" s="4" t="str">
        <f t="shared" si="292"/>
        <v>A+J=</v>
      </c>
      <c r="X914" s="30">
        <f t="shared" si="293"/>
        <v>45866</v>
      </c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3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</row>
    <row r="915" spans="1:80" x14ac:dyDescent="0.15">
      <c r="A915" s="36">
        <f t="shared" si="297"/>
        <v>45309</v>
      </c>
      <c r="B915" s="14">
        <f t="shared" ca="1" si="296"/>
        <v>1492.0532033583518</v>
      </c>
      <c r="C915" s="13">
        <f t="shared" si="280"/>
        <v>1027.66225005</v>
      </c>
      <c r="D915" s="12">
        <f>IF(A915&lt;$B$1,VLOOKUP(A915,[1]DI!$A$4:$B$15000,2,FALSE),0)</f>
        <v>0.11650000000000001</v>
      </c>
      <c r="E915" s="13">
        <f t="shared" si="281"/>
        <v>1.0004373900000001</v>
      </c>
      <c r="F915" s="13">
        <f>(TRUNC(PRODUCT($E$13:$E914),16))</f>
        <v>1.3123633655632201</v>
      </c>
      <c r="G915" s="13">
        <f t="shared" si="282"/>
        <v>1.24187697988916</v>
      </c>
      <c r="H915" s="13">
        <f t="shared" si="283"/>
        <v>1.0567579499999999</v>
      </c>
      <c r="I915" s="12">
        <f t="shared" si="284"/>
        <v>4.4999999999999998E-2</v>
      </c>
      <c r="J915" s="12"/>
      <c r="K915" s="30">
        <f t="shared" si="285"/>
        <v>45135</v>
      </c>
      <c r="L915" s="2">
        <f t="shared" si="286"/>
        <v>118</v>
      </c>
      <c r="M915" s="15">
        <f t="shared" si="287"/>
        <v>118</v>
      </c>
      <c r="N915" s="11">
        <f t="shared" si="288"/>
        <v>1.020824956</v>
      </c>
      <c r="O915" s="11"/>
      <c r="P915" s="11">
        <f t="shared" si="289"/>
        <v>1.078764888</v>
      </c>
      <c r="Q915" s="11"/>
      <c r="R915" s="15">
        <f t="shared" si="290"/>
        <v>0</v>
      </c>
      <c r="S915" s="13">
        <f t="shared" si="294"/>
        <v>464.39095330835175</v>
      </c>
      <c r="T915" s="13"/>
      <c r="U915" s="19">
        <f t="shared" si="295"/>
        <v>0</v>
      </c>
      <c r="V915" s="13">
        <f t="shared" si="291"/>
        <v>0</v>
      </c>
      <c r="W915" s="4" t="str">
        <f t="shared" si="292"/>
        <v>A+J=</v>
      </c>
      <c r="X915" s="30">
        <f t="shared" si="293"/>
        <v>45866</v>
      </c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3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</row>
    <row r="916" spans="1:80" x14ac:dyDescent="0.15">
      <c r="A916" s="36">
        <f t="shared" si="297"/>
        <v>45310</v>
      </c>
      <c r="B916" s="14">
        <f t="shared" ca="1" si="296"/>
        <v>1492.9665596831132</v>
      </c>
      <c r="C916" s="13">
        <f t="shared" si="280"/>
        <v>1027.66225005</v>
      </c>
      <c r="D916" s="12">
        <f>IF(A916&lt;$B$1,VLOOKUP(A916,[1]DI!$A$4:$B$15000,2,FALSE),0)</f>
        <v>0.11650000000000001</v>
      </c>
      <c r="E916" s="13">
        <f t="shared" si="281"/>
        <v>1.0004373900000001</v>
      </c>
      <c r="F916" s="13">
        <f>(TRUNC(PRODUCT($E$13:$E915),16))</f>
        <v>1.3129373801756801</v>
      </c>
      <c r="G916" s="13">
        <f t="shared" si="282"/>
        <v>1.24187697988916</v>
      </c>
      <c r="H916" s="13">
        <f t="shared" si="283"/>
        <v>1.05722016</v>
      </c>
      <c r="I916" s="12">
        <f t="shared" si="284"/>
        <v>4.4999999999999998E-2</v>
      </c>
      <c r="J916" s="12"/>
      <c r="K916" s="30">
        <f t="shared" si="285"/>
        <v>45135</v>
      </c>
      <c r="L916" s="2">
        <f t="shared" si="286"/>
        <v>119</v>
      </c>
      <c r="M916" s="15">
        <f t="shared" si="287"/>
        <v>119</v>
      </c>
      <c r="N916" s="11">
        <f t="shared" si="288"/>
        <v>1.02100328</v>
      </c>
      <c r="O916" s="11"/>
      <c r="P916" s="11">
        <f t="shared" si="289"/>
        <v>1.079425251</v>
      </c>
      <c r="Q916" s="11"/>
      <c r="R916" s="15">
        <f t="shared" si="290"/>
        <v>0</v>
      </c>
      <c r="S916" s="13">
        <f t="shared" si="294"/>
        <v>465.30430963311323</v>
      </c>
      <c r="T916" s="13"/>
      <c r="U916" s="19">
        <f t="shared" si="295"/>
        <v>0</v>
      </c>
      <c r="V916" s="13">
        <f t="shared" si="291"/>
        <v>0</v>
      </c>
      <c r="W916" s="4" t="str">
        <f t="shared" si="292"/>
        <v>A+J=</v>
      </c>
      <c r="X916" s="30">
        <f t="shared" si="293"/>
        <v>45866</v>
      </c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3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</row>
    <row r="917" spans="1:80" x14ac:dyDescent="0.15">
      <c r="A917" s="36">
        <f t="shared" si="297"/>
        <v>45311</v>
      </c>
      <c r="B917" s="14">
        <f t="shared" ca="1" si="296"/>
        <v>1493.8804844579283</v>
      </c>
      <c r="C917" s="13">
        <f t="shared" si="280"/>
        <v>1027.66225005</v>
      </c>
      <c r="D917" s="12">
        <f>IF(A917&lt;$B$1,VLOOKUP(A917,[1]DI!$A$4:$B$15000,2,FALSE),0)</f>
        <v>0</v>
      </c>
      <c r="E917" s="13">
        <f t="shared" si="281"/>
        <v>1</v>
      </c>
      <c r="F917" s="13">
        <f>(TRUNC(PRODUCT($E$13:$E916),16))</f>
        <v>1.3135116458564</v>
      </c>
      <c r="G917" s="13">
        <f t="shared" si="282"/>
        <v>1.24187697988916</v>
      </c>
      <c r="H917" s="13">
        <f t="shared" si="283"/>
        <v>1.05768258</v>
      </c>
      <c r="I917" s="12">
        <f t="shared" si="284"/>
        <v>4.4999999999999998E-2</v>
      </c>
      <c r="J917" s="12"/>
      <c r="K917" s="30">
        <f t="shared" si="285"/>
        <v>45135</v>
      </c>
      <c r="L917" s="2">
        <f t="shared" si="286"/>
        <v>119</v>
      </c>
      <c r="M917" s="15">
        <f t="shared" si="287"/>
        <v>120</v>
      </c>
      <c r="N917" s="11">
        <f t="shared" si="288"/>
        <v>1.0211816339999999</v>
      </c>
      <c r="O917" s="11"/>
      <c r="P917" s="11">
        <f t="shared" si="289"/>
        <v>1.0800860249999999</v>
      </c>
      <c r="Q917" s="11"/>
      <c r="R917" s="15">
        <f t="shared" si="290"/>
        <v>0</v>
      </c>
      <c r="S917" s="13">
        <f t="shared" si="294"/>
        <v>466.21823440792826</v>
      </c>
      <c r="T917" s="13"/>
      <c r="U917" s="19">
        <f t="shared" si="295"/>
        <v>0</v>
      </c>
      <c r="V917" s="13">
        <f t="shared" si="291"/>
        <v>0</v>
      </c>
      <c r="W917" s="4" t="str">
        <f t="shared" si="292"/>
        <v>A+J=</v>
      </c>
      <c r="X917" s="30">
        <f t="shared" si="293"/>
        <v>45866</v>
      </c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3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</row>
    <row r="918" spans="1:80" x14ac:dyDescent="0.15">
      <c r="A918" s="36">
        <f t="shared" si="297"/>
        <v>45312</v>
      </c>
      <c r="B918" s="14">
        <f t="shared" ca="1" si="296"/>
        <v>1493.8804844579283</v>
      </c>
      <c r="C918" s="13">
        <f t="shared" si="280"/>
        <v>1027.66225005</v>
      </c>
      <c r="D918" s="12">
        <f>IF(A918&lt;$B$1,VLOOKUP(A918,[1]DI!$A$4:$B$15000,2,FALSE),0)</f>
        <v>0</v>
      </c>
      <c r="E918" s="13">
        <f t="shared" si="281"/>
        <v>1</v>
      </c>
      <c r="F918" s="13">
        <f>(TRUNC(PRODUCT($E$13:$E917),16))</f>
        <v>1.3135116458564</v>
      </c>
      <c r="G918" s="13">
        <f t="shared" si="282"/>
        <v>1.24187697988916</v>
      </c>
      <c r="H918" s="13">
        <f t="shared" si="283"/>
        <v>1.05768258</v>
      </c>
      <c r="I918" s="12">
        <f t="shared" si="284"/>
        <v>4.4999999999999998E-2</v>
      </c>
      <c r="J918" s="12"/>
      <c r="K918" s="30">
        <f t="shared" si="285"/>
        <v>45135</v>
      </c>
      <c r="L918" s="2">
        <f t="shared" si="286"/>
        <v>119</v>
      </c>
      <c r="M918" s="15">
        <f t="shared" si="287"/>
        <v>120</v>
      </c>
      <c r="N918" s="11">
        <f t="shared" si="288"/>
        <v>1.0211816339999999</v>
      </c>
      <c r="O918" s="11"/>
      <c r="P918" s="11">
        <f t="shared" si="289"/>
        <v>1.0800860249999999</v>
      </c>
      <c r="Q918" s="11"/>
      <c r="R918" s="15">
        <f t="shared" si="290"/>
        <v>0</v>
      </c>
      <c r="S918" s="13">
        <f t="shared" si="294"/>
        <v>466.21823440792826</v>
      </c>
      <c r="T918" s="13"/>
      <c r="U918" s="19">
        <f t="shared" si="295"/>
        <v>0</v>
      </c>
      <c r="V918" s="13">
        <f t="shared" si="291"/>
        <v>0</v>
      </c>
      <c r="W918" s="4" t="str">
        <f t="shared" si="292"/>
        <v>A+J=</v>
      </c>
      <c r="X918" s="30">
        <f t="shared" si="293"/>
        <v>45866</v>
      </c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3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</row>
    <row r="919" spans="1:80" x14ac:dyDescent="0.15">
      <c r="A919" s="36">
        <f t="shared" si="297"/>
        <v>45313</v>
      </c>
      <c r="B919" s="14">
        <f t="shared" ca="1" si="296"/>
        <v>1493.8804844579283</v>
      </c>
      <c r="C919" s="13">
        <f t="shared" si="280"/>
        <v>1027.66225005</v>
      </c>
      <c r="D919" s="12">
        <f>IF(A919&lt;$B$1,VLOOKUP(A919,[1]DI!$A$4:$B$15000,2,FALSE),0)</f>
        <v>0.11650000000000001</v>
      </c>
      <c r="E919" s="13">
        <f t="shared" si="281"/>
        <v>1.0004373900000001</v>
      </c>
      <c r="F919" s="13">
        <f>(TRUNC(PRODUCT($E$13:$E918),16))</f>
        <v>1.3135116458564</v>
      </c>
      <c r="G919" s="13">
        <f t="shared" si="282"/>
        <v>1.24187697988916</v>
      </c>
      <c r="H919" s="13">
        <f t="shared" si="283"/>
        <v>1.05768258</v>
      </c>
      <c r="I919" s="12">
        <f t="shared" si="284"/>
        <v>4.4999999999999998E-2</v>
      </c>
      <c r="J919" s="12"/>
      <c r="K919" s="30">
        <f t="shared" si="285"/>
        <v>45135</v>
      </c>
      <c r="L919" s="2">
        <f t="shared" si="286"/>
        <v>120</v>
      </c>
      <c r="M919" s="15">
        <f t="shared" si="287"/>
        <v>120</v>
      </c>
      <c r="N919" s="11">
        <f t="shared" si="288"/>
        <v>1.0211816339999999</v>
      </c>
      <c r="O919" s="11"/>
      <c r="P919" s="11">
        <f t="shared" si="289"/>
        <v>1.0800860249999999</v>
      </c>
      <c r="Q919" s="11"/>
      <c r="R919" s="15">
        <f t="shared" si="290"/>
        <v>0</v>
      </c>
      <c r="S919" s="13">
        <f t="shared" si="294"/>
        <v>466.21823440792826</v>
      </c>
      <c r="T919" s="13"/>
      <c r="U919" s="19">
        <f t="shared" si="295"/>
        <v>0</v>
      </c>
      <c r="V919" s="13">
        <f t="shared" si="291"/>
        <v>0</v>
      </c>
      <c r="W919" s="4" t="str">
        <f t="shared" si="292"/>
        <v>A+J=</v>
      </c>
      <c r="X919" s="30">
        <f t="shared" si="293"/>
        <v>45866</v>
      </c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3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</row>
    <row r="920" spans="1:80" x14ac:dyDescent="0.15">
      <c r="A920" s="36">
        <f t="shared" si="297"/>
        <v>45314</v>
      </c>
      <c r="B920" s="14">
        <f t="shared" ca="1" si="296"/>
        <v>1494.7949680246452</v>
      </c>
      <c r="C920" s="13">
        <f t="shared" si="280"/>
        <v>1027.66225005</v>
      </c>
      <c r="D920" s="12">
        <f>IF(A920&lt;$B$1,VLOOKUP(A920,[1]DI!$A$4:$B$15000,2,FALSE),0)</f>
        <v>0.11650000000000001</v>
      </c>
      <c r="E920" s="13">
        <f t="shared" si="281"/>
        <v>1.0004373900000001</v>
      </c>
      <c r="F920" s="13">
        <f>(TRUNC(PRODUCT($E$13:$E919),16))</f>
        <v>1.3140861627151801</v>
      </c>
      <c r="G920" s="13">
        <f t="shared" si="282"/>
        <v>1.24187697988916</v>
      </c>
      <c r="H920" s="13">
        <f t="shared" si="283"/>
        <v>1.0581452</v>
      </c>
      <c r="I920" s="12">
        <f t="shared" si="284"/>
        <v>4.4999999999999998E-2</v>
      </c>
      <c r="J920" s="12"/>
      <c r="K920" s="30">
        <f t="shared" si="285"/>
        <v>45135</v>
      </c>
      <c r="L920" s="2">
        <f t="shared" si="286"/>
        <v>121</v>
      </c>
      <c r="M920" s="15">
        <f t="shared" si="287"/>
        <v>121</v>
      </c>
      <c r="N920" s="11">
        <f t="shared" si="288"/>
        <v>1.0213600199999999</v>
      </c>
      <c r="O920" s="11"/>
      <c r="P920" s="11">
        <f t="shared" si="289"/>
        <v>1.080747203</v>
      </c>
      <c r="Q920" s="11"/>
      <c r="R920" s="15">
        <f t="shared" si="290"/>
        <v>0</v>
      </c>
      <c r="S920" s="13">
        <f t="shared" si="294"/>
        <v>467.13271797464512</v>
      </c>
      <c r="T920" s="13"/>
      <c r="U920" s="19">
        <f t="shared" si="295"/>
        <v>0</v>
      </c>
      <c r="V920" s="13">
        <f t="shared" si="291"/>
        <v>0</v>
      </c>
      <c r="W920" s="4" t="str">
        <f t="shared" si="292"/>
        <v>A+J=</v>
      </c>
      <c r="X920" s="30">
        <f t="shared" si="293"/>
        <v>45866</v>
      </c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3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</row>
    <row r="921" spans="1:80" x14ac:dyDescent="0.15">
      <c r="A921" s="36">
        <f t="shared" si="297"/>
        <v>45315</v>
      </c>
      <c r="B921" s="14">
        <f t="shared" ca="1" si="296"/>
        <v>1495.7100048214627</v>
      </c>
      <c r="C921" s="13">
        <f t="shared" si="280"/>
        <v>1027.66225005</v>
      </c>
      <c r="D921" s="12">
        <f>IF(A921&lt;$B$1,VLOOKUP(A921,[1]DI!$A$4:$B$15000,2,FALSE),0)</f>
        <v>0.11650000000000001</v>
      </c>
      <c r="E921" s="13">
        <f t="shared" si="281"/>
        <v>1.0004373900000001</v>
      </c>
      <c r="F921" s="13">
        <f>(TRUNC(PRODUCT($E$13:$E920),16))</f>
        <v>1.31466093086189</v>
      </c>
      <c r="G921" s="13">
        <f t="shared" si="282"/>
        <v>1.24187697988916</v>
      </c>
      <c r="H921" s="13">
        <f t="shared" si="283"/>
        <v>1.0586080200000001</v>
      </c>
      <c r="I921" s="12">
        <f t="shared" si="284"/>
        <v>4.4999999999999998E-2</v>
      </c>
      <c r="J921" s="12"/>
      <c r="K921" s="30">
        <f t="shared" si="285"/>
        <v>45135</v>
      </c>
      <c r="L921" s="2">
        <f t="shared" si="286"/>
        <v>122</v>
      </c>
      <c r="M921" s="15">
        <f t="shared" si="287"/>
        <v>122</v>
      </c>
      <c r="N921" s="11">
        <f t="shared" si="288"/>
        <v>1.0215384359999999</v>
      </c>
      <c r="O921" s="11"/>
      <c r="P921" s="11">
        <f t="shared" si="289"/>
        <v>1.0814087809999999</v>
      </c>
      <c r="Q921" s="11"/>
      <c r="R921" s="15">
        <f t="shared" si="290"/>
        <v>0</v>
      </c>
      <c r="S921" s="13">
        <f t="shared" si="294"/>
        <v>468.04775477146273</v>
      </c>
      <c r="T921" s="13"/>
      <c r="U921" s="19">
        <f t="shared" si="295"/>
        <v>0</v>
      </c>
      <c r="V921" s="13">
        <f t="shared" si="291"/>
        <v>0</v>
      </c>
      <c r="W921" s="4" t="str">
        <f t="shared" si="292"/>
        <v>A+J=</v>
      </c>
      <c r="X921" s="30">
        <f t="shared" si="293"/>
        <v>45866</v>
      </c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3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</row>
    <row r="922" spans="1:80" x14ac:dyDescent="0.15">
      <c r="A922" s="36">
        <f t="shared" si="297"/>
        <v>45316</v>
      </c>
      <c r="B922" s="14">
        <f t="shared" ca="1" si="296"/>
        <v>1496.6256004001823</v>
      </c>
      <c r="C922" s="13">
        <f t="shared" si="280"/>
        <v>1027.66225005</v>
      </c>
      <c r="D922" s="12">
        <f>IF(A922&lt;$B$1,VLOOKUP(A922,[1]DI!$A$4:$B$15000,2,FALSE),0)</f>
        <v>0.11650000000000001</v>
      </c>
      <c r="E922" s="13">
        <f t="shared" si="281"/>
        <v>1.0004373900000001</v>
      </c>
      <c r="F922" s="13">
        <f>(TRUNC(PRODUCT($E$13:$E921),16))</f>
        <v>1.3152359504064399</v>
      </c>
      <c r="G922" s="13">
        <f t="shared" si="282"/>
        <v>1.24187697988916</v>
      </c>
      <c r="H922" s="13">
        <f t="shared" si="283"/>
        <v>1.0590710400000001</v>
      </c>
      <c r="I922" s="12">
        <f t="shared" si="284"/>
        <v>4.4999999999999998E-2</v>
      </c>
      <c r="J922" s="12"/>
      <c r="K922" s="30">
        <f t="shared" si="285"/>
        <v>45135</v>
      </c>
      <c r="L922" s="2">
        <f t="shared" si="286"/>
        <v>123</v>
      </c>
      <c r="M922" s="15">
        <f t="shared" si="287"/>
        <v>123</v>
      </c>
      <c r="N922" s="11">
        <f t="shared" si="288"/>
        <v>1.0217168839999999</v>
      </c>
      <c r="O922" s="11"/>
      <c r="P922" s="11">
        <f t="shared" si="289"/>
        <v>1.0820707629999999</v>
      </c>
      <c r="Q922" s="11"/>
      <c r="R922" s="15">
        <f t="shared" si="290"/>
        <v>0</v>
      </c>
      <c r="S922" s="13">
        <f t="shared" si="294"/>
        <v>468.96335035018228</v>
      </c>
      <c r="T922" s="13"/>
      <c r="U922" s="19">
        <f t="shared" si="295"/>
        <v>0</v>
      </c>
      <c r="V922" s="13">
        <f t="shared" si="291"/>
        <v>0</v>
      </c>
      <c r="W922" s="4" t="str">
        <f t="shared" si="292"/>
        <v>A+J=</v>
      </c>
      <c r="X922" s="30">
        <f t="shared" si="293"/>
        <v>45866</v>
      </c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3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</row>
    <row r="923" spans="1:80" x14ac:dyDescent="0.15">
      <c r="A923" s="36">
        <f t="shared" si="297"/>
        <v>45317</v>
      </c>
      <c r="B923" s="14">
        <f t="shared" ca="1" si="296"/>
        <v>1497.5417658244055</v>
      </c>
      <c r="C923" s="13">
        <f t="shared" si="280"/>
        <v>1027.66225005</v>
      </c>
      <c r="D923" s="12">
        <f>IF(A923&lt;$B$1,VLOOKUP(A923,[1]DI!$A$4:$B$15000,2,FALSE),0)</f>
        <v>0.11650000000000001</v>
      </c>
      <c r="E923" s="13">
        <f t="shared" si="281"/>
        <v>1.0004373900000001</v>
      </c>
      <c r="F923" s="13">
        <f>(TRUNC(PRODUCT($E$13:$E922),16))</f>
        <v>1.31581122145879</v>
      </c>
      <c r="G923" s="13">
        <f t="shared" si="282"/>
        <v>1.24187697988916</v>
      </c>
      <c r="H923" s="13">
        <f t="shared" si="283"/>
        <v>1.0595342699999999</v>
      </c>
      <c r="I923" s="12">
        <f t="shared" si="284"/>
        <v>4.4999999999999998E-2</v>
      </c>
      <c r="J923" s="12"/>
      <c r="K923" s="30">
        <f t="shared" si="285"/>
        <v>45135</v>
      </c>
      <c r="L923" s="2">
        <f t="shared" si="286"/>
        <v>124</v>
      </c>
      <c r="M923" s="15">
        <f t="shared" si="287"/>
        <v>124</v>
      </c>
      <c r="N923" s="11">
        <f t="shared" si="288"/>
        <v>1.0218953630000001</v>
      </c>
      <c r="O923" s="11"/>
      <c r="P923" s="11">
        <f t="shared" si="289"/>
        <v>1.0827331570000001</v>
      </c>
      <c r="Q923" s="11"/>
      <c r="R923" s="15">
        <f t="shared" si="290"/>
        <v>0</v>
      </c>
      <c r="S923" s="13">
        <f t="shared" si="294"/>
        <v>469.87951577440555</v>
      </c>
      <c r="T923" s="13"/>
      <c r="U923" s="19">
        <f t="shared" si="295"/>
        <v>0</v>
      </c>
      <c r="V923" s="13">
        <f t="shared" si="291"/>
        <v>0</v>
      </c>
      <c r="W923" s="4" t="str">
        <f t="shared" si="292"/>
        <v>A+J=</v>
      </c>
      <c r="X923" s="30">
        <f t="shared" si="293"/>
        <v>45866</v>
      </c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3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</row>
    <row r="924" spans="1:80" x14ac:dyDescent="0.15">
      <c r="A924" s="36">
        <f t="shared" si="297"/>
        <v>45318</v>
      </c>
      <c r="B924" s="14">
        <f t="shared" ca="1" si="296"/>
        <v>1498.4584914059808</v>
      </c>
      <c r="C924" s="13">
        <f t="shared" si="280"/>
        <v>1027.66225005</v>
      </c>
      <c r="D924" s="12">
        <f>IF(A924&lt;$B$1,VLOOKUP(A924,[1]DI!$A$4:$B$15000,2,FALSE),0)</f>
        <v>0</v>
      </c>
      <c r="E924" s="13">
        <f t="shared" si="281"/>
        <v>1</v>
      </c>
      <c r="F924" s="13">
        <f>(TRUNC(PRODUCT($E$13:$E923),16))</f>
        <v>1.3163867441289401</v>
      </c>
      <c r="G924" s="13">
        <f t="shared" si="282"/>
        <v>1.24187697988916</v>
      </c>
      <c r="H924" s="13">
        <f t="shared" si="283"/>
        <v>1.0599977</v>
      </c>
      <c r="I924" s="12">
        <f t="shared" si="284"/>
        <v>4.4999999999999998E-2</v>
      </c>
      <c r="J924" s="12"/>
      <c r="K924" s="30">
        <f t="shared" si="285"/>
        <v>45135</v>
      </c>
      <c r="L924" s="2">
        <f t="shared" si="286"/>
        <v>124</v>
      </c>
      <c r="M924" s="15">
        <f t="shared" si="287"/>
        <v>125</v>
      </c>
      <c r="N924" s="11">
        <f t="shared" si="288"/>
        <v>1.0220738739999999</v>
      </c>
      <c r="O924" s="11"/>
      <c r="P924" s="11">
        <f t="shared" si="289"/>
        <v>1.0833959559999999</v>
      </c>
      <c r="Q924" s="11"/>
      <c r="R924" s="15">
        <f t="shared" si="290"/>
        <v>0</v>
      </c>
      <c r="S924" s="13">
        <f t="shared" si="294"/>
        <v>470.79624135598084</v>
      </c>
      <c r="T924" s="13"/>
      <c r="U924" s="19">
        <f t="shared" si="295"/>
        <v>0</v>
      </c>
      <c r="V924" s="13">
        <f t="shared" si="291"/>
        <v>0</v>
      </c>
      <c r="W924" s="4" t="str">
        <f t="shared" si="292"/>
        <v>A+J=</v>
      </c>
      <c r="X924" s="30">
        <f t="shared" si="293"/>
        <v>45866</v>
      </c>
      <c r="Y924" s="3"/>
      <c r="Z924" s="3"/>
      <c r="AA924" s="30"/>
      <c r="AB924" s="3"/>
      <c r="AC924" s="1"/>
      <c r="AD924" s="3"/>
      <c r="AE924" s="3"/>
      <c r="AF924" s="3"/>
      <c r="AG924" s="3"/>
      <c r="AH924" s="3"/>
      <c r="AI924" s="10"/>
      <c r="AJ924" s="3"/>
      <c r="AK924" s="3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</row>
    <row r="925" spans="1:80" x14ac:dyDescent="0.15">
      <c r="A925" s="36">
        <f t="shared" si="297"/>
        <v>45319</v>
      </c>
      <c r="B925" s="14">
        <f t="shared" ca="1" si="296"/>
        <v>1498.4584914059808</v>
      </c>
      <c r="C925" s="13">
        <f t="shared" si="280"/>
        <v>1027.66225005</v>
      </c>
      <c r="D925" s="12">
        <f>IF(A925&lt;$B$1,VLOOKUP(A925,[1]DI!$A$4:$B$15000,2,FALSE),0)</f>
        <v>0</v>
      </c>
      <c r="E925" s="13">
        <f t="shared" si="281"/>
        <v>1</v>
      </c>
      <c r="F925" s="13">
        <f>(TRUNC(PRODUCT($E$13:$E924),16))</f>
        <v>1.3163867441289401</v>
      </c>
      <c r="G925" s="13">
        <f t="shared" si="282"/>
        <v>1.24187697988916</v>
      </c>
      <c r="H925" s="13">
        <f t="shared" si="283"/>
        <v>1.0599977</v>
      </c>
      <c r="I925" s="12">
        <f t="shared" si="284"/>
        <v>4.4999999999999998E-2</v>
      </c>
      <c r="J925" s="12"/>
      <c r="K925" s="30">
        <f t="shared" si="285"/>
        <v>45135</v>
      </c>
      <c r="L925" s="2">
        <f t="shared" si="286"/>
        <v>124</v>
      </c>
      <c r="M925" s="15">
        <f t="shared" si="287"/>
        <v>125</v>
      </c>
      <c r="N925" s="11">
        <f t="shared" si="288"/>
        <v>1.0220738739999999</v>
      </c>
      <c r="O925" s="11"/>
      <c r="P925" s="11">
        <f t="shared" si="289"/>
        <v>1.0833959559999999</v>
      </c>
      <c r="Q925" s="11"/>
      <c r="R925" s="15">
        <f t="shared" si="290"/>
        <v>0</v>
      </c>
      <c r="S925" s="13">
        <f t="shared" si="294"/>
        <v>470.79624135598084</v>
      </c>
      <c r="T925" s="13"/>
      <c r="U925" s="19">
        <f t="shared" si="295"/>
        <v>0</v>
      </c>
      <c r="V925" s="13">
        <f t="shared" si="291"/>
        <v>0</v>
      </c>
      <c r="W925" s="4" t="str">
        <f t="shared" si="292"/>
        <v>A+J=</v>
      </c>
      <c r="X925" s="30">
        <f t="shared" si="293"/>
        <v>45866</v>
      </c>
      <c r="Y925" s="20"/>
      <c r="Z925" s="20"/>
      <c r="AA925" s="29"/>
      <c r="AB925" s="20"/>
      <c r="AC925" s="23"/>
      <c r="AD925" s="20"/>
      <c r="AE925" s="20"/>
      <c r="AF925" s="20"/>
      <c r="AG925" s="20"/>
      <c r="AH925" s="20"/>
      <c r="AI925" s="21"/>
      <c r="AJ925" s="20"/>
      <c r="AK925" s="20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</row>
    <row r="926" spans="1:80" x14ac:dyDescent="0.15">
      <c r="A926" s="36">
        <f t="shared" si="297"/>
        <v>45320</v>
      </c>
      <c r="B926" s="14">
        <f t="shared" ca="1" si="296"/>
        <v>1498.4584914059808</v>
      </c>
      <c r="C926" s="13">
        <f t="shared" si="280"/>
        <v>1027.66225005</v>
      </c>
      <c r="D926" s="12">
        <f>IF(A926&lt;$B$1,VLOOKUP(A926,[1]DI!$A$4:$B$15000,2,FALSE),0)</f>
        <v>0.11650000000000001</v>
      </c>
      <c r="E926" s="13">
        <f t="shared" si="281"/>
        <v>1.0004373900000001</v>
      </c>
      <c r="F926" s="13">
        <f>(TRUNC(PRODUCT($E$13:$E925),16))</f>
        <v>1.3163867441289401</v>
      </c>
      <c r="G926" s="13">
        <f t="shared" si="282"/>
        <v>1.24187697988916</v>
      </c>
      <c r="H926" s="13">
        <f t="shared" si="283"/>
        <v>1.0599977</v>
      </c>
      <c r="I926" s="12">
        <f t="shared" si="284"/>
        <v>4.4999999999999998E-2</v>
      </c>
      <c r="J926" s="12"/>
      <c r="K926" s="30">
        <f t="shared" si="285"/>
        <v>45135</v>
      </c>
      <c r="L926" s="2">
        <f t="shared" si="286"/>
        <v>125</v>
      </c>
      <c r="M926" s="15">
        <f t="shared" si="287"/>
        <v>125</v>
      </c>
      <c r="N926" s="11">
        <f t="shared" si="288"/>
        <v>1.0220738739999999</v>
      </c>
      <c r="O926" s="11"/>
      <c r="P926" s="11">
        <f t="shared" si="289"/>
        <v>1.0833959559999999</v>
      </c>
      <c r="Q926" s="11"/>
      <c r="R926" s="15">
        <f t="shared" si="290"/>
        <v>0</v>
      </c>
      <c r="S926" s="13">
        <f t="shared" si="294"/>
        <v>470.79624135598084</v>
      </c>
      <c r="T926" s="13"/>
      <c r="U926" s="19">
        <f t="shared" si="295"/>
        <v>0</v>
      </c>
      <c r="V926" s="13">
        <f t="shared" si="291"/>
        <v>0</v>
      </c>
      <c r="W926" s="4" t="str">
        <f t="shared" si="292"/>
        <v>A+J=</v>
      </c>
      <c r="X926" s="30">
        <f t="shared" si="293"/>
        <v>45866</v>
      </c>
      <c r="Y926" s="3"/>
      <c r="Z926" s="3"/>
      <c r="AA926" s="30"/>
      <c r="AB926" s="3"/>
      <c r="AC926" s="1"/>
      <c r="AD926" s="3"/>
      <c r="AE926" s="3"/>
      <c r="AF926" s="3"/>
      <c r="AG926" s="3"/>
      <c r="AH926" s="3"/>
      <c r="AI926" s="10"/>
      <c r="AJ926" s="3"/>
      <c r="AK926" s="3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</row>
    <row r="927" spans="1:80" x14ac:dyDescent="0.15">
      <c r="A927" s="36">
        <f t="shared" si="297"/>
        <v>45321</v>
      </c>
      <c r="B927" s="14">
        <f t="shared" ca="1" si="296"/>
        <v>1499.3757716231073</v>
      </c>
      <c r="C927" s="13">
        <f t="shared" si="280"/>
        <v>1027.66225005</v>
      </c>
      <c r="D927" s="12">
        <f>IF(A927&lt;$B$1,VLOOKUP(A927,[1]DI!$A$4:$B$15000,2,FALSE),0)</f>
        <v>0.11650000000000001</v>
      </c>
      <c r="E927" s="13">
        <f t="shared" si="281"/>
        <v>1.0004373900000001</v>
      </c>
      <c r="F927" s="13">
        <f>(TRUNC(PRODUCT($E$13:$E926),16))</f>
        <v>1.31696251852696</v>
      </c>
      <c r="G927" s="13">
        <f t="shared" si="282"/>
        <v>1.24187697988916</v>
      </c>
      <c r="H927" s="13">
        <f t="shared" si="283"/>
        <v>1.0604613300000001</v>
      </c>
      <c r="I927" s="12">
        <f t="shared" si="284"/>
        <v>4.4999999999999998E-2</v>
      </c>
      <c r="J927" s="12"/>
      <c r="K927" s="30">
        <f t="shared" si="285"/>
        <v>45135</v>
      </c>
      <c r="L927" s="2">
        <f t="shared" si="286"/>
        <v>126</v>
      </c>
      <c r="M927" s="15">
        <f t="shared" si="287"/>
        <v>126</v>
      </c>
      <c r="N927" s="11">
        <f t="shared" si="288"/>
        <v>1.0222524150000001</v>
      </c>
      <c r="O927" s="11"/>
      <c r="P927" s="11">
        <f t="shared" si="289"/>
        <v>1.0840591559999999</v>
      </c>
      <c r="Q927" s="11"/>
      <c r="R927" s="15">
        <f t="shared" si="290"/>
        <v>0</v>
      </c>
      <c r="S927" s="13">
        <f t="shared" si="294"/>
        <v>471.71352157310724</v>
      </c>
      <c r="T927" s="13"/>
      <c r="U927" s="19">
        <f t="shared" si="295"/>
        <v>0</v>
      </c>
      <c r="V927" s="13">
        <f t="shared" si="291"/>
        <v>0</v>
      </c>
      <c r="W927" s="4" t="str">
        <f t="shared" si="292"/>
        <v>A+J=</v>
      </c>
      <c r="X927" s="30">
        <f t="shared" si="293"/>
        <v>45866</v>
      </c>
      <c r="Y927" s="20"/>
      <c r="Z927" s="20"/>
      <c r="AA927" s="29"/>
      <c r="AB927" s="20"/>
      <c r="AC927" s="23"/>
      <c r="AD927" s="20"/>
      <c r="AE927" s="20"/>
      <c r="AF927" s="20"/>
      <c r="AG927" s="20"/>
      <c r="AH927" s="20"/>
      <c r="AI927" s="21"/>
      <c r="AJ927" s="20"/>
      <c r="AK927" s="20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</row>
    <row r="928" spans="1:80" x14ac:dyDescent="0.15">
      <c r="A928" s="36">
        <f t="shared" si="297"/>
        <v>45322</v>
      </c>
      <c r="B928" s="14">
        <f t="shared" ca="1" si="296"/>
        <v>1500.2936244366381</v>
      </c>
      <c r="C928" s="13">
        <f t="shared" si="280"/>
        <v>1027.66225005</v>
      </c>
      <c r="D928" s="12">
        <f>IF(A928&lt;$B$1,VLOOKUP(A928,[1]DI!$A$4:$B$15000,2,FALSE),0)</f>
        <v>0.11650000000000001</v>
      </c>
      <c r="E928" s="13">
        <f t="shared" si="281"/>
        <v>1.0004373900000001</v>
      </c>
      <c r="F928" s="13">
        <f>(TRUNC(PRODUCT($E$13:$E927),16))</f>
        <v>1.31753854476293</v>
      </c>
      <c r="G928" s="13">
        <f t="shared" si="282"/>
        <v>1.24187697988916</v>
      </c>
      <c r="H928" s="13">
        <f t="shared" si="283"/>
        <v>1.06092517</v>
      </c>
      <c r="I928" s="12">
        <f t="shared" si="284"/>
        <v>4.4999999999999998E-2</v>
      </c>
      <c r="J928" s="12"/>
      <c r="K928" s="30">
        <f t="shared" si="285"/>
        <v>45135</v>
      </c>
      <c r="L928" s="2">
        <f t="shared" si="286"/>
        <v>127</v>
      </c>
      <c r="M928" s="15">
        <f t="shared" si="287"/>
        <v>127</v>
      </c>
      <c r="N928" s="11">
        <f t="shared" si="288"/>
        <v>1.022430988</v>
      </c>
      <c r="O928" s="11"/>
      <c r="P928" s="11">
        <f t="shared" si="289"/>
        <v>1.0847227699999999</v>
      </c>
      <c r="Q928" s="11"/>
      <c r="R928" s="15">
        <f t="shared" si="290"/>
        <v>0</v>
      </c>
      <c r="S928" s="13">
        <f t="shared" si="294"/>
        <v>472.63137438663802</v>
      </c>
      <c r="T928" s="13"/>
      <c r="U928" s="19">
        <f t="shared" si="295"/>
        <v>0</v>
      </c>
      <c r="V928" s="13">
        <f t="shared" si="291"/>
        <v>0</v>
      </c>
      <c r="W928" s="4" t="str">
        <f t="shared" si="292"/>
        <v>A+J=</v>
      </c>
      <c r="X928" s="30">
        <f t="shared" si="293"/>
        <v>45866</v>
      </c>
      <c r="Y928" s="150" t="s">
        <v>79</v>
      </c>
      <c r="Z928" s="151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3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</row>
    <row r="929" spans="1:80" ht="15" x14ac:dyDescent="0.25">
      <c r="A929" s="165">
        <f t="shared" si="297"/>
        <v>45323</v>
      </c>
      <c r="B929" s="166">
        <f t="shared" ca="1" si="296"/>
        <v>1501.21203327117</v>
      </c>
      <c r="C929" s="167">
        <f t="shared" si="280"/>
        <v>1027.66225005</v>
      </c>
      <c r="D929" s="168">
        <f>IF(A929&lt;$B$1,VLOOKUP(A929,[1]DI!$A$4:$B$15000,2,FALSE),0)</f>
        <v>0.1115</v>
      </c>
      <c r="E929" s="167">
        <f t="shared" si="281"/>
        <v>1.00041957</v>
      </c>
      <c r="F929" s="167">
        <f>(TRUNC(PRODUCT($E$13:$E928),16))</f>
        <v>1.3181148229470301</v>
      </c>
      <c r="G929" s="167">
        <f t="shared" si="282"/>
        <v>1.24187697988916</v>
      </c>
      <c r="H929" s="167">
        <f t="shared" si="283"/>
        <v>1.06138921</v>
      </c>
      <c r="I929" s="168">
        <f t="shared" si="284"/>
        <v>4.4999999999999998E-2</v>
      </c>
      <c r="J929" s="168"/>
      <c r="K929" s="165">
        <f t="shared" si="285"/>
        <v>45135</v>
      </c>
      <c r="L929" s="169">
        <f t="shared" si="286"/>
        <v>128</v>
      </c>
      <c r="M929" s="132">
        <f t="shared" si="287"/>
        <v>128</v>
      </c>
      <c r="N929" s="170">
        <f t="shared" si="288"/>
        <v>1.0226095909999999</v>
      </c>
      <c r="O929" s="170"/>
      <c r="P929" s="170">
        <f t="shared" si="289"/>
        <v>1.0853867859999999</v>
      </c>
      <c r="Q929" s="170"/>
      <c r="R929" s="132">
        <f t="shared" si="290"/>
        <v>0</v>
      </c>
      <c r="S929" s="167">
        <f t="shared" si="294"/>
        <v>473.54978322117</v>
      </c>
      <c r="T929" s="167"/>
      <c r="U929" s="171">
        <f t="shared" si="295"/>
        <v>0</v>
      </c>
      <c r="V929" s="167">
        <f>Z939</f>
        <v>3.9614593</v>
      </c>
      <c r="W929" s="172" t="str">
        <f t="shared" si="292"/>
        <v>A+J=</v>
      </c>
      <c r="X929" s="165">
        <f t="shared" si="293"/>
        <v>45866</v>
      </c>
      <c r="Y929" s="152" t="s">
        <v>2</v>
      </c>
      <c r="Z929" s="153">
        <v>45323</v>
      </c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3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</row>
    <row r="930" spans="1:80" x14ac:dyDescent="0.15">
      <c r="A930" s="36">
        <f t="shared" si="297"/>
        <v>45324</v>
      </c>
      <c r="B930" s="14">
        <f t="shared" ca="1" si="296"/>
        <v>1497.8019652797775</v>
      </c>
      <c r="C930" s="13">
        <f t="shared" si="280"/>
        <v>1023.70079075</v>
      </c>
      <c r="D930" s="12">
        <f>IF(A930&lt;$B$1,VLOOKUP(A930,[1]DI!$A$4:$B$15000,2,FALSE),0)</f>
        <v>0.1115</v>
      </c>
      <c r="E930" s="13">
        <f t="shared" si="281"/>
        <v>1.00041957</v>
      </c>
      <c r="F930" s="13">
        <f>(TRUNC(PRODUCT($E$13:$E929),16))</f>
        <v>1.3186678643832901</v>
      </c>
      <c r="G930" s="13">
        <f t="shared" si="282"/>
        <v>1.24187697988916</v>
      </c>
      <c r="H930" s="13">
        <f t="shared" si="283"/>
        <v>1.0618345300000001</v>
      </c>
      <c r="I930" s="12">
        <f t="shared" si="284"/>
        <v>4.4999999999999998E-2</v>
      </c>
      <c r="J930" s="12"/>
      <c r="K930" s="30">
        <f t="shared" si="285"/>
        <v>45135</v>
      </c>
      <c r="L930" s="2">
        <f t="shared" si="286"/>
        <v>129</v>
      </c>
      <c r="M930" s="15">
        <f t="shared" si="287"/>
        <v>129</v>
      </c>
      <c r="N930" s="11">
        <f t="shared" si="288"/>
        <v>1.0227882260000001</v>
      </c>
      <c r="O930" s="11"/>
      <c r="P930" s="11">
        <f t="shared" si="289"/>
        <v>1.0860318550000001</v>
      </c>
      <c r="Q930" s="11"/>
      <c r="R930" s="15">
        <f t="shared" si="290"/>
        <v>0</v>
      </c>
      <c r="S930" s="13">
        <f t="shared" si="294"/>
        <v>474.10117452977744</v>
      </c>
      <c r="T930" s="13"/>
      <c r="U930" s="19">
        <f t="shared" si="295"/>
        <v>0</v>
      </c>
      <c r="V930" s="13">
        <f t="shared" si="291"/>
        <v>0</v>
      </c>
      <c r="W930" s="4" t="str">
        <f t="shared" si="292"/>
        <v>A+J=</v>
      </c>
      <c r="X930" s="30">
        <f t="shared" si="293"/>
        <v>45866</v>
      </c>
      <c r="Y930" s="154" t="s">
        <v>80</v>
      </c>
      <c r="Z930" s="155">
        <f>C929</f>
        <v>1027.66225005</v>
      </c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3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</row>
    <row r="931" spans="1:80" x14ac:dyDescent="0.15">
      <c r="A931" s="36">
        <f t="shared" si="297"/>
        <v>45325</v>
      </c>
      <c r="B931" s="14">
        <f t="shared" ca="1" si="296"/>
        <v>1498.692161767585</v>
      </c>
      <c r="C931" s="13">
        <f t="shared" si="280"/>
        <v>1023.70079075</v>
      </c>
      <c r="D931" s="12">
        <f>IF(A931&lt;$B$1,VLOOKUP(A931,[1]DI!$A$4:$B$15000,2,FALSE),0)</f>
        <v>0</v>
      </c>
      <c r="E931" s="13">
        <f t="shared" si="281"/>
        <v>1</v>
      </c>
      <c r="F931" s="13">
        <f>(TRUNC(PRODUCT($E$13:$E930),16))</f>
        <v>1.3192211378591501</v>
      </c>
      <c r="G931" s="13">
        <f t="shared" si="282"/>
        <v>1.24187697988916</v>
      </c>
      <c r="H931" s="13">
        <f t="shared" si="283"/>
        <v>1.06228005</v>
      </c>
      <c r="I931" s="12">
        <f t="shared" si="284"/>
        <v>4.4999999999999998E-2</v>
      </c>
      <c r="J931" s="12"/>
      <c r="K931" s="30">
        <f t="shared" si="285"/>
        <v>45135</v>
      </c>
      <c r="L931" s="2">
        <f t="shared" si="286"/>
        <v>129</v>
      </c>
      <c r="M931" s="15">
        <f t="shared" si="287"/>
        <v>130</v>
      </c>
      <c r="N931" s="11">
        <f t="shared" si="288"/>
        <v>1.022966893</v>
      </c>
      <c r="O931" s="11"/>
      <c r="P931" s="11">
        <f t="shared" si="289"/>
        <v>1.0866773219999999</v>
      </c>
      <c r="Q931" s="11"/>
      <c r="R931" s="15">
        <f t="shared" si="290"/>
        <v>0</v>
      </c>
      <c r="S931" s="13">
        <f t="shared" si="294"/>
        <v>474.9913710175851</v>
      </c>
      <c r="T931" s="13"/>
      <c r="U931" s="19">
        <f t="shared" si="295"/>
        <v>0</v>
      </c>
      <c r="V931" s="13">
        <f t="shared" si="291"/>
        <v>0</v>
      </c>
      <c r="W931" s="4" t="str">
        <f t="shared" si="292"/>
        <v>A+J=</v>
      </c>
      <c r="X931" s="30">
        <f t="shared" si="293"/>
        <v>45866</v>
      </c>
      <c r="Y931" s="154" t="s">
        <v>40</v>
      </c>
      <c r="Z931" s="155">
        <f>S929</f>
        <v>473.54978322117</v>
      </c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3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</row>
    <row r="932" spans="1:80" x14ac:dyDescent="0.15">
      <c r="A932" s="36">
        <f t="shared" si="297"/>
        <v>45326</v>
      </c>
      <c r="B932" s="14">
        <f t="shared" ca="1" si="296"/>
        <v>1498.692161767585</v>
      </c>
      <c r="C932" s="13">
        <f t="shared" si="280"/>
        <v>1023.70079075</v>
      </c>
      <c r="D932" s="12">
        <f>IF(A932&lt;$B$1,VLOOKUP(A932,[1]DI!$A$4:$B$15000,2,FALSE),0)</f>
        <v>0</v>
      </c>
      <c r="E932" s="13">
        <f t="shared" si="281"/>
        <v>1</v>
      </c>
      <c r="F932" s="13">
        <f>(TRUNC(PRODUCT($E$13:$E931),16))</f>
        <v>1.3192211378591501</v>
      </c>
      <c r="G932" s="13">
        <f t="shared" si="282"/>
        <v>1.24187697988916</v>
      </c>
      <c r="H932" s="13">
        <f t="shared" si="283"/>
        <v>1.06228005</v>
      </c>
      <c r="I932" s="12">
        <f t="shared" si="284"/>
        <v>4.4999999999999998E-2</v>
      </c>
      <c r="J932" s="12"/>
      <c r="K932" s="30">
        <f t="shared" si="285"/>
        <v>45135</v>
      </c>
      <c r="L932" s="2">
        <f t="shared" si="286"/>
        <v>129</v>
      </c>
      <c r="M932" s="15">
        <f t="shared" si="287"/>
        <v>130</v>
      </c>
      <c r="N932" s="11">
        <f t="shared" si="288"/>
        <v>1.022966893</v>
      </c>
      <c r="O932" s="11"/>
      <c r="P932" s="11">
        <f t="shared" si="289"/>
        <v>1.0866773219999999</v>
      </c>
      <c r="Q932" s="11"/>
      <c r="R932" s="15">
        <f t="shared" si="290"/>
        <v>0</v>
      </c>
      <c r="S932" s="13">
        <f t="shared" si="294"/>
        <v>474.9913710175851</v>
      </c>
      <c r="T932" s="13"/>
      <c r="U932" s="19">
        <f t="shared" si="295"/>
        <v>0</v>
      </c>
      <c r="V932" s="13">
        <f t="shared" si="291"/>
        <v>0</v>
      </c>
      <c r="W932" s="4" t="str">
        <f t="shared" si="292"/>
        <v>A+J=</v>
      </c>
      <c r="X932" s="30">
        <f t="shared" si="293"/>
        <v>45866</v>
      </c>
      <c r="Y932" s="156" t="s">
        <v>81</v>
      </c>
      <c r="Z932" s="157">
        <f>P929</f>
        <v>1.0853867859999999</v>
      </c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3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</row>
    <row r="933" spans="1:80" x14ac:dyDescent="0.15">
      <c r="A933" s="36">
        <f t="shared" si="297"/>
        <v>45327</v>
      </c>
      <c r="B933" s="14">
        <f t="shared" ca="1" si="296"/>
        <v>1498.692161767585</v>
      </c>
      <c r="C933" s="13">
        <f t="shared" si="280"/>
        <v>1023.70079075</v>
      </c>
      <c r="D933" s="12">
        <f>IF(A933&lt;$B$1,VLOOKUP(A933,[1]DI!$A$4:$B$15000,2,FALSE),0)</f>
        <v>0.1115</v>
      </c>
      <c r="E933" s="13">
        <f t="shared" si="281"/>
        <v>1.00041957</v>
      </c>
      <c r="F933" s="13">
        <f>(TRUNC(PRODUCT($E$13:$E932),16))</f>
        <v>1.3192211378591501</v>
      </c>
      <c r="G933" s="13">
        <f t="shared" si="282"/>
        <v>1.24187697988916</v>
      </c>
      <c r="H933" s="13">
        <f t="shared" si="283"/>
        <v>1.06228005</v>
      </c>
      <c r="I933" s="12">
        <f t="shared" si="284"/>
        <v>4.4999999999999998E-2</v>
      </c>
      <c r="J933" s="12"/>
      <c r="K933" s="30">
        <f t="shared" si="285"/>
        <v>45135</v>
      </c>
      <c r="L933" s="2">
        <f t="shared" si="286"/>
        <v>130</v>
      </c>
      <c r="M933" s="15">
        <f t="shared" si="287"/>
        <v>130</v>
      </c>
      <c r="N933" s="11">
        <f t="shared" si="288"/>
        <v>1.022966893</v>
      </c>
      <c r="O933" s="11"/>
      <c r="P933" s="11">
        <f t="shared" si="289"/>
        <v>1.0866773219999999</v>
      </c>
      <c r="Q933" s="11"/>
      <c r="R933" s="15">
        <f t="shared" si="290"/>
        <v>0</v>
      </c>
      <c r="S933" s="13">
        <f t="shared" si="294"/>
        <v>474.9913710175851</v>
      </c>
      <c r="T933" s="13"/>
      <c r="U933" s="19">
        <f t="shared" si="295"/>
        <v>0</v>
      </c>
      <c r="V933" s="13">
        <f t="shared" si="291"/>
        <v>0</v>
      </c>
      <c r="W933" s="4" t="str">
        <f t="shared" si="292"/>
        <v>A+J=</v>
      </c>
      <c r="X933" s="30">
        <f t="shared" si="293"/>
        <v>45866</v>
      </c>
      <c r="Y933" s="154" t="s">
        <v>50</v>
      </c>
      <c r="Z933" s="158">
        <v>400000</v>
      </c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3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</row>
    <row r="934" spans="1:80" x14ac:dyDescent="0.15">
      <c r="A934" s="36">
        <f t="shared" si="297"/>
        <v>45328</v>
      </c>
      <c r="B934" s="14">
        <f t="shared" ca="1" si="296"/>
        <v>1499.5828754292374</v>
      </c>
      <c r="C934" s="13">
        <f t="shared" ref="C934:C997" si="298">(C933-V933)</f>
        <v>1023.70079075</v>
      </c>
      <c r="D934" s="12">
        <f>IF(A934&lt;$B$1,VLOOKUP(A934,[1]DI!$A$4:$B$15000,2,FALSE),0)</f>
        <v>0.1115</v>
      </c>
      <c r="E934" s="13">
        <f t="shared" ref="E934:E997" si="299">ROUND(((1+D934)^(1/252)),8)</f>
        <v>1.00041957</v>
      </c>
      <c r="F934" s="13">
        <f>(TRUNC(PRODUCT($E$13:$E933),16))</f>
        <v>1.3197746434719599</v>
      </c>
      <c r="G934" s="13">
        <f t="shared" ref="G934:G997" si="300">IF(R933&gt;0,F933,G933)</f>
        <v>1.24187697988916</v>
      </c>
      <c r="H934" s="13">
        <f t="shared" ref="H934:H997" si="301">ROUND(F934/G934,8)</f>
        <v>1.06272575</v>
      </c>
      <c r="I934" s="12">
        <f t="shared" ref="I934:I997" si="302">IF(R933&gt;0,VLOOKUP(A933,AG$161:AH$223,2),I933)</f>
        <v>4.4999999999999998E-2</v>
      </c>
      <c r="J934" s="12"/>
      <c r="K934" s="30">
        <f t="shared" ref="K934:K997" si="303">IF(R933&gt;0,VLOOKUP(R933,Z$13:AJ$151,2),K933)</f>
        <v>45135</v>
      </c>
      <c r="L934" s="2">
        <f t="shared" ref="L934:L997" si="304">IF(A934&gt;K934,IF(NETWORKDAYS(K934,A934,$Z$161:$Z$545)-1=0,1,NETWORKDAYS(K934,A934,$Z$161:$Z$545)-1),0)</f>
        <v>131</v>
      </c>
      <c r="M934" s="15">
        <f t="shared" ref="M934:M997" si="305">IF(AND(L934=1,L933=1),1,IF(L934&gt;0,IF(L934=L933,L934+1,L934),0))</f>
        <v>131</v>
      </c>
      <c r="N934" s="11">
        <f t="shared" ref="N934:N997" si="306">ROUND((I934+1)^(M934/252),9)</f>
        <v>1.0231455899999999</v>
      </c>
      <c r="O934" s="11"/>
      <c r="P934" s="11">
        <f t="shared" ref="P934:P997" si="307">ROUND(H934*N934,9)</f>
        <v>1.0873231640000001</v>
      </c>
      <c r="Q934" s="11"/>
      <c r="R934" s="15">
        <f t="shared" ref="R934:R997" si="308">IF(VLOOKUP(A934,AA$13:AH$151,8)=VLOOKUP(A933,AA$13:AH$151,8),0,VLOOKUP(A934,AA$13:AH$151,8))</f>
        <v>0</v>
      </c>
      <c r="S934" s="13">
        <f t="shared" si="294"/>
        <v>475.88208467923732</v>
      </c>
      <c r="T934" s="13"/>
      <c r="U934" s="19">
        <f t="shared" si="295"/>
        <v>0</v>
      </c>
      <c r="V934" s="13">
        <f t="shared" ref="V934:V997" si="309">IF(U934&gt;0,TRUNC(U934*C934,8),0)</f>
        <v>0</v>
      </c>
      <c r="W934" s="4" t="str">
        <f t="shared" ref="W934:W997" si="310">IF(R933&gt;0,VLOOKUP(R933,Z$13:AJ$151,10),W933)</f>
        <v>A+J=</v>
      </c>
      <c r="X934" s="30">
        <f t="shared" ref="X934:X997" si="311">IF(R933&gt;0,VLOOKUP(R933,Z$13:AJ$151,11),X933)</f>
        <v>45866</v>
      </c>
      <c r="Y934" s="159" t="s">
        <v>82</v>
      </c>
      <c r="Z934" s="160">
        <v>1584583.7218481037</v>
      </c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3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</row>
    <row r="935" spans="1:80" x14ac:dyDescent="0.15">
      <c r="A935" s="36">
        <f t="shared" si="297"/>
        <v>45329</v>
      </c>
      <c r="B935" s="14">
        <f t="shared" ca="1" si="296"/>
        <v>1500.4741242055873</v>
      </c>
      <c r="C935" s="13">
        <f t="shared" si="298"/>
        <v>1023.70079075</v>
      </c>
      <c r="D935" s="12">
        <f>IF(A935&lt;$B$1,VLOOKUP(A935,[1]DI!$A$4:$B$15000,2,FALSE),0)</f>
        <v>0.1115</v>
      </c>
      <c r="E935" s="13">
        <f t="shared" si="299"/>
        <v>1.00041957</v>
      </c>
      <c r="F935" s="13">
        <f>(TRUNC(PRODUCT($E$13:$E934),16))</f>
        <v>1.32032838131912</v>
      </c>
      <c r="G935" s="13">
        <f t="shared" si="300"/>
        <v>1.24187697988916</v>
      </c>
      <c r="H935" s="13">
        <f t="shared" si="301"/>
        <v>1.06317164</v>
      </c>
      <c r="I935" s="12">
        <f t="shared" si="302"/>
        <v>4.4999999999999998E-2</v>
      </c>
      <c r="J935" s="12"/>
      <c r="K935" s="30">
        <f t="shared" si="303"/>
        <v>45135</v>
      </c>
      <c r="L935" s="2">
        <f t="shared" si="304"/>
        <v>132</v>
      </c>
      <c r="M935" s="15">
        <f t="shared" si="305"/>
        <v>132</v>
      </c>
      <c r="N935" s="11">
        <f t="shared" si="306"/>
        <v>1.0233243190000001</v>
      </c>
      <c r="O935" s="11"/>
      <c r="P935" s="11">
        <f t="shared" si="307"/>
        <v>1.0879693939999999</v>
      </c>
      <c r="Q935" s="11"/>
      <c r="R935" s="15">
        <f t="shared" si="308"/>
        <v>0</v>
      </c>
      <c r="S935" s="13">
        <f t="shared" ref="S935:S998" si="312">TRUNC(((P935-1)*C935),8)+(S$741*P935)</f>
        <v>476.77333345558725</v>
      </c>
      <c r="T935" s="13"/>
      <c r="U935" s="19">
        <f t="shared" si="295"/>
        <v>0</v>
      </c>
      <c r="V935" s="13">
        <f t="shared" si="309"/>
        <v>0</v>
      </c>
      <c r="W935" s="4" t="str">
        <f t="shared" si="310"/>
        <v>A+J=</v>
      </c>
      <c r="X935" s="30">
        <f t="shared" si="311"/>
        <v>45866</v>
      </c>
      <c r="Y935" s="154" t="s">
        <v>83</v>
      </c>
      <c r="Z935" s="161">
        <f>Z934/Z933</f>
        <v>3.9614593046202593</v>
      </c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3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</row>
    <row r="936" spans="1:80" x14ac:dyDescent="0.15">
      <c r="A936" s="36">
        <f t="shared" si="297"/>
        <v>45330</v>
      </c>
      <c r="B936" s="14">
        <f t="shared" ca="1" si="296"/>
        <v>1501.3658929266824</v>
      </c>
      <c r="C936" s="13">
        <f t="shared" si="298"/>
        <v>1023.70079075</v>
      </c>
      <c r="D936" s="12">
        <f>IF(A936&lt;$B$1,VLOOKUP(A936,[1]DI!$A$4:$B$15000,2,FALSE),0)</f>
        <v>0.1115</v>
      </c>
      <c r="E936" s="13">
        <f t="shared" si="299"/>
        <v>1.00041957</v>
      </c>
      <c r="F936" s="13">
        <f>(TRUNC(PRODUCT($E$13:$E935),16))</f>
        <v>1.3208823514980701</v>
      </c>
      <c r="G936" s="13">
        <f t="shared" si="300"/>
        <v>1.24187697988916</v>
      </c>
      <c r="H936" s="13">
        <f t="shared" si="301"/>
        <v>1.0636177099999999</v>
      </c>
      <c r="I936" s="12">
        <f t="shared" si="302"/>
        <v>4.4999999999999998E-2</v>
      </c>
      <c r="J936" s="12"/>
      <c r="K936" s="30">
        <f t="shared" si="303"/>
        <v>45135</v>
      </c>
      <c r="L936" s="2">
        <f t="shared" si="304"/>
        <v>133</v>
      </c>
      <c r="M936" s="15">
        <f t="shared" si="305"/>
        <v>133</v>
      </c>
      <c r="N936" s="11">
        <f t="shared" si="306"/>
        <v>1.0235030789999999</v>
      </c>
      <c r="O936" s="11"/>
      <c r="P936" s="11">
        <f t="shared" si="307"/>
        <v>1.0886160010000001</v>
      </c>
      <c r="Q936" s="11"/>
      <c r="R936" s="15">
        <f t="shared" si="308"/>
        <v>0</v>
      </c>
      <c r="S936" s="13">
        <f t="shared" si="312"/>
        <v>477.6651021766823</v>
      </c>
      <c r="T936" s="13"/>
      <c r="U936" s="19">
        <f t="shared" si="295"/>
        <v>0</v>
      </c>
      <c r="V936" s="13">
        <f t="shared" si="309"/>
        <v>0</v>
      </c>
      <c r="W936" s="4" t="str">
        <f t="shared" si="310"/>
        <v>A+J=</v>
      </c>
      <c r="X936" s="30">
        <f t="shared" si="311"/>
        <v>45866</v>
      </c>
      <c r="Y936" s="154" t="s">
        <v>84</v>
      </c>
      <c r="Z936" s="162">
        <f>Z935/(Z930*Z932)</f>
        <v>3.551569071742252E-3</v>
      </c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3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</row>
    <row r="937" spans="1:80" x14ac:dyDescent="0.15">
      <c r="A937" s="36">
        <f t="shared" si="297"/>
        <v>45331</v>
      </c>
      <c r="B937" s="14">
        <f t="shared" ca="1" si="296"/>
        <v>1502.2581953770245</v>
      </c>
      <c r="C937" s="13">
        <f t="shared" si="298"/>
        <v>1023.70079075</v>
      </c>
      <c r="D937" s="12">
        <f>IF(A937&lt;$B$1,VLOOKUP(A937,[1]DI!$A$4:$B$15000,2,FALSE),0)</f>
        <v>0.1115</v>
      </c>
      <c r="E937" s="13">
        <f t="shared" si="299"/>
        <v>1.00041957</v>
      </c>
      <c r="F937" s="13">
        <f>(TRUNC(PRODUCT($E$13:$E936),16))</f>
        <v>1.32143655410629</v>
      </c>
      <c r="G937" s="13">
        <f t="shared" si="300"/>
        <v>1.24187697988916</v>
      </c>
      <c r="H937" s="13">
        <f t="shared" si="301"/>
        <v>1.0640639700000001</v>
      </c>
      <c r="I937" s="12">
        <f t="shared" si="302"/>
        <v>4.4999999999999998E-2</v>
      </c>
      <c r="J937" s="12"/>
      <c r="K937" s="30">
        <f t="shared" si="303"/>
        <v>45135</v>
      </c>
      <c r="L937" s="2">
        <f t="shared" si="304"/>
        <v>134</v>
      </c>
      <c r="M937" s="15">
        <f t="shared" si="305"/>
        <v>134</v>
      </c>
      <c r="N937" s="11">
        <f t="shared" si="306"/>
        <v>1.0236818700000001</v>
      </c>
      <c r="O937" s="11"/>
      <c r="P937" s="11">
        <f t="shared" si="307"/>
        <v>1.0892629949999999</v>
      </c>
      <c r="Q937" s="11"/>
      <c r="R937" s="15">
        <f t="shared" si="308"/>
        <v>0</v>
      </c>
      <c r="S937" s="13">
        <f t="shared" si="312"/>
        <v>478.55740462702465</v>
      </c>
      <c r="T937" s="13"/>
      <c r="U937" s="19">
        <f t="shared" si="295"/>
        <v>0</v>
      </c>
      <c r="V937" s="13">
        <f t="shared" si="309"/>
        <v>0</v>
      </c>
      <c r="W937" s="4" t="str">
        <f t="shared" si="310"/>
        <v>A+J=</v>
      </c>
      <c r="X937" s="30">
        <f t="shared" si="311"/>
        <v>45866</v>
      </c>
      <c r="Y937" s="154" t="s">
        <v>41</v>
      </c>
      <c r="Z937" s="155">
        <f>TRUNC(Z930*Z936,8)</f>
        <v>3.6498134599999998</v>
      </c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3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</row>
    <row r="938" spans="1:80" x14ac:dyDescent="0.15">
      <c r="A938" s="36">
        <f t="shared" si="297"/>
        <v>45332</v>
      </c>
      <c r="B938" s="14">
        <f t="shared" ca="1" si="296"/>
        <v>1503.1510301811645</v>
      </c>
      <c r="C938" s="13">
        <f t="shared" si="298"/>
        <v>1023.70079075</v>
      </c>
      <c r="D938" s="12">
        <f>IF(A938&lt;$B$1,VLOOKUP(A938,[1]DI!$A$4:$B$15000,2,FALSE),0)</f>
        <v>0</v>
      </c>
      <c r="E938" s="13">
        <f t="shared" si="299"/>
        <v>1</v>
      </c>
      <c r="F938" s="13">
        <f>(TRUNC(PRODUCT($E$13:$E937),16))</f>
        <v>1.3219909892413</v>
      </c>
      <c r="G938" s="13">
        <f t="shared" si="300"/>
        <v>1.24187697988916</v>
      </c>
      <c r="H938" s="13">
        <f t="shared" si="301"/>
        <v>1.06451042</v>
      </c>
      <c r="I938" s="12">
        <f t="shared" si="302"/>
        <v>4.4999999999999998E-2</v>
      </c>
      <c r="J938" s="12"/>
      <c r="K938" s="30">
        <f t="shared" si="303"/>
        <v>45135</v>
      </c>
      <c r="L938" s="2">
        <f t="shared" si="304"/>
        <v>134</v>
      </c>
      <c r="M938" s="15">
        <f t="shared" si="305"/>
        <v>135</v>
      </c>
      <c r="N938" s="11">
        <f t="shared" si="306"/>
        <v>1.023860692</v>
      </c>
      <c r="O938" s="11"/>
      <c r="P938" s="11">
        <f t="shared" si="307"/>
        <v>1.0899103750000001</v>
      </c>
      <c r="Q938" s="11"/>
      <c r="R938" s="15">
        <f t="shared" si="308"/>
        <v>0</v>
      </c>
      <c r="S938" s="13">
        <f t="shared" si="312"/>
        <v>479.4502394311645</v>
      </c>
      <c r="T938" s="13"/>
      <c r="U938" s="19">
        <f t="shared" si="295"/>
        <v>0</v>
      </c>
      <c r="V938" s="13">
        <f t="shared" si="309"/>
        <v>0</v>
      </c>
      <c r="W938" s="4" t="str">
        <f t="shared" si="310"/>
        <v>A+J=</v>
      </c>
      <c r="X938" s="30">
        <f t="shared" si="311"/>
        <v>45866</v>
      </c>
      <c r="Y938" s="154" t="s">
        <v>40</v>
      </c>
      <c r="Z938" s="163">
        <f>TRUNC((Z932-1)*Z937,8)</f>
        <v>0.31164584000000001</v>
      </c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3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</row>
    <row r="939" spans="1:80" x14ac:dyDescent="0.15">
      <c r="A939" s="36">
        <f t="shared" si="297"/>
        <v>45333</v>
      </c>
      <c r="B939" s="14">
        <f t="shared" ca="1" si="296"/>
        <v>1503.1510301811645</v>
      </c>
      <c r="C939" s="13">
        <f t="shared" si="298"/>
        <v>1023.70079075</v>
      </c>
      <c r="D939" s="12">
        <f>IF(A939&lt;$B$1,VLOOKUP(A939,[1]DI!$A$4:$B$15000,2,FALSE),0)</f>
        <v>0</v>
      </c>
      <c r="E939" s="13">
        <f t="shared" si="299"/>
        <v>1</v>
      </c>
      <c r="F939" s="13">
        <f>(TRUNC(PRODUCT($E$13:$E938),16))</f>
        <v>1.3219909892413</v>
      </c>
      <c r="G939" s="13">
        <f t="shared" si="300"/>
        <v>1.24187697988916</v>
      </c>
      <c r="H939" s="13">
        <f t="shared" si="301"/>
        <v>1.06451042</v>
      </c>
      <c r="I939" s="12">
        <f t="shared" si="302"/>
        <v>4.4999999999999998E-2</v>
      </c>
      <c r="J939" s="12"/>
      <c r="K939" s="30">
        <f t="shared" si="303"/>
        <v>45135</v>
      </c>
      <c r="L939" s="2">
        <f t="shared" si="304"/>
        <v>134</v>
      </c>
      <c r="M939" s="15">
        <f t="shared" si="305"/>
        <v>135</v>
      </c>
      <c r="N939" s="11">
        <f t="shared" si="306"/>
        <v>1.023860692</v>
      </c>
      <c r="O939" s="11"/>
      <c r="P939" s="11">
        <f t="shared" si="307"/>
        <v>1.0899103750000001</v>
      </c>
      <c r="Q939" s="11"/>
      <c r="R939" s="15">
        <f t="shared" si="308"/>
        <v>0</v>
      </c>
      <c r="S939" s="13">
        <f t="shared" si="312"/>
        <v>479.4502394311645</v>
      </c>
      <c r="T939" s="13"/>
      <c r="U939" s="19">
        <f t="shared" si="295"/>
        <v>0</v>
      </c>
      <c r="V939" s="13">
        <f t="shared" si="309"/>
        <v>0</v>
      </c>
      <c r="W939" s="4" t="str">
        <f t="shared" si="310"/>
        <v>A+J=</v>
      </c>
      <c r="X939" s="30">
        <f t="shared" si="311"/>
        <v>45866</v>
      </c>
      <c r="Y939" s="154" t="s">
        <v>85</v>
      </c>
      <c r="Z939" s="163">
        <f>Z937+Z938</f>
        <v>3.9614593</v>
      </c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3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</row>
    <row r="940" spans="1:80" x14ac:dyDescent="0.15">
      <c r="A940" s="36">
        <f t="shared" si="297"/>
        <v>45334</v>
      </c>
      <c r="B940" s="14">
        <f t="shared" ca="1" si="296"/>
        <v>1503.1510301811645</v>
      </c>
      <c r="C940" s="13">
        <f t="shared" si="298"/>
        <v>1023.70079075</v>
      </c>
      <c r="D940" s="12">
        <f>IF(A940&lt;$B$1,VLOOKUP(A940,[1]DI!$A$4:$B$15000,2,FALSE),0)</f>
        <v>0</v>
      </c>
      <c r="E940" s="13">
        <f t="shared" si="299"/>
        <v>1</v>
      </c>
      <c r="F940" s="13">
        <f>(TRUNC(PRODUCT($E$13:$E939),16))</f>
        <v>1.3219909892413</v>
      </c>
      <c r="G940" s="13">
        <f t="shared" si="300"/>
        <v>1.24187697988916</v>
      </c>
      <c r="H940" s="13">
        <f t="shared" si="301"/>
        <v>1.06451042</v>
      </c>
      <c r="I940" s="12">
        <f t="shared" si="302"/>
        <v>4.4999999999999998E-2</v>
      </c>
      <c r="J940" s="12"/>
      <c r="K940" s="30">
        <f t="shared" si="303"/>
        <v>45135</v>
      </c>
      <c r="L940" s="2">
        <f t="shared" si="304"/>
        <v>134</v>
      </c>
      <c r="M940" s="15">
        <f t="shared" si="305"/>
        <v>135</v>
      </c>
      <c r="N940" s="11">
        <f t="shared" si="306"/>
        <v>1.023860692</v>
      </c>
      <c r="O940" s="11"/>
      <c r="P940" s="11">
        <f t="shared" si="307"/>
        <v>1.0899103750000001</v>
      </c>
      <c r="Q940" s="11"/>
      <c r="R940" s="15">
        <f t="shared" si="308"/>
        <v>0</v>
      </c>
      <c r="S940" s="13">
        <f t="shared" si="312"/>
        <v>479.4502394311645</v>
      </c>
      <c r="T940" s="13"/>
      <c r="U940" s="19">
        <f t="shared" si="295"/>
        <v>0</v>
      </c>
      <c r="V940" s="13">
        <f t="shared" si="309"/>
        <v>0</v>
      </c>
      <c r="W940" s="4" t="str">
        <f t="shared" si="310"/>
        <v>A+J=</v>
      </c>
      <c r="X940" s="30">
        <f t="shared" si="311"/>
        <v>45866</v>
      </c>
      <c r="Y940" s="154" t="s">
        <v>51</v>
      </c>
      <c r="Z940" s="164">
        <f>Z939*Z933</f>
        <v>1584583.72</v>
      </c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3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</row>
    <row r="941" spans="1:80" x14ac:dyDescent="0.15">
      <c r="A941" s="36">
        <f t="shared" si="297"/>
        <v>45335</v>
      </c>
      <c r="B941" s="14">
        <f t="shared" ca="1" si="296"/>
        <v>1503.1510301811645</v>
      </c>
      <c r="C941" s="13">
        <f t="shared" si="298"/>
        <v>1023.70079075</v>
      </c>
      <c r="D941" s="12">
        <f>IF(A941&lt;$B$1,VLOOKUP(A941,[1]DI!$A$4:$B$15000,2,FALSE),0)</f>
        <v>0</v>
      </c>
      <c r="E941" s="13">
        <f t="shared" si="299"/>
        <v>1</v>
      </c>
      <c r="F941" s="13">
        <f>(TRUNC(PRODUCT($E$13:$E940),16))</f>
        <v>1.3219909892413</v>
      </c>
      <c r="G941" s="13">
        <f t="shared" si="300"/>
        <v>1.24187697988916</v>
      </c>
      <c r="H941" s="13">
        <f t="shared" si="301"/>
        <v>1.06451042</v>
      </c>
      <c r="I941" s="12">
        <f t="shared" si="302"/>
        <v>4.4999999999999998E-2</v>
      </c>
      <c r="J941" s="12"/>
      <c r="K941" s="30">
        <f t="shared" si="303"/>
        <v>45135</v>
      </c>
      <c r="L941" s="2">
        <f t="shared" si="304"/>
        <v>134</v>
      </c>
      <c r="M941" s="15">
        <f t="shared" si="305"/>
        <v>135</v>
      </c>
      <c r="N941" s="11">
        <f t="shared" si="306"/>
        <v>1.023860692</v>
      </c>
      <c r="O941" s="11"/>
      <c r="P941" s="11">
        <f t="shared" si="307"/>
        <v>1.0899103750000001</v>
      </c>
      <c r="Q941" s="11"/>
      <c r="R941" s="15">
        <f t="shared" si="308"/>
        <v>0</v>
      </c>
      <c r="S941" s="13">
        <f t="shared" si="312"/>
        <v>479.4502394311645</v>
      </c>
      <c r="T941" s="13"/>
      <c r="U941" s="19">
        <f t="shared" si="295"/>
        <v>0</v>
      </c>
      <c r="V941" s="13">
        <f t="shared" si="309"/>
        <v>0</v>
      </c>
      <c r="W941" s="4" t="str">
        <f t="shared" si="310"/>
        <v>A+J=</v>
      </c>
      <c r="X941" s="30">
        <f t="shared" si="311"/>
        <v>45866</v>
      </c>
      <c r="Y941" s="154" t="s">
        <v>86</v>
      </c>
      <c r="Z941" s="155">
        <f>Z930-Z937</f>
        <v>1024.0124365900001</v>
      </c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3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</row>
    <row r="942" spans="1:80" x14ac:dyDescent="0.15">
      <c r="A942" s="36">
        <f t="shared" si="297"/>
        <v>45336</v>
      </c>
      <c r="B942" s="14">
        <f t="shared" ca="1" si="296"/>
        <v>1503.1510301811645</v>
      </c>
      <c r="C942" s="13">
        <f t="shared" si="298"/>
        <v>1023.70079075</v>
      </c>
      <c r="D942" s="12">
        <f>IF(A942&lt;$B$1,VLOOKUP(A942,[1]DI!$A$4:$B$15000,2,FALSE),0)</f>
        <v>0.1115</v>
      </c>
      <c r="E942" s="13">
        <f t="shared" si="299"/>
        <v>1.00041957</v>
      </c>
      <c r="F942" s="13">
        <f>(TRUNC(PRODUCT($E$13:$E941),16))</f>
        <v>1.3219909892413</v>
      </c>
      <c r="G942" s="13">
        <f t="shared" si="300"/>
        <v>1.24187697988916</v>
      </c>
      <c r="H942" s="13">
        <f t="shared" si="301"/>
        <v>1.06451042</v>
      </c>
      <c r="I942" s="12">
        <f t="shared" si="302"/>
        <v>4.4999999999999998E-2</v>
      </c>
      <c r="J942" s="12"/>
      <c r="K942" s="30">
        <f t="shared" si="303"/>
        <v>45135</v>
      </c>
      <c r="L942" s="2">
        <f t="shared" si="304"/>
        <v>135</v>
      </c>
      <c r="M942" s="15">
        <f t="shared" si="305"/>
        <v>135</v>
      </c>
      <c r="N942" s="11">
        <f t="shared" si="306"/>
        <v>1.023860692</v>
      </c>
      <c r="O942" s="11"/>
      <c r="P942" s="11">
        <f t="shared" si="307"/>
        <v>1.0899103750000001</v>
      </c>
      <c r="Q942" s="11"/>
      <c r="R942" s="15">
        <f t="shared" si="308"/>
        <v>0</v>
      </c>
      <c r="S942" s="13">
        <f t="shared" si="312"/>
        <v>479.4502394311645</v>
      </c>
      <c r="T942" s="13"/>
      <c r="U942" s="19">
        <f t="shared" si="295"/>
        <v>0</v>
      </c>
      <c r="V942" s="13">
        <f t="shared" si="309"/>
        <v>0</v>
      </c>
      <c r="W942" s="4" t="str">
        <f t="shared" si="310"/>
        <v>A+J=</v>
      </c>
      <c r="X942" s="30">
        <f t="shared" si="311"/>
        <v>45866</v>
      </c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3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</row>
    <row r="943" spans="1:80" x14ac:dyDescent="0.15">
      <c r="A943" s="36">
        <f t="shared" si="297"/>
        <v>45337</v>
      </c>
      <c r="B943" s="14">
        <f t="shared" ca="1" si="296"/>
        <v>1504.044400090002</v>
      </c>
      <c r="C943" s="13">
        <f t="shared" si="298"/>
        <v>1023.70079075</v>
      </c>
      <c r="D943" s="12">
        <f>IF(A943&lt;$B$1,VLOOKUP(A943,[1]DI!$A$4:$B$15000,2,FALSE),0)</f>
        <v>0.1115</v>
      </c>
      <c r="E943" s="13">
        <f t="shared" si="299"/>
        <v>1.00041957</v>
      </c>
      <c r="F943" s="13">
        <f>(TRUNC(PRODUCT($E$13:$E942),16))</f>
        <v>1.32254565700065</v>
      </c>
      <c r="G943" s="13">
        <f t="shared" si="300"/>
        <v>1.24187697988916</v>
      </c>
      <c r="H943" s="13">
        <f t="shared" si="301"/>
        <v>1.06495706</v>
      </c>
      <c r="I943" s="12">
        <f t="shared" si="302"/>
        <v>4.4999999999999998E-2</v>
      </c>
      <c r="J943" s="12"/>
      <c r="K943" s="30">
        <f t="shared" si="303"/>
        <v>45135</v>
      </c>
      <c r="L943" s="2">
        <f t="shared" si="304"/>
        <v>136</v>
      </c>
      <c r="M943" s="15">
        <f t="shared" si="305"/>
        <v>136</v>
      </c>
      <c r="N943" s="11">
        <f t="shared" si="306"/>
        <v>1.0240395449999999</v>
      </c>
      <c r="O943" s="11"/>
      <c r="P943" s="11">
        <f t="shared" si="307"/>
        <v>1.090558143</v>
      </c>
      <c r="Q943" s="11"/>
      <c r="R943" s="15">
        <f t="shared" si="308"/>
        <v>0</v>
      </c>
      <c r="S943" s="13">
        <f t="shared" si="312"/>
        <v>480.34360934000199</v>
      </c>
      <c r="T943" s="13"/>
      <c r="U943" s="19">
        <f t="shared" si="295"/>
        <v>0</v>
      </c>
      <c r="V943" s="13">
        <f t="shared" si="309"/>
        <v>0</v>
      </c>
      <c r="W943" s="4" t="str">
        <f t="shared" si="310"/>
        <v>A+J=</v>
      </c>
      <c r="X943" s="30">
        <f t="shared" si="311"/>
        <v>45866</v>
      </c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3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</row>
    <row r="944" spans="1:80" x14ac:dyDescent="0.15">
      <c r="A944" s="36">
        <f t="shared" si="297"/>
        <v>45338</v>
      </c>
      <c r="B944" s="14">
        <f t="shared" ca="1" si="296"/>
        <v>1504.9382913290349</v>
      </c>
      <c r="C944" s="13">
        <f t="shared" si="298"/>
        <v>1023.70079075</v>
      </c>
      <c r="D944" s="12">
        <f>IF(A944&lt;$B$1,VLOOKUP(A944,[1]DI!$A$4:$B$15000,2,FALSE),0)</f>
        <v>0.1115</v>
      </c>
      <c r="E944" s="13">
        <f t="shared" si="299"/>
        <v>1.00041957</v>
      </c>
      <c r="F944" s="13">
        <f>(TRUNC(PRODUCT($E$13:$E943),16))</f>
        <v>1.3231005574819601</v>
      </c>
      <c r="G944" s="13">
        <f t="shared" si="300"/>
        <v>1.24187697988916</v>
      </c>
      <c r="H944" s="13">
        <f t="shared" si="301"/>
        <v>1.0654038800000001</v>
      </c>
      <c r="I944" s="12">
        <f t="shared" si="302"/>
        <v>4.4999999999999998E-2</v>
      </c>
      <c r="J944" s="12"/>
      <c r="K944" s="30">
        <f t="shared" si="303"/>
        <v>45135</v>
      </c>
      <c r="L944" s="2">
        <f t="shared" si="304"/>
        <v>137</v>
      </c>
      <c r="M944" s="15">
        <f t="shared" si="305"/>
        <v>137</v>
      </c>
      <c r="N944" s="11">
        <f t="shared" si="306"/>
        <v>1.0242184299999999</v>
      </c>
      <c r="O944" s="11"/>
      <c r="P944" s="11">
        <f t="shared" si="307"/>
        <v>1.0912062890000001</v>
      </c>
      <c r="Q944" s="11"/>
      <c r="R944" s="15">
        <f t="shared" si="308"/>
        <v>0</v>
      </c>
      <c r="S944" s="13">
        <f t="shared" si="312"/>
        <v>481.23750057903487</v>
      </c>
      <c r="T944" s="13"/>
      <c r="U944" s="19">
        <f t="shared" si="295"/>
        <v>0</v>
      </c>
      <c r="V944" s="13">
        <f t="shared" si="309"/>
        <v>0</v>
      </c>
      <c r="W944" s="4" t="str">
        <f t="shared" si="310"/>
        <v>A+J=</v>
      </c>
      <c r="X944" s="30">
        <f t="shared" si="311"/>
        <v>45866</v>
      </c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3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</row>
    <row r="945" spans="1:80" x14ac:dyDescent="0.15">
      <c r="A945" s="36">
        <f t="shared" si="297"/>
        <v>45339</v>
      </c>
      <c r="B945" s="14">
        <f t="shared" ca="1" si="296"/>
        <v>1505.832731457268</v>
      </c>
      <c r="C945" s="13">
        <f t="shared" si="298"/>
        <v>1023.70079075</v>
      </c>
      <c r="D945" s="12">
        <f>IF(A945&lt;$B$1,VLOOKUP(A945,[1]DI!$A$4:$B$15000,2,FALSE),0)</f>
        <v>0</v>
      </c>
      <c r="E945" s="13">
        <f t="shared" si="299"/>
        <v>1</v>
      </c>
      <c r="F945" s="13">
        <f>(TRUNC(PRODUCT($E$13:$E944),16))</f>
        <v>1.32365569078287</v>
      </c>
      <c r="G945" s="13">
        <f t="shared" si="300"/>
        <v>1.24187697988916</v>
      </c>
      <c r="H945" s="13">
        <f t="shared" si="301"/>
        <v>1.0658509</v>
      </c>
      <c r="I945" s="12">
        <f t="shared" si="302"/>
        <v>4.4999999999999998E-2</v>
      </c>
      <c r="J945" s="12"/>
      <c r="K945" s="30">
        <f t="shared" si="303"/>
        <v>45135</v>
      </c>
      <c r="L945" s="2">
        <f t="shared" si="304"/>
        <v>137</v>
      </c>
      <c r="M945" s="15">
        <f t="shared" si="305"/>
        <v>138</v>
      </c>
      <c r="N945" s="11">
        <f t="shared" si="306"/>
        <v>1.024397346</v>
      </c>
      <c r="O945" s="11"/>
      <c r="P945" s="11">
        <f t="shared" si="307"/>
        <v>1.091854833</v>
      </c>
      <c r="Q945" s="11"/>
      <c r="R945" s="15">
        <f t="shared" si="308"/>
        <v>0</v>
      </c>
      <c r="S945" s="13">
        <f t="shared" si="312"/>
        <v>482.13194070726786</v>
      </c>
      <c r="T945" s="13"/>
      <c r="U945" s="19">
        <f t="shared" si="295"/>
        <v>0</v>
      </c>
      <c r="V945" s="13">
        <f t="shared" si="309"/>
        <v>0</v>
      </c>
      <c r="W945" s="4" t="str">
        <f t="shared" si="310"/>
        <v>A+J=</v>
      </c>
      <c r="X945" s="30">
        <f t="shared" si="311"/>
        <v>45866</v>
      </c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3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</row>
    <row r="946" spans="1:80" x14ac:dyDescent="0.15">
      <c r="A946" s="36">
        <f t="shared" si="297"/>
        <v>45340</v>
      </c>
      <c r="B946" s="14">
        <f t="shared" ca="1" si="296"/>
        <v>1505.832731457268</v>
      </c>
      <c r="C946" s="13">
        <f t="shared" si="298"/>
        <v>1023.70079075</v>
      </c>
      <c r="D946" s="12">
        <f>IF(A946&lt;$B$1,VLOOKUP(A946,[1]DI!$A$4:$B$15000,2,FALSE),0)</f>
        <v>0</v>
      </c>
      <c r="E946" s="13">
        <f t="shared" si="299"/>
        <v>1</v>
      </c>
      <c r="F946" s="13">
        <f>(TRUNC(PRODUCT($E$13:$E945),16))</f>
        <v>1.32365569078287</v>
      </c>
      <c r="G946" s="13">
        <f t="shared" si="300"/>
        <v>1.24187697988916</v>
      </c>
      <c r="H946" s="13">
        <f t="shared" si="301"/>
        <v>1.0658509</v>
      </c>
      <c r="I946" s="12">
        <f t="shared" si="302"/>
        <v>4.4999999999999998E-2</v>
      </c>
      <c r="J946" s="12"/>
      <c r="K946" s="30">
        <f t="shared" si="303"/>
        <v>45135</v>
      </c>
      <c r="L946" s="2">
        <f t="shared" si="304"/>
        <v>137</v>
      </c>
      <c r="M946" s="15">
        <f t="shared" si="305"/>
        <v>138</v>
      </c>
      <c r="N946" s="11">
        <f t="shared" si="306"/>
        <v>1.024397346</v>
      </c>
      <c r="O946" s="11"/>
      <c r="P946" s="11">
        <f t="shared" si="307"/>
        <v>1.091854833</v>
      </c>
      <c r="Q946" s="11"/>
      <c r="R946" s="15">
        <f t="shared" si="308"/>
        <v>0</v>
      </c>
      <c r="S946" s="13">
        <f t="shared" si="312"/>
        <v>482.13194070726786</v>
      </c>
      <c r="T946" s="13"/>
      <c r="U946" s="19">
        <f t="shared" si="295"/>
        <v>0</v>
      </c>
      <c r="V946" s="13">
        <f t="shared" si="309"/>
        <v>0</v>
      </c>
      <c r="W946" s="4" t="str">
        <f t="shared" si="310"/>
        <v>A+J=</v>
      </c>
      <c r="X946" s="30">
        <f t="shared" si="311"/>
        <v>45866</v>
      </c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3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</row>
    <row r="947" spans="1:80" x14ac:dyDescent="0.15">
      <c r="A947" s="36">
        <f t="shared" si="297"/>
        <v>45341</v>
      </c>
      <c r="B947" s="14">
        <f t="shared" ca="1" si="296"/>
        <v>1505.832731457268</v>
      </c>
      <c r="C947" s="13">
        <f t="shared" si="298"/>
        <v>1023.70079075</v>
      </c>
      <c r="D947" s="12">
        <f>IF(A947&lt;$B$1,VLOOKUP(A947,[1]DI!$A$4:$B$15000,2,FALSE),0)</f>
        <v>0.1115</v>
      </c>
      <c r="E947" s="13">
        <f t="shared" si="299"/>
        <v>1.00041957</v>
      </c>
      <c r="F947" s="13">
        <f>(TRUNC(PRODUCT($E$13:$E946),16))</f>
        <v>1.32365569078287</v>
      </c>
      <c r="G947" s="13">
        <f t="shared" si="300"/>
        <v>1.24187697988916</v>
      </c>
      <c r="H947" s="13">
        <f t="shared" si="301"/>
        <v>1.0658509</v>
      </c>
      <c r="I947" s="12">
        <f t="shared" si="302"/>
        <v>4.4999999999999998E-2</v>
      </c>
      <c r="J947" s="12"/>
      <c r="K947" s="30">
        <f t="shared" si="303"/>
        <v>45135</v>
      </c>
      <c r="L947" s="2">
        <f t="shared" si="304"/>
        <v>138</v>
      </c>
      <c r="M947" s="15">
        <f t="shared" si="305"/>
        <v>138</v>
      </c>
      <c r="N947" s="11">
        <f t="shared" si="306"/>
        <v>1.024397346</v>
      </c>
      <c r="O947" s="11"/>
      <c r="P947" s="11">
        <f t="shared" si="307"/>
        <v>1.091854833</v>
      </c>
      <c r="Q947" s="11"/>
      <c r="R947" s="15">
        <f t="shared" si="308"/>
        <v>0</v>
      </c>
      <c r="S947" s="13">
        <f t="shared" si="312"/>
        <v>482.13194070726786</v>
      </c>
      <c r="T947" s="13"/>
      <c r="U947" s="19">
        <f t="shared" si="295"/>
        <v>0</v>
      </c>
      <c r="V947" s="13">
        <f t="shared" si="309"/>
        <v>0</v>
      </c>
      <c r="W947" s="4" t="str">
        <f t="shared" si="310"/>
        <v>A+J=</v>
      </c>
      <c r="X947" s="30">
        <f t="shared" si="311"/>
        <v>45866</v>
      </c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3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</row>
    <row r="948" spans="1:80" x14ac:dyDescent="0.15">
      <c r="A948" s="36">
        <f t="shared" si="297"/>
        <v>45342</v>
      </c>
      <c r="B948" s="14">
        <f t="shared" ca="1" si="296"/>
        <v>1506.7276791211937</v>
      </c>
      <c r="C948" s="13">
        <f t="shared" si="298"/>
        <v>1023.70079075</v>
      </c>
      <c r="D948" s="12">
        <f>IF(A948&lt;$B$1,VLOOKUP(A948,[1]DI!$A$4:$B$15000,2,FALSE),0)</f>
        <v>0.1115</v>
      </c>
      <c r="E948" s="13">
        <f t="shared" si="299"/>
        <v>1.00041957</v>
      </c>
      <c r="F948" s="13">
        <f>(TRUNC(PRODUCT($E$13:$E947),16))</f>
        <v>1.3242110570010499</v>
      </c>
      <c r="G948" s="13">
        <f t="shared" si="300"/>
        <v>1.24187697988916</v>
      </c>
      <c r="H948" s="13">
        <f t="shared" si="301"/>
        <v>1.0662980900000001</v>
      </c>
      <c r="I948" s="12">
        <f t="shared" si="302"/>
        <v>4.4999999999999998E-2</v>
      </c>
      <c r="J948" s="12"/>
      <c r="K948" s="30">
        <f t="shared" si="303"/>
        <v>45135</v>
      </c>
      <c r="L948" s="2">
        <f t="shared" si="304"/>
        <v>139</v>
      </c>
      <c r="M948" s="15">
        <f t="shared" si="305"/>
        <v>139</v>
      </c>
      <c r="N948" s="11">
        <f t="shared" si="306"/>
        <v>1.0245762940000001</v>
      </c>
      <c r="O948" s="11"/>
      <c r="P948" s="11">
        <f t="shared" si="307"/>
        <v>1.0925037449999999</v>
      </c>
      <c r="Q948" s="11"/>
      <c r="R948" s="15">
        <f t="shared" si="308"/>
        <v>0</v>
      </c>
      <c r="S948" s="13">
        <f t="shared" si="312"/>
        <v>483.02688837119371</v>
      </c>
      <c r="T948" s="13"/>
      <c r="U948" s="19">
        <f t="shared" si="295"/>
        <v>0</v>
      </c>
      <c r="V948" s="13">
        <f t="shared" si="309"/>
        <v>0</v>
      </c>
      <c r="W948" s="4" t="str">
        <f t="shared" si="310"/>
        <v>A+J=</v>
      </c>
      <c r="X948" s="30">
        <f t="shared" si="311"/>
        <v>45866</v>
      </c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3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</row>
    <row r="949" spans="1:80" x14ac:dyDescent="0.15">
      <c r="A949" s="36">
        <f t="shared" si="297"/>
        <v>45343</v>
      </c>
      <c r="B949" s="14">
        <f t="shared" ca="1" si="296"/>
        <v>1507.6231756843199</v>
      </c>
      <c r="C949" s="13">
        <f t="shared" si="298"/>
        <v>1023.70079075</v>
      </c>
      <c r="D949" s="12">
        <f>IF(A949&lt;$B$1,VLOOKUP(A949,[1]DI!$A$4:$B$15000,2,FALSE),0)</f>
        <v>0.1115</v>
      </c>
      <c r="E949" s="13">
        <f t="shared" si="299"/>
        <v>1.00041957</v>
      </c>
      <c r="F949" s="13">
        <f>(TRUNC(PRODUCT($E$13:$E948),16))</f>
        <v>1.32476665623423</v>
      </c>
      <c r="G949" s="13">
        <f t="shared" si="300"/>
        <v>1.24187697988916</v>
      </c>
      <c r="H949" s="13">
        <f t="shared" si="301"/>
        <v>1.06674548</v>
      </c>
      <c r="I949" s="12">
        <f t="shared" si="302"/>
        <v>4.4999999999999998E-2</v>
      </c>
      <c r="J949" s="12"/>
      <c r="K949" s="30">
        <f t="shared" si="303"/>
        <v>45135</v>
      </c>
      <c r="L949" s="2">
        <f t="shared" si="304"/>
        <v>140</v>
      </c>
      <c r="M949" s="15">
        <f t="shared" si="305"/>
        <v>140</v>
      </c>
      <c r="N949" s="11">
        <f t="shared" si="306"/>
        <v>1.0247552719999999</v>
      </c>
      <c r="O949" s="11"/>
      <c r="P949" s="11">
        <f t="shared" si="307"/>
        <v>1.0931530549999999</v>
      </c>
      <c r="Q949" s="11"/>
      <c r="R949" s="15">
        <f t="shared" si="308"/>
        <v>0</v>
      </c>
      <c r="S949" s="13">
        <f t="shared" si="312"/>
        <v>483.92238493431984</v>
      </c>
      <c r="T949" s="13"/>
      <c r="U949" s="19">
        <f t="shared" si="295"/>
        <v>0</v>
      </c>
      <c r="V949" s="13">
        <f t="shared" si="309"/>
        <v>0</v>
      </c>
      <c r="W949" s="4" t="str">
        <f t="shared" si="310"/>
        <v>A+J=</v>
      </c>
      <c r="X949" s="30">
        <f t="shared" si="311"/>
        <v>45866</v>
      </c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3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</row>
    <row r="950" spans="1:80" x14ac:dyDescent="0.15">
      <c r="A950" s="36">
        <f t="shared" si="297"/>
        <v>45344</v>
      </c>
      <c r="B950" s="14">
        <f t="shared" ca="1" si="296"/>
        <v>1508.5192073621438</v>
      </c>
      <c r="C950" s="13">
        <f t="shared" si="298"/>
        <v>1023.70079075</v>
      </c>
      <c r="D950" s="12">
        <f>IF(A950&lt;$B$1,VLOOKUP(A950,[1]DI!$A$4:$B$15000,2,FALSE),0)</f>
        <v>0.1115</v>
      </c>
      <c r="E950" s="13">
        <f t="shared" si="299"/>
        <v>1.00041957</v>
      </c>
      <c r="F950" s="13">
        <f>(TRUNC(PRODUCT($E$13:$E949),16))</f>
        <v>1.32532248858019</v>
      </c>
      <c r="G950" s="13">
        <f t="shared" si="300"/>
        <v>1.24187697988916</v>
      </c>
      <c r="H950" s="13">
        <f t="shared" si="301"/>
        <v>1.0671930599999999</v>
      </c>
      <c r="I950" s="12">
        <f t="shared" si="302"/>
        <v>4.4999999999999998E-2</v>
      </c>
      <c r="J950" s="12"/>
      <c r="K950" s="30">
        <f t="shared" si="303"/>
        <v>45135</v>
      </c>
      <c r="L950" s="2">
        <f t="shared" si="304"/>
        <v>141</v>
      </c>
      <c r="M950" s="15">
        <f t="shared" si="305"/>
        <v>141</v>
      </c>
      <c r="N950" s="11">
        <f t="shared" si="306"/>
        <v>1.024934282</v>
      </c>
      <c r="O950" s="11"/>
      <c r="P950" s="11">
        <f t="shared" si="307"/>
        <v>1.0938027530000001</v>
      </c>
      <c r="Q950" s="11"/>
      <c r="R950" s="15">
        <f t="shared" si="308"/>
        <v>0</v>
      </c>
      <c r="S950" s="13">
        <f t="shared" si="312"/>
        <v>484.81841661214378</v>
      </c>
      <c r="T950" s="13"/>
      <c r="U950" s="19">
        <f t="shared" si="295"/>
        <v>0</v>
      </c>
      <c r="V950" s="13">
        <f t="shared" si="309"/>
        <v>0</v>
      </c>
      <c r="W950" s="4" t="str">
        <f t="shared" si="310"/>
        <v>A+J=</v>
      </c>
      <c r="X950" s="30">
        <f t="shared" si="311"/>
        <v>45866</v>
      </c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3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</row>
    <row r="951" spans="1:80" x14ac:dyDescent="0.15">
      <c r="A951" s="36">
        <f t="shared" si="297"/>
        <v>45345</v>
      </c>
      <c r="B951" s="14">
        <f t="shared" ca="1" si="296"/>
        <v>1509.4157603501628</v>
      </c>
      <c r="C951" s="13">
        <f t="shared" si="298"/>
        <v>1023.70079075</v>
      </c>
      <c r="D951" s="12">
        <f>IF(A951&lt;$B$1,VLOOKUP(A951,[1]DI!$A$4:$B$15000,2,FALSE),0)</f>
        <v>0.1115</v>
      </c>
      <c r="E951" s="13">
        <f t="shared" si="299"/>
        <v>1.00041957</v>
      </c>
      <c r="F951" s="13">
        <f>(TRUNC(PRODUCT($E$13:$E950),16))</f>
        <v>1.32587855413672</v>
      </c>
      <c r="G951" s="13">
        <f t="shared" si="300"/>
        <v>1.24187697988916</v>
      </c>
      <c r="H951" s="13">
        <f t="shared" si="301"/>
        <v>1.06764082</v>
      </c>
      <c r="I951" s="12">
        <f t="shared" si="302"/>
        <v>4.4999999999999998E-2</v>
      </c>
      <c r="J951" s="12"/>
      <c r="K951" s="30">
        <f t="shared" si="303"/>
        <v>45135</v>
      </c>
      <c r="L951" s="2">
        <f t="shared" si="304"/>
        <v>142</v>
      </c>
      <c r="M951" s="15">
        <f t="shared" si="305"/>
        <v>142</v>
      </c>
      <c r="N951" s="11">
        <f t="shared" si="306"/>
        <v>1.025113323</v>
      </c>
      <c r="O951" s="11"/>
      <c r="P951" s="11">
        <f t="shared" si="307"/>
        <v>1.094452829</v>
      </c>
      <c r="Q951" s="11"/>
      <c r="R951" s="15">
        <f t="shared" si="308"/>
        <v>0</v>
      </c>
      <c r="S951" s="13">
        <f t="shared" si="312"/>
        <v>485.71496960016282</v>
      </c>
      <c r="T951" s="13"/>
      <c r="U951" s="19">
        <f t="shared" si="295"/>
        <v>0</v>
      </c>
      <c r="V951" s="13">
        <f t="shared" si="309"/>
        <v>0</v>
      </c>
      <c r="W951" s="4" t="str">
        <f t="shared" si="310"/>
        <v>A+J=</v>
      </c>
      <c r="X951" s="30">
        <f t="shared" si="311"/>
        <v>45866</v>
      </c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3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</row>
    <row r="952" spans="1:80" x14ac:dyDescent="0.15">
      <c r="A952" s="36">
        <f t="shared" si="297"/>
        <v>45346</v>
      </c>
      <c r="B952" s="14">
        <f t="shared" ca="1" si="296"/>
        <v>1510.3128484528797</v>
      </c>
      <c r="C952" s="13">
        <f t="shared" si="298"/>
        <v>1023.70079075</v>
      </c>
      <c r="D952" s="12">
        <f>IF(A952&lt;$B$1,VLOOKUP(A952,[1]DI!$A$4:$B$15000,2,FALSE),0)</f>
        <v>0</v>
      </c>
      <c r="E952" s="13">
        <f t="shared" si="299"/>
        <v>1</v>
      </c>
      <c r="F952" s="13">
        <f>(TRUNC(PRODUCT($E$13:$E951),16))</f>
        <v>1.3264348530016801</v>
      </c>
      <c r="G952" s="13">
        <f t="shared" si="300"/>
        <v>1.24187697988916</v>
      </c>
      <c r="H952" s="13">
        <f t="shared" si="301"/>
        <v>1.0680887699999999</v>
      </c>
      <c r="I952" s="12">
        <f t="shared" si="302"/>
        <v>4.4999999999999998E-2</v>
      </c>
      <c r="J952" s="12"/>
      <c r="K952" s="30">
        <f t="shared" si="303"/>
        <v>45135</v>
      </c>
      <c r="L952" s="2">
        <f t="shared" si="304"/>
        <v>142</v>
      </c>
      <c r="M952" s="15">
        <f t="shared" si="305"/>
        <v>143</v>
      </c>
      <c r="N952" s="11">
        <f t="shared" si="306"/>
        <v>1.0252923949999999</v>
      </c>
      <c r="O952" s="11"/>
      <c r="P952" s="11">
        <f t="shared" si="307"/>
        <v>1.095103293</v>
      </c>
      <c r="Q952" s="11"/>
      <c r="R952" s="15">
        <f t="shared" si="308"/>
        <v>0</v>
      </c>
      <c r="S952" s="13">
        <f t="shared" si="312"/>
        <v>486.61205770287978</v>
      </c>
      <c r="T952" s="13"/>
      <c r="U952" s="19">
        <f t="shared" si="295"/>
        <v>0</v>
      </c>
      <c r="V952" s="13">
        <f t="shared" si="309"/>
        <v>0</v>
      </c>
      <c r="W952" s="4" t="str">
        <f t="shared" si="310"/>
        <v>A+J=</v>
      </c>
      <c r="X952" s="30">
        <f t="shared" si="311"/>
        <v>45866</v>
      </c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3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</row>
    <row r="953" spans="1:80" x14ac:dyDescent="0.15">
      <c r="A953" s="36">
        <f t="shared" si="297"/>
        <v>45347</v>
      </c>
      <c r="B953" s="14">
        <f t="shared" ca="1" si="296"/>
        <v>1510.3128484528797</v>
      </c>
      <c r="C953" s="13">
        <f t="shared" si="298"/>
        <v>1023.70079075</v>
      </c>
      <c r="D953" s="12">
        <f>IF(A953&lt;$B$1,VLOOKUP(A953,[1]DI!$A$4:$B$15000,2,FALSE),0)</f>
        <v>0</v>
      </c>
      <c r="E953" s="13">
        <f t="shared" si="299"/>
        <v>1</v>
      </c>
      <c r="F953" s="13">
        <f>(TRUNC(PRODUCT($E$13:$E952),16))</f>
        <v>1.3264348530016801</v>
      </c>
      <c r="G953" s="13">
        <f t="shared" si="300"/>
        <v>1.24187697988916</v>
      </c>
      <c r="H953" s="13">
        <f t="shared" si="301"/>
        <v>1.0680887699999999</v>
      </c>
      <c r="I953" s="12">
        <f t="shared" si="302"/>
        <v>4.4999999999999998E-2</v>
      </c>
      <c r="J953" s="12"/>
      <c r="K953" s="30">
        <f t="shared" si="303"/>
        <v>45135</v>
      </c>
      <c r="L953" s="2">
        <f t="shared" si="304"/>
        <v>142</v>
      </c>
      <c r="M953" s="15">
        <f t="shared" si="305"/>
        <v>143</v>
      </c>
      <c r="N953" s="11">
        <f t="shared" si="306"/>
        <v>1.0252923949999999</v>
      </c>
      <c r="O953" s="11"/>
      <c r="P953" s="11">
        <f t="shared" si="307"/>
        <v>1.095103293</v>
      </c>
      <c r="Q953" s="11"/>
      <c r="R953" s="15">
        <f t="shared" si="308"/>
        <v>0</v>
      </c>
      <c r="S953" s="13">
        <f t="shared" si="312"/>
        <v>486.61205770287978</v>
      </c>
      <c r="T953" s="13"/>
      <c r="U953" s="19">
        <f t="shared" si="295"/>
        <v>0</v>
      </c>
      <c r="V953" s="13">
        <f t="shared" si="309"/>
        <v>0</v>
      </c>
      <c r="W953" s="4" t="str">
        <f t="shared" si="310"/>
        <v>A+J=</v>
      </c>
      <c r="X953" s="30">
        <f t="shared" si="311"/>
        <v>45866</v>
      </c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3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</row>
    <row r="954" spans="1:80" x14ac:dyDescent="0.15">
      <c r="A954" s="36">
        <f t="shared" si="297"/>
        <v>45348</v>
      </c>
      <c r="B954" s="14">
        <f t="shared" ca="1" si="296"/>
        <v>1510.3128484528797</v>
      </c>
      <c r="C954" s="13">
        <f t="shared" si="298"/>
        <v>1023.70079075</v>
      </c>
      <c r="D954" s="12">
        <f>IF(A954&lt;$B$1,VLOOKUP(A954,[1]DI!$A$4:$B$15000,2,FALSE),0)</f>
        <v>0.1115</v>
      </c>
      <c r="E954" s="13">
        <f t="shared" si="299"/>
        <v>1.00041957</v>
      </c>
      <c r="F954" s="13">
        <f>(TRUNC(PRODUCT($E$13:$E953),16))</f>
        <v>1.3264348530016801</v>
      </c>
      <c r="G954" s="13">
        <f t="shared" si="300"/>
        <v>1.24187697988916</v>
      </c>
      <c r="H954" s="13">
        <f t="shared" si="301"/>
        <v>1.0680887699999999</v>
      </c>
      <c r="I954" s="12">
        <f t="shared" si="302"/>
        <v>4.4999999999999998E-2</v>
      </c>
      <c r="J954" s="12"/>
      <c r="K954" s="30">
        <f t="shared" si="303"/>
        <v>45135</v>
      </c>
      <c r="L954" s="2">
        <f t="shared" si="304"/>
        <v>143</v>
      </c>
      <c r="M954" s="15">
        <f t="shared" si="305"/>
        <v>143</v>
      </c>
      <c r="N954" s="11">
        <f t="shared" si="306"/>
        <v>1.0252923949999999</v>
      </c>
      <c r="O954" s="11"/>
      <c r="P954" s="11">
        <f t="shared" si="307"/>
        <v>1.095103293</v>
      </c>
      <c r="Q954" s="11"/>
      <c r="R954" s="15">
        <f t="shared" si="308"/>
        <v>0</v>
      </c>
      <c r="S954" s="13">
        <f t="shared" si="312"/>
        <v>486.61205770287978</v>
      </c>
      <c r="T954" s="13"/>
      <c r="U954" s="19">
        <f t="shared" ref="U954:U1017" si="313">IF($R954&gt;0,VLOOKUP($R954,$Z$13:$AF$151,7),0)</f>
        <v>0</v>
      </c>
      <c r="V954" s="13">
        <f t="shared" si="309"/>
        <v>0</v>
      </c>
      <c r="W954" s="4" t="str">
        <f t="shared" si="310"/>
        <v>A+J=</v>
      </c>
      <c r="X954" s="30">
        <f t="shared" si="311"/>
        <v>45866</v>
      </c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3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</row>
    <row r="955" spans="1:80" x14ac:dyDescent="0.15">
      <c r="A955" s="36">
        <f t="shared" si="297"/>
        <v>45349</v>
      </c>
      <c r="B955" s="14">
        <f t="shared" ca="1" si="296"/>
        <v>1511.2104744311951</v>
      </c>
      <c r="C955" s="13">
        <f t="shared" si="298"/>
        <v>1023.70079075</v>
      </c>
      <c r="D955" s="12">
        <f>IF(A955&lt;$B$1,VLOOKUP(A955,[1]DI!$A$4:$B$15000,2,FALSE),0)</f>
        <v>0.1115</v>
      </c>
      <c r="E955" s="13">
        <f t="shared" si="299"/>
        <v>1.00041957</v>
      </c>
      <c r="F955" s="13">
        <f>(TRUNC(PRODUCT($E$13:$E954),16))</f>
        <v>1.32699138527296</v>
      </c>
      <c r="G955" s="13">
        <f t="shared" si="300"/>
        <v>1.24187697988916</v>
      </c>
      <c r="H955" s="13">
        <f t="shared" si="301"/>
        <v>1.06853691</v>
      </c>
      <c r="I955" s="12">
        <f t="shared" si="302"/>
        <v>4.4999999999999998E-2</v>
      </c>
      <c r="J955" s="12"/>
      <c r="K955" s="30">
        <f t="shared" si="303"/>
        <v>45135</v>
      </c>
      <c r="L955" s="2">
        <f t="shared" si="304"/>
        <v>144</v>
      </c>
      <c r="M955" s="15">
        <f t="shared" si="305"/>
        <v>144</v>
      </c>
      <c r="N955" s="11">
        <f t="shared" si="306"/>
        <v>1.025471499</v>
      </c>
      <c r="O955" s="11"/>
      <c r="P955" s="11">
        <f t="shared" si="307"/>
        <v>1.0957541470000001</v>
      </c>
      <c r="Q955" s="11"/>
      <c r="R955" s="15">
        <f t="shared" si="308"/>
        <v>0</v>
      </c>
      <c r="S955" s="13">
        <f t="shared" si="312"/>
        <v>487.50968368119504</v>
      </c>
      <c r="T955" s="13"/>
      <c r="U955" s="19">
        <f t="shared" si="313"/>
        <v>0</v>
      </c>
      <c r="V955" s="13">
        <f t="shared" si="309"/>
        <v>0</v>
      </c>
      <c r="W955" s="4" t="str">
        <f t="shared" si="310"/>
        <v>A+J=</v>
      </c>
      <c r="X955" s="30">
        <f t="shared" si="311"/>
        <v>45866</v>
      </c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3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</row>
    <row r="956" spans="1:80" x14ac:dyDescent="0.15">
      <c r="A956" s="36">
        <f t="shared" si="297"/>
        <v>45350</v>
      </c>
      <c r="B956" s="14">
        <f t="shared" ca="1" si="296"/>
        <v>1512.1086217197055</v>
      </c>
      <c r="C956" s="13">
        <f t="shared" si="298"/>
        <v>1023.70079075</v>
      </c>
      <c r="D956" s="12">
        <f>IF(A956&lt;$B$1,VLOOKUP(A956,[1]DI!$A$4:$B$15000,2,FALSE),0)</f>
        <v>0.1115</v>
      </c>
      <c r="E956" s="13">
        <f t="shared" si="299"/>
        <v>1.00041957</v>
      </c>
      <c r="F956" s="13">
        <f>(TRUNC(PRODUCT($E$13:$E955),16))</f>
        <v>1.3275481510484799</v>
      </c>
      <c r="G956" s="13">
        <f t="shared" si="300"/>
        <v>1.24187697988916</v>
      </c>
      <c r="H956" s="13">
        <f t="shared" si="301"/>
        <v>1.06898523</v>
      </c>
      <c r="I956" s="12">
        <f t="shared" si="302"/>
        <v>4.4999999999999998E-2</v>
      </c>
      <c r="J956" s="12"/>
      <c r="K956" s="30">
        <f t="shared" si="303"/>
        <v>45135</v>
      </c>
      <c r="L956" s="2">
        <f t="shared" si="304"/>
        <v>145</v>
      </c>
      <c r="M956" s="15">
        <f t="shared" si="305"/>
        <v>145</v>
      </c>
      <c r="N956" s="11">
        <f t="shared" si="306"/>
        <v>1.025650634</v>
      </c>
      <c r="O956" s="11"/>
      <c r="P956" s="11">
        <f t="shared" si="307"/>
        <v>1.0964053789999999</v>
      </c>
      <c r="Q956" s="11"/>
      <c r="R956" s="15">
        <f t="shared" si="308"/>
        <v>0</v>
      </c>
      <c r="S956" s="13">
        <f t="shared" si="312"/>
        <v>488.40783096970546</v>
      </c>
      <c r="T956" s="13"/>
      <c r="U956" s="19">
        <f t="shared" si="313"/>
        <v>0</v>
      </c>
      <c r="V956" s="13">
        <f t="shared" si="309"/>
        <v>0</v>
      </c>
      <c r="W956" s="4" t="str">
        <f t="shared" si="310"/>
        <v>A+J=</v>
      </c>
      <c r="X956" s="30">
        <f t="shared" si="311"/>
        <v>45866</v>
      </c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3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</row>
    <row r="957" spans="1:80" x14ac:dyDescent="0.15">
      <c r="A957" s="36">
        <f t="shared" si="297"/>
        <v>45351</v>
      </c>
      <c r="B957" s="14">
        <f t="shared" ca="1" si="296"/>
        <v>1513.0073192928667</v>
      </c>
      <c r="C957" s="13">
        <f t="shared" si="298"/>
        <v>1023.70079075</v>
      </c>
      <c r="D957" s="12">
        <f>IF(A957&lt;$B$1,VLOOKUP(A957,[1]DI!$A$4:$B$15000,2,FALSE),0)</f>
        <v>0.1115</v>
      </c>
      <c r="E957" s="13">
        <f t="shared" si="299"/>
        <v>1.00041957</v>
      </c>
      <c r="F957" s="13">
        <f>(TRUNC(PRODUCT($E$13:$E956),16))</f>
        <v>1.32810515042621</v>
      </c>
      <c r="G957" s="13">
        <f t="shared" si="300"/>
        <v>1.24187697988916</v>
      </c>
      <c r="H957" s="13">
        <f t="shared" si="301"/>
        <v>1.06943375</v>
      </c>
      <c r="I957" s="12">
        <f t="shared" si="302"/>
        <v>4.4999999999999998E-2</v>
      </c>
      <c r="J957" s="12"/>
      <c r="K957" s="30">
        <f t="shared" si="303"/>
        <v>45135</v>
      </c>
      <c r="L957" s="2">
        <f t="shared" si="304"/>
        <v>146</v>
      </c>
      <c r="M957" s="15">
        <f t="shared" si="305"/>
        <v>146</v>
      </c>
      <c r="N957" s="11">
        <f t="shared" si="306"/>
        <v>1.0258297999999999</v>
      </c>
      <c r="O957" s="11"/>
      <c r="P957" s="11">
        <f t="shared" si="307"/>
        <v>1.0970570100000001</v>
      </c>
      <c r="Q957" s="11"/>
      <c r="R957" s="15">
        <f t="shared" si="308"/>
        <v>0</v>
      </c>
      <c r="S957" s="13">
        <f t="shared" si="312"/>
        <v>489.30652854286654</v>
      </c>
      <c r="T957" s="13"/>
      <c r="U957" s="19">
        <f t="shared" si="313"/>
        <v>0</v>
      </c>
      <c r="V957" s="13">
        <f t="shared" si="309"/>
        <v>0</v>
      </c>
      <c r="W957" s="4" t="str">
        <f t="shared" si="310"/>
        <v>A+J=</v>
      </c>
      <c r="X957" s="30">
        <f t="shared" si="311"/>
        <v>45866</v>
      </c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3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</row>
    <row r="958" spans="1:80" x14ac:dyDescent="0.15">
      <c r="A958" s="36">
        <f t="shared" si="297"/>
        <v>45352</v>
      </c>
      <c r="B958" s="14">
        <f t="shared" ca="1" si="296"/>
        <v>1513.9065409471232</v>
      </c>
      <c r="C958" s="13">
        <f t="shared" si="298"/>
        <v>1023.70079075</v>
      </c>
      <c r="D958" s="12">
        <f>IF(A958&lt;$B$1,VLOOKUP(A958,[1]DI!$A$4:$B$15000,2,FALSE),0)</f>
        <v>0.1115</v>
      </c>
      <c r="E958" s="13">
        <f t="shared" si="299"/>
        <v>1.00041957</v>
      </c>
      <c r="F958" s="13">
        <f>(TRUNC(PRODUCT($E$13:$E957),16))</f>
        <v>1.32866238350418</v>
      </c>
      <c r="G958" s="13">
        <f t="shared" si="300"/>
        <v>1.24187697988916</v>
      </c>
      <c r="H958" s="13">
        <f t="shared" si="301"/>
        <v>1.0698824499999999</v>
      </c>
      <c r="I958" s="12">
        <f t="shared" si="302"/>
        <v>4.4999999999999998E-2</v>
      </c>
      <c r="J958" s="12"/>
      <c r="K958" s="30">
        <f t="shared" si="303"/>
        <v>45135</v>
      </c>
      <c r="L958" s="2">
        <f t="shared" si="304"/>
        <v>147</v>
      </c>
      <c r="M958" s="15">
        <f t="shared" si="305"/>
        <v>147</v>
      </c>
      <c r="N958" s="11">
        <f t="shared" si="306"/>
        <v>1.026008998</v>
      </c>
      <c r="O958" s="11"/>
      <c r="P958" s="11">
        <f t="shared" si="307"/>
        <v>1.097709021</v>
      </c>
      <c r="Q958" s="11"/>
      <c r="R958" s="15">
        <f t="shared" si="308"/>
        <v>0</v>
      </c>
      <c r="S958" s="13">
        <f t="shared" si="312"/>
        <v>490.20575019712328</v>
      </c>
      <c r="T958" s="13"/>
      <c r="U958" s="19">
        <f t="shared" si="313"/>
        <v>0</v>
      </c>
      <c r="V958" s="13">
        <f t="shared" si="309"/>
        <v>0</v>
      </c>
      <c r="W958" s="4" t="str">
        <f t="shared" si="310"/>
        <v>A+J=</v>
      </c>
      <c r="X958" s="30">
        <f t="shared" si="311"/>
        <v>45866</v>
      </c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3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</row>
    <row r="959" spans="1:80" x14ac:dyDescent="0.15">
      <c r="A959" s="36">
        <f t="shared" si="297"/>
        <v>45353</v>
      </c>
      <c r="B959" s="14">
        <f t="shared" ca="1" si="296"/>
        <v>1514.8062977060779</v>
      </c>
      <c r="C959" s="13">
        <f t="shared" si="298"/>
        <v>1023.70079075</v>
      </c>
      <c r="D959" s="12">
        <f>IF(A959&lt;$B$1,VLOOKUP(A959,[1]DI!$A$4:$B$15000,2,FALSE),0)</f>
        <v>0</v>
      </c>
      <c r="E959" s="13">
        <f t="shared" si="299"/>
        <v>1</v>
      </c>
      <c r="F959" s="13">
        <f>(TRUNC(PRODUCT($E$13:$E958),16))</f>
        <v>1.32921985038042</v>
      </c>
      <c r="G959" s="13">
        <f t="shared" si="300"/>
        <v>1.24187697988916</v>
      </c>
      <c r="H959" s="13">
        <f t="shared" si="301"/>
        <v>1.0703313400000001</v>
      </c>
      <c r="I959" s="12">
        <f t="shared" si="302"/>
        <v>4.4999999999999998E-2</v>
      </c>
      <c r="J959" s="12"/>
      <c r="K959" s="30">
        <f t="shared" si="303"/>
        <v>45135</v>
      </c>
      <c r="L959" s="2">
        <f t="shared" si="304"/>
        <v>147</v>
      </c>
      <c r="M959" s="15">
        <f t="shared" si="305"/>
        <v>148</v>
      </c>
      <c r="N959" s="11">
        <f t="shared" si="306"/>
        <v>1.026188227</v>
      </c>
      <c r="O959" s="11"/>
      <c r="P959" s="11">
        <f t="shared" si="307"/>
        <v>1.09836142</v>
      </c>
      <c r="Q959" s="11"/>
      <c r="R959" s="15">
        <f t="shared" si="308"/>
        <v>0</v>
      </c>
      <c r="S959" s="13">
        <f t="shared" si="312"/>
        <v>491.10550695607782</v>
      </c>
      <c r="T959" s="13"/>
      <c r="U959" s="19">
        <f t="shared" si="313"/>
        <v>0</v>
      </c>
      <c r="V959" s="13">
        <f t="shared" si="309"/>
        <v>0</v>
      </c>
      <c r="W959" s="4" t="str">
        <f t="shared" si="310"/>
        <v>A+J=</v>
      </c>
      <c r="X959" s="30">
        <f t="shared" si="311"/>
        <v>45866</v>
      </c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3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</row>
    <row r="960" spans="1:80" x14ac:dyDescent="0.15">
      <c r="A960" s="36">
        <f t="shared" si="297"/>
        <v>45354</v>
      </c>
      <c r="B960" s="14">
        <f t="shared" ca="1" si="296"/>
        <v>1514.8062977060779</v>
      </c>
      <c r="C960" s="13">
        <f t="shared" si="298"/>
        <v>1023.70079075</v>
      </c>
      <c r="D960" s="12">
        <f>IF(A960&lt;$B$1,VLOOKUP(A960,[1]DI!$A$4:$B$15000,2,FALSE),0)</f>
        <v>0</v>
      </c>
      <c r="E960" s="13">
        <f t="shared" si="299"/>
        <v>1</v>
      </c>
      <c r="F960" s="13">
        <f>(TRUNC(PRODUCT($E$13:$E959),16))</f>
        <v>1.32921985038042</v>
      </c>
      <c r="G960" s="13">
        <f t="shared" si="300"/>
        <v>1.24187697988916</v>
      </c>
      <c r="H960" s="13">
        <f t="shared" si="301"/>
        <v>1.0703313400000001</v>
      </c>
      <c r="I960" s="12">
        <f t="shared" si="302"/>
        <v>4.4999999999999998E-2</v>
      </c>
      <c r="J960" s="12"/>
      <c r="K960" s="30">
        <f t="shared" si="303"/>
        <v>45135</v>
      </c>
      <c r="L960" s="2">
        <f t="shared" si="304"/>
        <v>147</v>
      </c>
      <c r="M960" s="15">
        <f t="shared" si="305"/>
        <v>148</v>
      </c>
      <c r="N960" s="11">
        <f t="shared" si="306"/>
        <v>1.026188227</v>
      </c>
      <c r="O960" s="11"/>
      <c r="P960" s="11">
        <f t="shared" si="307"/>
        <v>1.09836142</v>
      </c>
      <c r="Q960" s="11"/>
      <c r="R960" s="15">
        <f t="shared" si="308"/>
        <v>0</v>
      </c>
      <c r="S960" s="13">
        <f t="shared" si="312"/>
        <v>491.10550695607782</v>
      </c>
      <c r="T960" s="13"/>
      <c r="U960" s="19">
        <f t="shared" si="313"/>
        <v>0</v>
      </c>
      <c r="V960" s="13">
        <f t="shared" si="309"/>
        <v>0</v>
      </c>
      <c r="W960" s="4" t="str">
        <f t="shared" si="310"/>
        <v>A+J=</v>
      </c>
      <c r="X960" s="30">
        <f t="shared" si="311"/>
        <v>45866</v>
      </c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3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</row>
    <row r="961" spans="1:80" x14ac:dyDescent="0.15">
      <c r="A961" s="36">
        <f t="shared" si="297"/>
        <v>45355</v>
      </c>
      <c r="B961" s="14">
        <f t="shared" ca="1" si="296"/>
        <v>1514.8062977060779</v>
      </c>
      <c r="C961" s="13">
        <f t="shared" si="298"/>
        <v>1023.70079075</v>
      </c>
      <c r="D961" s="12">
        <f>IF(A961&lt;$B$1,VLOOKUP(A961,[1]DI!$A$4:$B$15000,2,FALSE),0)</f>
        <v>0.1115</v>
      </c>
      <c r="E961" s="13">
        <f t="shared" si="299"/>
        <v>1.00041957</v>
      </c>
      <c r="F961" s="13">
        <f>(TRUNC(PRODUCT($E$13:$E960),16))</f>
        <v>1.32921985038042</v>
      </c>
      <c r="G961" s="13">
        <f t="shared" si="300"/>
        <v>1.24187697988916</v>
      </c>
      <c r="H961" s="13">
        <f t="shared" si="301"/>
        <v>1.0703313400000001</v>
      </c>
      <c r="I961" s="12">
        <f t="shared" si="302"/>
        <v>4.4999999999999998E-2</v>
      </c>
      <c r="J961" s="12"/>
      <c r="K961" s="30">
        <f t="shared" si="303"/>
        <v>45135</v>
      </c>
      <c r="L961" s="2">
        <f t="shared" si="304"/>
        <v>148</v>
      </c>
      <c r="M961" s="15">
        <f t="shared" si="305"/>
        <v>148</v>
      </c>
      <c r="N961" s="11">
        <f t="shared" si="306"/>
        <v>1.026188227</v>
      </c>
      <c r="O961" s="11"/>
      <c r="P961" s="11">
        <f t="shared" si="307"/>
        <v>1.09836142</v>
      </c>
      <c r="Q961" s="11"/>
      <c r="R961" s="15">
        <f t="shared" si="308"/>
        <v>0</v>
      </c>
      <c r="S961" s="13">
        <f t="shared" si="312"/>
        <v>491.10550695607782</v>
      </c>
      <c r="T961" s="13"/>
      <c r="U961" s="19">
        <f t="shared" si="313"/>
        <v>0</v>
      </c>
      <c r="V961" s="13">
        <f t="shared" si="309"/>
        <v>0</v>
      </c>
      <c r="W961" s="4" t="str">
        <f t="shared" si="310"/>
        <v>A+J=</v>
      </c>
      <c r="X961" s="30">
        <f t="shared" si="311"/>
        <v>45866</v>
      </c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3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</row>
    <row r="962" spans="1:80" x14ac:dyDescent="0.15">
      <c r="A962" s="36">
        <f t="shared" si="297"/>
        <v>45356</v>
      </c>
      <c r="B962" s="14">
        <f t="shared" ca="1" si="296"/>
        <v>1515.7065923306307</v>
      </c>
      <c r="C962" s="13">
        <f t="shared" si="298"/>
        <v>1023.70079075</v>
      </c>
      <c r="D962" s="12">
        <f>IF(A962&lt;$B$1,VLOOKUP(A962,[1]DI!$A$4:$B$15000,2,FALSE),0)</f>
        <v>0.1115</v>
      </c>
      <c r="E962" s="13">
        <f t="shared" si="299"/>
        <v>1.00041957</v>
      </c>
      <c r="F962" s="13">
        <f>(TRUNC(PRODUCT($E$13:$E961),16))</f>
        <v>1.3297775511530501</v>
      </c>
      <c r="G962" s="13">
        <f t="shared" si="300"/>
        <v>1.24187697988916</v>
      </c>
      <c r="H962" s="13">
        <f t="shared" si="301"/>
        <v>1.07078042</v>
      </c>
      <c r="I962" s="12">
        <f t="shared" si="302"/>
        <v>4.4999999999999998E-2</v>
      </c>
      <c r="J962" s="12"/>
      <c r="K962" s="30">
        <f t="shared" si="303"/>
        <v>45135</v>
      </c>
      <c r="L962" s="2">
        <f t="shared" si="304"/>
        <v>149</v>
      </c>
      <c r="M962" s="15">
        <f t="shared" si="305"/>
        <v>149</v>
      </c>
      <c r="N962" s="11">
        <f t="shared" si="306"/>
        <v>1.0263674869999999</v>
      </c>
      <c r="O962" s="11"/>
      <c r="P962" s="11">
        <f t="shared" si="307"/>
        <v>1.0990142089999999</v>
      </c>
      <c r="Q962" s="11"/>
      <c r="R962" s="15">
        <f t="shared" si="308"/>
        <v>0</v>
      </c>
      <c r="S962" s="13">
        <f t="shared" si="312"/>
        <v>492.00580158063059</v>
      </c>
      <c r="T962" s="13"/>
      <c r="U962" s="19">
        <f t="shared" si="313"/>
        <v>0</v>
      </c>
      <c r="V962" s="13">
        <f t="shared" si="309"/>
        <v>0</v>
      </c>
      <c r="W962" s="4" t="str">
        <f t="shared" si="310"/>
        <v>A+J=</v>
      </c>
      <c r="X962" s="30">
        <f t="shared" si="311"/>
        <v>45866</v>
      </c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3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</row>
    <row r="963" spans="1:80" x14ac:dyDescent="0.15">
      <c r="A963" s="36">
        <f t="shared" si="297"/>
        <v>45357</v>
      </c>
      <c r="B963" s="14">
        <f t="shared" ca="1" si="296"/>
        <v>1516.607409660829</v>
      </c>
      <c r="C963" s="13">
        <f t="shared" si="298"/>
        <v>1023.70079075</v>
      </c>
      <c r="D963" s="12">
        <f>IF(A963&lt;$B$1,VLOOKUP(A963,[1]DI!$A$4:$B$15000,2,FALSE),0)</f>
        <v>0.1115</v>
      </c>
      <c r="E963" s="13">
        <f t="shared" si="299"/>
        <v>1.00041957</v>
      </c>
      <c r="F963" s="13">
        <f>(TRUNC(PRODUCT($E$13:$E962),16))</f>
        <v>1.3303354859201799</v>
      </c>
      <c r="G963" s="13">
        <f t="shared" si="300"/>
        <v>1.24187697988916</v>
      </c>
      <c r="H963" s="13">
        <f t="shared" si="301"/>
        <v>1.0712296800000001</v>
      </c>
      <c r="I963" s="12">
        <f t="shared" si="302"/>
        <v>4.4999999999999998E-2</v>
      </c>
      <c r="J963" s="12"/>
      <c r="K963" s="30">
        <f t="shared" si="303"/>
        <v>45135</v>
      </c>
      <c r="L963" s="2">
        <f t="shared" si="304"/>
        <v>150</v>
      </c>
      <c r="M963" s="15">
        <f t="shared" si="305"/>
        <v>150</v>
      </c>
      <c r="N963" s="11">
        <f t="shared" si="306"/>
        <v>1.0265467779999999</v>
      </c>
      <c r="O963" s="11"/>
      <c r="P963" s="11">
        <f t="shared" si="307"/>
        <v>1.0996673770000001</v>
      </c>
      <c r="Q963" s="11"/>
      <c r="R963" s="15">
        <f t="shared" si="308"/>
        <v>0</v>
      </c>
      <c r="S963" s="13">
        <f t="shared" si="312"/>
        <v>492.90661891082902</v>
      </c>
      <c r="T963" s="13"/>
      <c r="U963" s="19">
        <f t="shared" si="313"/>
        <v>0</v>
      </c>
      <c r="V963" s="13">
        <f t="shared" si="309"/>
        <v>0</v>
      </c>
      <c r="W963" s="4" t="str">
        <f t="shared" si="310"/>
        <v>A+J=</v>
      </c>
      <c r="X963" s="30">
        <f t="shared" si="311"/>
        <v>45866</v>
      </c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3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</row>
    <row r="964" spans="1:80" x14ac:dyDescent="0.15">
      <c r="A964" s="36">
        <f t="shared" si="297"/>
        <v>45358</v>
      </c>
      <c r="B964" s="14">
        <f t="shared" ca="1" si="296"/>
        <v>1517.5087786511281</v>
      </c>
      <c r="C964" s="13">
        <f t="shared" si="298"/>
        <v>1023.70079075</v>
      </c>
      <c r="D964" s="12">
        <f>IF(A964&lt;$B$1,VLOOKUP(A964,[1]DI!$A$4:$B$15000,2,FALSE),0)</f>
        <v>0.1115</v>
      </c>
      <c r="E964" s="13">
        <f t="shared" si="299"/>
        <v>1.00041957</v>
      </c>
      <c r="F964" s="13">
        <f>(TRUNC(PRODUCT($E$13:$E963),16))</f>
        <v>1.3308936547800101</v>
      </c>
      <c r="G964" s="13">
        <f t="shared" si="300"/>
        <v>1.24187697988916</v>
      </c>
      <c r="H964" s="13">
        <f t="shared" si="301"/>
        <v>1.0716791400000001</v>
      </c>
      <c r="I964" s="12">
        <f t="shared" si="302"/>
        <v>4.4999999999999998E-2</v>
      </c>
      <c r="J964" s="12"/>
      <c r="K964" s="30">
        <f t="shared" si="303"/>
        <v>45135</v>
      </c>
      <c r="L964" s="2">
        <f t="shared" si="304"/>
        <v>151</v>
      </c>
      <c r="M964" s="15">
        <f t="shared" si="305"/>
        <v>151</v>
      </c>
      <c r="N964" s="11">
        <f t="shared" si="306"/>
        <v>1.0267261009999999</v>
      </c>
      <c r="O964" s="11"/>
      <c r="P964" s="11">
        <f t="shared" si="307"/>
        <v>1.100320945</v>
      </c>
      <c r="Q964" s="11"/>
      <c r="R964" s="15">
        <f t="shared" si="308"/>
        <v>0</v>
      </c>
      <c r="S964" s="13">
        <f t="shared" si="312"/>
        <v>493.80798790112812</v>
      </c>
      <c r="T964" s="13"/>
      <c r="U964" s="19">
        <f t="shared" si="313"/>
        <v>0</v>
      </c>
      <c r="V964" s="13">
        <f t="shared" si="309"/>
        <v>0</v>
      </c>
      <c r="W964" s="4" t="str">
        <f t="shared" si="310"/>
        <v>A+J=</v>
      </c>
      <c r="X964" s="30">
        <f t="shared" si="311"/>
        <v>45866</v>
      </c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3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</row>
    <row r="965" spans="1:80" x14ac:dyDescent="0.15">
      <c r="A965" s="36">
        <f t="shared" si="297"/>
        <v>45359</v>
      </c>
      <c r="B965" s="14">
        <f t="shared" ca="1" si="296"/>
        <v>1518.4106855070254</v>
      </c>
      <c r="C965" s="13">
        <f t="shared" si="298"/>
        <v>1023.70079075</v>
      </c>
      <c r="D965" s="12">
        <f>IF(A965&lt;$B$1,VLOOKUP(A965,[1]DI!$A$4:$B$15000,2,FALSE),0)</f>
        <v>0.1115</v>
      </c>
      <c r="E965" s="13">
        <f t="shared" si="299"/>
        <v>1.00041957</v>
      </c>
      <c r="F965" s="13">
        <f>(TRUNC(PRODUCT($E$13:$E964),16))</f>
        <v>1.33145205783075</v>
      </c>
      <c r="G965" s="13">
        <f t="shared" si="300"/>
        <v>1.24187697988916</v>
      </c>
      <c r="H965" s="13">
        <f t="shared" si="301"/>
        <v>1.0721287900000001</v>
      </c>
      <c r="I965" s="12">
        <f t="shared" si="302"/>
        <v>4.4999999999999998E-2</v>
      </c>
      <c r="J965" s="12"/>
      <c r="K965" s="30">
        <f t="shared" si="303"/>
        <v>45135</v>
      </c>
      <c r="L965" s="2">
        <f t="shared" si="304"/>
        <v>152</v>
      </c>
      <c r="M965" s="15">
        <f t="shared" si="305"/>
        <v>152</v>
      </c>
      <c r="N965" s="11">
        <f t="shared" si="306"/>
        <v>1.0269054550000001</v>
      </c>
      <c r="O965" s="11"/>
      <c r="P965" s="11">
        <f t="shared" si="307"/>
        <v>1.100974903</v>
      </c>
      <c r="Q965" s="11"/>
      <c r="R965" s="15">
        <f t="shared" si="308"/>
        <v>0</v>
      </c>
      <c r="S965" s="13">
        <f t="shared" si="312"/>
        <v>494.70989475702549</v>
      </c>
      <c r="T965" s="13"/>
      <c r="U965" s="19">
        <f t="shared" si="313"/>
        <v>0</v>
      </c>
      <c r="V965" s="13">
        <f t="shared" si="309"/>
        <v>0</v>
      </c>
      <c r="W965" s="4" t="str">
        <f t="shared" si="310"/>
        <v>A+J=</v>
      </c>
      <c r="X965" s="30">
        <f t="shared" si="311"/>
        <v>45866</v>
      </c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3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</row>
    <row r="966" spans="1:80" x14ac:dyDescent="0.15">
      <c r="A966" s="36">
        <f t="shared" si="297"/>
        <v>45360</v>
      </c>
      <c r="B966" s="14">
        <f t="shared" ca="1" si="296"/>
        <v>1519.3131164440188</v>
      </c>
      <c r="C966" s="13">
        <f t="shared" si="298"/>
        <v>1023.70079075</v>
      </c>
      <c r="D966" s="12">
        <f>IF(A966&lt;$B$1,VLOOKUP(A966,[1]DI!$A$4:$B$15000,2,FALSE),0)</f>
        <v>0</v>
      </c>
      <c r="E966" s="13">
        <f t="shared" si="299"/>
        <v>1</v>
      </c>
      <c r="F966" s="13">
        <f>(TRUNC(PRODUCT($E$13:$E965),16))</f>
        <v>1.3320106951706501</v>
      </c>
      <c r="G966" s="13">
        <f t="shared" si="300"/>
        <v>1.24187697988916</v>
      </c>
      <c r="H966" s="13">
        <f t="shared" si="301"/>
        <v>1.07257862</v>
      </c>
      <c r="I966" s="12">
        <f t="shared" si="302"/>
        <v>4.4999999999999998E-2</v>
      </c>
      <c r="J966" s="12"/>
      <c r="K966" s="30">
        <f t="shared" si="303"/>
        <v>45135</v>
      </c>
      <c r="L966" s="2">
        <f t="shared" si="304"/>
        <v>152</v>
      </c>
      <c r="M966" s="15">
        <f t="shared" si="305"/>
        <v>153</v>
      </c>
      <c r="N966" s="11">
        <f t="shared" si="306"/>
        <v>1.027084841</v>
      </c>
      <c r="O966" s="11"/>
      <c r="P966" s="11">
        <f t="shared" si="307"/>
        <v>1.1016292409999999</v>
      </c>
      <c r="Q966" s="11"/>
      <c r="R966" s="15">
        <f t="shared" si="308"/>
        <v>0</v>
      </c>
      <c r="S966" s="13">
        <f t="shared" si="312"/>
        <v>495.61232569401869</v>
      </c>
      <c r="T966" s="13"/>
      <c r="U966" s="19">
        <f t="shared" si="313"/>
        <v>0</v>
      </c>
      <c r="V966" s="13">
        <f t="shared" si="309"/>
        <v>0</v>
      </c>
      <c r="W966" s="4" t="str">
        <f t="shared" si="310"/>
        <v>A+J=</v>
      </c>
      <c r="X966" s="30">
        <f t="shared" si="311"/>
        <v>45866</v>
      </c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3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</row>
    <row r="967" spans="1:80" x14ac:dyDescent="0.15">
      <c r="A967" s="36">
        <f t="shared" si="297"/>
        <v>45361</v>
      </c>
      <c r="B967" s="14">
        <f t="shared" ca="1" si="296"/>
        <v>1519.3131164440188</v>
      </c>
      <c r="C967" s="13">
        <f t="shared" si="298"/>
        <v>1023.70079075</v>
      </c>
      <c r="D967" s="12">
        <f>IF(A967&lt;$B$1,VLOOKUP(A967,[1]DI!$A$4:$B$15000,2,FALSE),0)</f>
        <v>0</v>
      </c>
      <c r="E967" s="13">
        <f t="shared" si="299"/>
        <v>1</v>
      </c>
      <c r="F967" s="13">
        <f>(TRUNC(PRODUCT($E$13:$E966),16))</f>
        <v>1.3320106951706501</v>
      </c>
      <c r="G967" s="13">
        <f t="shared" si="300"/>
        <v>1.24187697988916</v>
      </c>
      <c r="H967" s="13">
        <f t="shared" si="301"/>
        <v>1.07257862</v>
      </c>
      <c r="I967" s="12">
        <f t="shared" si="302"/>
        <v>4.4999999999999998E-2</v>
      </c>
      <c r="J967" s="12"/>
      <c r="K967" s="30">
        <f t="shared" si="303"/>
        <v>45135</v>
      </c>
      <c r="L967" s="2">
        <f t="shared" si="304"/>
        <v>152</v>
      </c>
      <c r="M967" s="15">
        <f t="shared" si="305"/>
        <v>153</v>
      </c>
      <c r="N967" s="11">
        <f t="shared" si="306"/>
        <v>1.027084841</v>
      </c>
      <c r="O967" s="11"/>
      <c r="P967" s="11">
        <f t="shared" si="307"/>
        <v>1.1016292409999999</v>
      </c>
      <c r="Q967" s="11"/>
      <c r="R967" s="15">
        <f t="shared" si="308"/>
        <v>0</v>
      </c>
      <c r="S967" s="13">
        <f t="shared" si="312"/>
        <v>495.61232569401869</v>
      </c>
      <c r="T967" s="13"/>
      <c r="U967" s="19">
        <f t="shared" si="313"/>
        <v>0</v>
      </c>
      <c r="V967" s="13">
        <f t="shared" si="309"/>
        <v>0</v>
      </c>
      <c r="W967" s="4" t="str">
        <f t="shared" si="310"/>
        <v>A+J=</v>
      </c>
      <c r="X967" s="30">
        <f t="shared" si="311"/>
        <v>45866</v>
      </c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3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</row>
    <row r="968" spans="1:80" x14ac:dyDescent="0.15">
      <c r="A968" s="36">
        <f t="shared" si="297"/>
        <v>45362</v>
      </c>
      <c r="B968" s="14">
        <f t="shared" ca="1" si="296"/>
        <v>1519.3131164440188</v>
      </c>
      <c r="C968" s="13">
        <f t="shared" si="298"/>
        <v>1023.70079075</v>
      </c>
      <c r="D968" s="12">
        <f>IF(A968&lt;$B$1,VLOOKUP(A968,[1]DI!$A$4:$B$15000,2,FALSE),0)</f>
        <v>0.1115</v>
      </c>
      <c r="E968" s="13">
        <f t="shared" si="299"/>
        <v>1.00041957</v>
      </c>
      <c r="F968" s="13">
        <f>(TRUNC(PRODUCT($E$13:$E967),16))</f>
        <v>1.3320106951706501</v>
      </c>
      <c r="G968" s="13">
        <f t="shared" si="300"/>
        <v>1.24187697988916</v>
      </c>
      <c r="H968" s="13">
        <f t="shared" si="301"/>
        <v>1.07257862</v>
      </c>
      <c r="I968" s="12">
        <f t="shared" si="302"/>
        <v>4.4999999999999998E-2</v>
      </c>
      <c r="J968" s="12"/>
      <c r="K968" s="30">
        <f t="shared" si="303"/>
        <v>45135</v>
      </c>
      <c r="L968" s="2">
        <f t="shared" si="304"/>
        <v>153</v>
      </c>
      <c r="M968" s="15">
        <f t="shared" si="305"/>
        <v>153</v>
      </c>
      <c r="N968" s="11">
        <f t="shared" si="306"/>
        <v>1.027084841</v>
      </c>
      <c r="O968" s="11"/>
      <c r="P968" s="11">
        <f t="shared" si="307"/>
        <v>1.1016292409999999</v>
      </c>
      <c r="Q968" s="11"/>
      <c r="R968" s="15">
        <f t="shared" si="308"/>
        <v>0</v>
      </c>
      <c r="S968" s="13">
        <f t="shared" si="312"/>
        <v>495.61232569401869</v>
      </c>
      <c r="T968" s="13"/>
      <c r="U968" s="19">
        <f t="shared" si="313"/>
        <v>0</v>
      </c>
      <c r="V968" s="13">
        <f t="shared" si="309"/>
        <v>0</v>
      </c>
      <c r="W968" s="4" t="str">
        <f t="shared" si="310"/>
        <v>A+J=</v>
      </c>
      <c r="X968" s="30">
        <f t="shared" si="311"/>
        <v>45866</v>
      </c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3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</row>
    <row r="969" spans="1:80" x14ac:dyDescent="0.15">
      <c r="A969" s="36">
        <f t="shared" si="297"/>
        <v>45363</v>
      </c>
      <c r="B969" s="14">
        <f t="shared" ca="1" si="296"/>
        <v>1520.2160852466102</v>
      </c>
      <c r="C969" s="13">
        <f t="shared" si="298"/>
        <v>1023.70079075</v>
      </c>
      <c r="D969" s="12">
        <f>IF(A969&lt;$B$1,VLOOKUP(A969,[1]DI!$A$4:$B$15000,2,FALSE),0)</f>
        <v>0.1115</v>
      </c>
      <c r="E969" s="13">
        <f t="shared" si="299"/>
        <v>1.00041957</v>
      </c>
      <c r="F969" s="13">
        <f>(TRUNC(PRODUCT($E$13:$E968),16))</f>
        <v>1.33256956689802</v>
      </c>
      <c r="G969" s="13">
        <f t="shared" si="300"/>
        <v>1.24187697988916</v>
      </c>
      <c r="H969" s="13">
        <f t="shared" si="301"/>
        <v>1.07302864</v>
      </c>
      <c r="I969" s="12">
        <f t="shared" si="302"/>
        <v>4.4999999999999998E-2</v>
      </c>
      <c r="J969" s="12"/>
      <c r="K969" s="30">
        <f t="shared" si="303"/>
        <v>45135</v>
      </c>
      <c r="L969" s="2">
        <f t="shared" si="304"/>
        <v>154</v>
      </c>
      <c r="M969" s="15">
        <f t="shared" si="305"/>
        <v>154</v>
      </c>
      <c r="N969" s="11">
        <f t="shared" si="306"/>
        <v>1.0272642569999999</v>
      </c>
      <c r="O969" s="11"/>
      <c r="P969" s="11">
        <f t="shared" si="307"/>
        <v>1.1022839689999999</v>
      </c>
      <c r="Q969" s="11"/>
      <c r="R969" s="15">
        <f t="shared" si="308"/>
        <v>0</v>
      </c>
      <c r="S969" s="13">
        <f t="shared" si="312"/>
        <v>496.51529449661012</v>
      </c>
      <c r="T969" s="13"/>
      <c r="U969" s="19">
        <f t="shared" si="313"/>
        <v>0</v>
      </c>
      <c r="V969" s="13">
        <f t="shared" si="309"/>
        <v>0</v>
      </c>
      <c r="W969" s="4" t="str">
        <f t="shared" si="310"/>
        <v>A+J=</v>
      </c>
      <c r="X969" s="30">
        <f t="shared" si="311"/>
        <v>45866</v>
      </c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3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</row>
    <row r="970" spans="1:80" x14ac:dyDescent="0.15">
      <c r="A970" s="36">
        <f t="shared" si="297"/>
        <v>45364</v>
      </c>
      <c r="B970" s="14">
        <f t="shared" ca="1" si="296"/>
        <v>1521.1195919247998</v>
      </c>
      <c r="C970" s="13">
        <f t="shared" si="298"/>
        <v>1023.70079075</v>
      </c>
      <c r="D970" s="12">
        <f>IF(A970&lt;$B$1,VLOOKUP(A970,[1]DI!$A$4:$B$15000,2,FALSE),0)</f>
        <v>0.1115</v>
      </c>
      <c r="E970" s="13">
        <f t="shared" si="299"/>
        <v>1.00041957</v>
      </c>
      <c r="F970" s="13">
        <f>(TRUNC(PRODUCT($E$13:$E969),16))</f>
        <v>1.33312867311121</v>
      </c>
      <c r="G970" s="13">
        <f t="shared" si="300"/>
        <v>1.24187697988916</v>
      </c>
      <c r="H970" s="13">
        <f t="shared" si="301"/>
        <v>1.0734788500000001</v>
      </c>
      <c r="I970" s="12">
        <f t="shared" si="302"/>
        <v>4.4999999999999998E-2</v>
      </c>
      <c r="J970" s="12"/>
      <c r="K970" s="30">
        <f t="shared" si="303"/>
        <v>45135</v>
      </c>
      <c r="L970" s="2">
        <f t="shared" si="304"/>
        <v>155</v>
      </c>
      <c r="M970" s="15">
        <f t="shared" si="305"/>
        <v>155</v>
      </c>
      <c r="N970" s="11">
        <f t="shared" si="306"/>
        <v>1.027443705</v>
      </c>
      <c r="O970" s="11"/>
      <c r="P970" s="11">
        <f t="shared" si="307"/>
        <v>1.102939087</v>
      </c>
      <c r="Q970" s="11"/>
      <c r="R970" s="15">
        <f t="shared" si="308"/>
        <v>0</v>
      </c>
      <c r="S970" s="13">
        <f t="shared" si="312"/>
        <v>497.41880117479985</v>
      </c>
      <c r="T970" s="13"/>
      <c r="U970" s="19">
        <f t="shared" si="313"/>
        <v>0</v>
      </c>
      <c r="V970" s="13">
        <f t="shared" si="309"/>
        <v>0</v>
      </c>
      <c r="W970" s="4" t="str">
        <f t="shared" si="310"/>
        <v>A+J=</v>
      </c>
      <c r="X970" s="30">
        <f t="shared" si="311"/>
        <v>45866</v>
      </c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3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</row>
    <row r="971" spans="1:80" x14ac:dyDescent="0.15">
      <c r="A971" s="36">
        <f t="shared" si="297"/>
        <v>45365</v>
      </c>
      <c r="B971" s="14">
        <f t="shared" ca="1" si="296"/>
        <v>1522.0236378440381</v>
      </c>
      <c r="C971" s="13">
        <f t="shared" si="298"/>
        <v>1023.70079075</v>
      </c>
      <c r="D971" s="12">
        <f>IF(A971&lt;$B$1,VLOOKUP(A971,[1]DI!$A$4:$B$15000,2,FALSE),0)</f>
        <v>0.1115</v>
      </c>
      <c r="E971" s="13">
        <f t="shared" si="299"/>
        <v>1.00041957</v>
      </c>
      <c r="F971" s="13">
        <f>(TRUNC(PRODUCT($E$13:$E970),16))</f>
        <v>1.33368801390859</v>
      </c>
      <c r="G971" s="13">
        <f t="shared" si="300"/>
        <v>1.24187697988916</v>
      </c>
      <c r="H971" s="13">
        <f t="shared" si="301"/>
        <v>1.0739292499999999</v>
      </c>
      <c r="I971" s="12">
        <f t="shared" si="302"/>
        <v>4.4999999999999998E-2</v>
      </c>
      <c r="J971" s="12"/>
      <c r="K971" s="30">
        <f t="shared" si="303"/>
        <v>45135</v>
      </c>
      <c r="L971" s="2">
        <f t="shared" si="304"/>
        <v>156</v>
      </c>
      <c r="M971" s="15">
        <f t="shared" si="305"/>
        <v>156</v>
      </c>
      <c r="N971" s="11">
        <f t="shared" si="306"/>
        <v>1.0276231849999999</v>
      </c>
      <c r="O971" s="11"/>
      <c r="P971" s="11">
        <f t="shared" si="307"/>
        <v>1.103594596</v>
      </c>
      <c r="Q971" s="11"/>
      <c r="R971" s="15">
        <f t="shared" si="308"/>
        <v>0</v>
      </c>
      <c r="S971" s="13">
        <f t="shared" si="312"/>
        <v>498.32284709403814</v>
      </c>
      <c r="T971" s="13"/>
      <c r="U971" s="19">
        <f t="shared" si="313"/>
        <v>0</v>
      </c>
      <c r="V971" s="13">
        <f t="shared" si="309"/>
        <v>0</v>
      </c>
      <c r="W971" s="4" t="str">
        <f t="shared" si="310"/>
        <v>A+J=</v>
      </c>
      <c r="X971" s="30">
        <f t="shared" si="311"/>
        <v>45866</v>
      </c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3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</row>
    <row r="972" spans="1:80" x14ac:dyDescent="0.15">
      <c r="A972" s="36">
        <f t="shared" si="297"/>
        <v>45366</v>
      </c>
      <c r="B972" s="14">
        <f t="shared" ca="1" si="296"/>
        <v>1522.9282230143249</v>
      </c>
      <c r="C972" s="13">
        <f t="shared" si="298"/>
        <v>1023.70079075</v>
      </c>
      <c r="D972" s="12">
        <f>IF(A972&lt;$B$1,VLOOKUP(A972,[1]DI!$A$4:$B$15000,2,FALSE),0)</f>
        <v>0.1115</v>
      </c>
      <c r="E972" s="13">
        <f t="shared" si="299"/>
        <v>1.00041957</v>
      </c>
      <c r="F972" s="13">
        <f>(TRUNC(PRODUCT($E$13:$E971),16))</f>
        <v>1.3342475893885799</v>
      </c>
      <c r="G972" s="13">
        <f t="shared" si="300"/>
        <v>1.24187697988916</v>
      </c>
      <c r="H972" s="13">
        <f t="shared" si="301"/>
        <v>1.07437984</v>
      </c>
      <c r="I972" s="12">
        <f t="shared" si="302"/>
        <v>4.4999999999999998E-2</v>
      </c>
      <c r="J972" s="12"/>
      <c r="K972" s="30">
        <f t="shared" si="303"/>
        <v>45135</v>
      </c>
      <c r="L972" s="2">
        <f t="shared" si="304"/>
        <v>157</v>
      </c>
      <c r="M972" s="15">
        <f t="shared" si="305"/>
        <v>157</v>
      </c>
      <c r="N972" s="11">
        <f t="shared" si="306"/>
        <v>1.027802696</v>
      </c>
      <c r="O972" s="11"/>
      <c r="P972" s="11">
        <f t="shared" si="307"/>
        <v>1.1042504959999999</v>
      </c>
      <c r="Q972" s="11"/>
      <c r="R972" s="15">
        <f t="shared" si="308"/>
        <v>0</v>
      </c>
      <c r="S972" s="13">
        <f t="shared" si="312"/>
        <v>499.22743226432493</v>
      </c>
      <c r="T972" s="13"/>
      <c r="U972" s="19">
        <f t="shared" si="313"/>
        <v>0</v>
      </c>
      <c r="V972" s="13">
        <f t="shared" si="309"/>
        <v>0</v>
      </c>
      <c r="W972" s="4" t="str">
        <f t="shared" si="310"/>
        <v>A+J=</v>
      </c>
      <c r="X972" s="30">
        <f t="shared" si="311"/>
        <v>45866</v>
      </c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3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</row>
    <row r="973" spans="1:80" x14ac:dyDescent="0.15">
      <c r="A973" s="36">
        <f t="shared" si="297"/>
        <v>45367</v>
      </c>
      <c r="B973" s="14">
        <f t="shared" ref="B973:B1036" ca="1" si="314">IF(A973&lt;=TODAY(),C973+S973,IF(AND(A973&gt;TODAY(),A973&lt;=$B$1),IF(VLOOKUP(TODAY(),$A$11:$D$4976,4,FALSE)=0,"n.d",C973+S973),"n.d"))</f>
        <v>1523.8333460502099</v>
      </c>
      <c r="C973" s="13">
        <f t="shared" si="298"/>
        <v>1023.70079075</v>
      </c>
      <c r="D973" s="12">
        <f>IF(A973&lt;$B$1,VLOOKUP(A973,[1]DI!$A$4:$B$15000,2,FALSE),0)</f>
        <v>0</v>
      </c>
      <c r="E973" s="13">
        <f t="shared" si="299"/>
        <v>1</v>
      </c>
      <c r="F973" s="13">
        <f>(TRUNC(PRODUCT($E$13:$E972),16))</f>
        <v>1.3348073996496601</v>
      </c>
      <c r="G973" s="13">
        <f t="shared" si="300"/>
        <v>1.24187697988916</v>
      </c>
      <c r="H973" s="13">
        <f t="shared" si="301"/>
        <v>1.07483062</v>
      </c>
      <c r="I973" s="12">
        <f t="shared" si="302"/>
        <v>4.4999999999999998E-2</v>
      </c>
      <c r="J973" s="12"/>
      <c r="K973" s="30">
        <f t="shared" si="303"/>
        <v>45135</v>
      </c>
      <c r="L973" s="2">
        <f t="shared" si="304"/>
        <v>157</v>
      </c>
      <c r="M973" s="15">
        <f t="shared" si="305"/>
        <v>158</v>
      </c>
      <c r="N973" s="11">
        <f t="shared" si="306"/>
        <v>1.0279822380000001</v>
      </c>
      <c r="O973" s="11"/>
      <c r="P973" s="11">
        <f t="shared" si="307"/>
        <v>1.1049067859999999</v>
      </c>
      <c r="Q973" s="11"/>
      <c r="R973" s="15">
        <f t="shared" si="308"/>
        <v>0</v>
      </c>
      <c r="S973" s="13">
        <f t="shared" si="312"/>
        <v>500.13255530021002</v>
      </c>
      <c r="T973" s="13"/>
      <c r="U973" s="19">
        <f t="shared" si="313"/>
        <v>0</v>
      </c>
      <c r="V973" s="13">
        <f t="shared" si="309"/>
        <v>0</v>
      </c>
      <c r="W973" s="4" t="str">
        <f t="shared" si="310"/>
        <v>A+J=</v>
      </c>
      <c r="X973" s="30">
        <f t="shared" si="311"/>
        <v>45866</v>
      </c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3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</row>
    <row r="974" spans="1:80" x14ac:dyDescent="0.15">
      <c r="A974" s="36">
        <f t="shared" ref="A974:A1037" si="315">(A973+1)</f>
        <v>45368</v>
      </c>
      <c r="B974" s="14">
        <f t="shared" ca="1" si="314"/>
        <v>1523.8333460502099</v>
      </c>
      <c r="C974" s="13">
        <f t="shared" si="298"/>
        <v>1023.70079075</v>
      </c>
      <c r="D974" s="12">
        <f>IF(A974&lt;$B$1,VLOOKUP(A974,[1]DI!$A$4:$B$15000,2,FALSE),0)</f>
        <v>0</v>
      </c>
      <c r="E974" s="13">
        <f t="shared" si="299"/>
        <v>1</v>
      </c>
      <c r="F974" s="13">
        <f>(TRUNC(PRODUCT($E$13:$E973),16))</f>
        <v>1.3348073996496601</v>
      </c>
      <c r="G974" s="13">
        <f t="shared" si="300"/>
        <v>1.24187697988916</v>
      </c>
      <c r="H974" s="13">
        <f t="shared" si="301"/>
        <v>1.07483062</v>
      </c>
      <c r="I974" s="12">
        <f t="shared" si="302"/>
        <v>4.4999999999999998E-2</v>
      </c>
      <c r="J974" s="12"/>
      <c r="K974" s="30">
        <f t="shared" si="303"/>
        <v>45135</v>
      </c>
      <c r="L974" s="2">
        <f t="shared" si="304"/>
        <v>157</v>
      </c>
      <c r="M974" s="15">
        <f t="shared" si="305"/>
        <v>158</v>
      </c>
      <c r="N974" s="11">
        <f t="shared" si="306"/>
        <v>1.0279822380000001</v>
      </c>
      <c r="O974" s="11"/>
      <c r="P974" s="11">
        <f t="shared" si="307"/>
        <v>1.1049067859999999</v>
      </c>
      <c r="Q974" s="11"/>
      <c r="R974" s="15">
        <f t="shared" si="308"/>
        <v>0</v>
      </c>
      <c r="S974" s="13">
        <f t="shared" si="312"/>
        <v>500.13255530021002</v>
      </c>
      <c r="T974" s="13"/>
      <c r="U974" s="19">
        <f t="shared" si="313"/>
        <v>0</v>
      </c>
      <c r="V974" s="13">
        <f t="shared" si="309"/>
        <v>0</v>
      </c>
      <c r="W974" s="4" t="str">
        <f t="shared" si="310"/>
        <v>A+J=</v>
      </c>
      <c r="X974" s="30">
        <f t="shared" si="311"/>
        <v>45866</v>
      </c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3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</row>
    <row r="975" spans="1:80" x14ac:dyDescent="0.15">
      <c r="A975" s="36">
        <f t="shared" si="315"/>
        <v>45369</v>
      </c>
      <c r="B975" s="14">
        <f t="shared" ca="1" si="314"/>
        <v>1523.8333460502099</v>
      </c>
      <c r="C975" s="13">
        <f t="shared" si="298"/>
        <v>1023.70079075</v>
      </c>
      <c r="D975" s="12">
        <f>IF(A975&lt;$B$1,VLOOKUP(A975,[1]DI!$A$4:$B$15000,2,FALSE),0)</f>
        <v>0.1115</v>
      </c>
      <c r="E975" s="13">
        <f t="shared" si="299"/>
        <v>1.00041957</v>
      </c>
      <c r="F975" s="13">
        <f>(TRUNC(PRODUCT($E$13:$E974),16))</f>
        <v>1.3348073996496601</v>
      </c>
      <c r="G975" s="13">
        <f t="shared" si="300"/>
        <v>1.24187697988916</v>
      </c>
      <c r="H975" s="13">
        <f t="shared" si="301"/>
        <v>1.07483062</v>
      </c>
      <c r="I975" s="12">
        <f t="shared" si="302"/>
        <v>4.4999999999999998E-2</v>
      </c>
      <c r="J975" s="12"/>
      <c r="K975" s="30">
        <f t="shared" si="303"/>
        <v>45135</v>
      </c>
      <c r="L975" s="2">
        <f t="shared" si="304"/>
        <v>158</v>
      </c>
      <c r="M975" s="15">
        <f t="shared" si="305"/>
        <v>158</v>
      </c>
      <c r="N975" s="11">
        <f t="shared" si="306"/>
        <v>1.0279822380000001</v>
      </c>
      <c r="O975" s="11"/>
      <c r="P975" s="11">
        <f t="shared" si="307"/>
        <v>1.1049067859999999</v>
      </c>
      <c r="Q975" s="11"/>
      <c r="R975" s="15">
        <f t="shared" si="308"/>
        <v>0</v>
      </c>
      <c r="S975" s="13">
        <f t="shared" si="312"/>
        <v>500.13255530021002</v>
      </c>
      <c r="T975" s="13"/>
      <c r="U975" s="19">
        <f t="shared" si="313"/>
        <v>0</v>
      </c>
      <c r="V975" s="13">
        <f t="shared" si="309"/>
        <v>0</v>
      </c>
      <c r="W975" s="4" t="str">
        <f t="shared" si="310"/>
        <v>A+J=</v>
      </c>
      <c r="X975" s="30">
        <f t="shared" si="311"/>
        <v>45866</v>
      </c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3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</row>
    <row r="976" spans="1:80" x14ac:dyDescent="0.15">
      <c r="A976" s="36">
        <f t="shared" si="315"/>
        <v>45370</v>
      </c>
      <c r="B976" s="14">
        <f t="shared" ca="1" si="314"/>
        <v>1524.7389945426412</v>
      </c>
      <c r="C976" s="13">
        <f t="shared" si="298"/>
        <v>1023.70079075</v>
      </c>
      <c r="D976" s="12">
        <f>IF(A976&lt;$B$1,VLOOKUP(A976,[1]DI!$A$4:$B$15000,2,FALSE),0)</f>
        <v>0.1115</v>
      </c>
      <c r="E976" s="13">
        <f t="shared" si="299"/>
        <v>1.00041957</v>
      </c>
      <c r="F976" s="13">
        <f>(TRUNC(PRODUCT($E$13:$E975),16))</f>
        <v>1.3353674447903301</v>
      </c>
      <c r="G976" s="13">
        <f t="shared" si="300"/>
        <v>1.24187697988916</v>
      </c>
      <c r="H976" s="13">
        <f t="shared" si="301"/>
        <v>1.07528158</v>
      </c>
      <c r="I976" s="12">
        <f t="shared" si="302"/>
        <v>4.4999999999999998E-2</v>
      </c>
      <c r="J976" s="12"/>
      <c r="K976" s="30">
        <f t="shared" si="303"/>
        <v>45135</v>
      </c>
      <c r="L976" s="2">
        <f t="shared" si="304"/>
        <v>159</v>
      </c>
      <c r="M976" s="15">
        <f t="shared" si="305"/>
        <v>159</v>
      </c>
      <c r="N976" s="11">
        <f t="shared" si="306"/>
        <v>1.0281618109999999</v>
      </c>
      <c r="O976" s="11"/>
      <c r="P976" s="11">
        <f t="shared" si="307"/>
        <v>1.1055634569999999</v>
      </c>
      <c r="Q976" s="11"/>
      <c r="R976" s="15">
        <f t="shared" si="308"/>
        <v>0</v>
      </c>
      <c r="S976" s="13">
        <f t="shared" si="312"/>
        <v>501.03820379264113</v>
      </c>
      <c r="T976" s="13"/>
      <c r="U976" s="19">
        <f t="shared" si="313"/>
        <v>0</v>
      </c>
      <c r="V976" s="13">
        <f t="shared" si="309"/>
        <v>0</v>
      </c>
      <c r="W976" s="4" t="str">
        <f t="shared" si="310"/>
        <v>A+J=</v>
      </c>
      <c r="X976" s="30">
        <f t="shared" si="311"/>
        <v>45866</v>
      </c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3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</row>
    <row r="977" spans="1:80" x14ac:dyDescent="0.15">
      <c r="A977" s="36">
        <f t="shared" si="315"/>
        <v>45371</v>
      </c>
      <c r="B977" s="14">
        <f t="shared" ca="1" si="314"/>
        <v>1525.6451960806232</v>
      </c>
      <c r="C977" s="13">
        <f t="shared" si="298"/>
        <v>1023.70079075</v>
      </c>
      <c r="D977" s="12">
        <f>IF(A977&lt;$B$1,VLOOKUP(A977,[1]DI!$A$4:$B$15000,2,FALSE),0)</f>
        <v>0.1115</v>
      </c>
      <c r="E977" s="13">
        <f t="shared" si="299"/>
        <v>1.00041957</v>
      </c>
      <c r="F977" s="13">
        <f>(TRUNC(PRODUCT($E$13:$E976),16))</f>
        <v>1.3359277249091399</v>
      </c>
      <c r="G977" s="13">
        <f t="shared" si="300"/>
        <v>1.24187697988916</v>
      </c>
      <c r="H977" s="13">
        <f t="shared" si="301"/>
        <v>1.0757327400000001</v>
      </c>
      <c r="I977" s="12">
        <f t="shared" si="302"/>
        <v>4.4999999999999998E-2</v>
      </c>
      <c r="J977" s="12"/>
      <c r="K977" s="30">
        <f t="shared" si="303"/>
        <v>45135</v>
      </c>
      <c r="L977" s="2">
        <f t="shared" si="304"/>
        <v>160</v>
      </c>
      <c r="M977" s="15">
        <f t="shared" si="305"/>
        <v>160</v>
      </c>
      <c r="N977" s="11">
        <f t="shared" si="306"/>
        <v>1.028341416</v>
      </c>
      <c r="O977" s="11"/>
      <c r="P977" s="11">
        <f t="shared" si="307"/>
        <v>1.106220529</v>
      </c>
      <c r="Q977" s="11"/>
      <c r="R977" s="15">
        <f t="shared" si="308"/>
        <v>0</v>
      </c>
      <c r="S977" s="13">
        <f t="shared" si="312"/>
        <v>501.94440533062328</v>
      </c>
      <c r="T977" s="13"/>
      <c r="U977" s="19">
        <f t="shared" si="313"/>
        <v>0</v>
      </c>
      <c r="V977" s="13">
        <f t="shared" si="309"/>
        <v>0</v>
      </c>
      <c r="W977" s="4" t="str">
        <f t="shared" si="310"/>
        <v>A+J=</v>
      </c>
      <c r="X977" s="30">
        <f t="shared" si="311"/>
        <v>45866</v>
      </c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3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</row>
    <row r="978" spans="1:80" x14ac:dyDescent="0.15">
      <c r="A978" s="36">
        <f t="shared" si="315"/>
        <v>45372</v>
      </c>
      <c r="B978" s="14">
        <f t="shared" ca="1" si="314"/>
        <v>1526.5519230651514</v>
      </c>
      <c r="C978" s="13">
        <f t="shared" si="298"/>
        <v>1023.70079075</v>
      </c>
      <c r="D978" s="12">
        <f>IF(A978&lt;$B$1,VLOOKUP(A978,[1]DI!$A$4:$B$15000,2,FALSE),0)</f>
        <v>0.1065</v>
      </c>
      <c r="E978" s="13">
        <f t="shared" si="299"/>
        <v>1.00040168</v>
      </c>
      <c r="F978" s="13">
        <f>(TRUNC(PRODUCT($E$13:$E977),16))</f>
        <v>1.33648824010468</v>
      </c>
      <c r="G978" s="13">
        <f t="shared" si="300"/>
        <v>1.24187697988916</v>
      </c>
      <c r="H978" s="13">
        <f t="shared" si="301"/>
        <v>1.07618408</v>
      </c>
      <c r="I978" s="12">
        <f t="shared" si="302"/>
        <v>4.4999999999999998E-2</v>
      </c>
      <c r="J978" s="12"/>
      <c r="K978" s="30">
        <f t="shared" si="303"/>
        <v>45135</v>
      </c>
      <c r="L978" s="2">
        <f t="shared" si="304"/>
        <v>161</v>
      </c>
      <c r="M978" s="15">
        <f t="shared" si="305"/>
        <v>161</v>
      </c>
      <c r="N978" s="11">
        <f t="shared" si="306"/>
        <v>1.0285210520000001</v>
      </c>
      <c r="O978" s="11"/>
      <c r="P978" s="11">
        <f t="shared" si="307"/>
        <v>1.1068779820000001</v>
      </c>
      <c r="Q978" s="11"/>
      <c r="R978" s="15">
        <f t="shared" si="308"/>
        <v>0</v>
      </c>
      <c r="S978" s="13">
        <f t="shared" si="312"/>
        <v>502.85113231515146</v>
      </c>
      <c r="T978" s="13"/>
      <c r="U978" s="19">
        <f t="shared" si="313"/>
        <v>0</v>
      </c>
      <c r="V978" s="13">
        <f t="shared" si="309"/>
        <v>0</v>
      </c>
      <c r="W978" s="4" t="str">
        <f t="shared" si="310"/>
        <v>A+J=</v>
      </c>
      <c r="X978" s="30">
        <f t="shared" si="311"/>
        <v>45866</v>
      </c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3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</row>
    <row r="979" spans="1:80" x14ac:dyDescent="0.15">
      <c r="A979" s="36">
        <f t="shared" si="315"/>
        <v>45373</v>
      </c>
      <c r="B979" s="14">
        <f t="shared" ca="1" si="314"/>
        <v>1527.4318945247908</v>
      </c>
      <c r="C979" s="13">
        <f t="shared" si="298"/>
        <v>1023.70079075</v>
      </c>
      <c r="D979" s="12">
        <f>IF(A979&lt;$B$1,VLOOKUP(A979,[1]DI!$A$4:$B$15000,2,FALSE),0)</f>
        <v>0.1065</v>
      </c>
      <c r="E979" s="13">
        <f t="shared" si="299"/>
        <v>1.00040168</v>
      </c>
      <c r="F979" s="13">
        <f>(TRUNC(PRODUCT($E$13:$E978),16))</f>
        <v>1.33702508070097</v>
      </c>
      <c r="G979" s="13">
        <f t="shared" si="300"/>
        <v>1.24187697988916</v>
      </c>
      <c r="H979" s="13">
        <f t="shared" si="301"/>
        <v>1.07661637</v>
      </c>
      <c r="I979" s="12">
        <f t="shared" si="302"/>
        <v>4.4999999999999998E-2</v>
      </c>
      <c r="J979" s="12"/>
      <c r="K979" s="30">
        <f t="shared" si="303"/>
        <v>45135</v>
      </c>
      <c r="L979" s="2">
        <f t="shared" si="304"/>
        <v>162</v>
      </c>
      <c r="M979" s="15">
        <f t="shared" si="305"/>
        <v>162</v>
      </c>
      <c r="N979" s="11">
        <f t="shared" si="306"/>
        <v>1.02870072</v>
      </c>
      <c r="O979" s="11"/>
      <c r="P979" s="11">
        <f t="shared" si="307"/>
        <v>1.107516035</v>
      </c>
      <c r="Q979" s="11"/>
      <c r="R979" s="15">
        <f t="shared" si="308"/>
        <v>0</v>
      </c>
      <c r="S979" s="13">
        <f t="shared" si="312"/>
        <v>503.73110377479077</v>
      </c>
      <c r="T979" s="13"/>
      <c r="U979" s="19">
        <f t="shared" si="313"/>
        <v>0</v>
      </c>
      <c r="V979" s="13">
        <f t="shared" si="309"/>
        <v>0</v>
      </c>
      <c r="W979" s="4" t="str">
        <f t="shared" si="310"/>
        <v>A+J=</v>
      </c>
      <c r="X979" s="30">
        <f t="shared" si="311"/>
        <v>45866</v>
      </c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3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</row>
    <row r="980" spans="1:80" x14ac:dyDescent="0.15">
      <c r="A980" s="36">
        <f t="shared" si="315"/>
        <v>45374</v>
      </c>
      <c r="B980" s="14">
        <f t="shared" ca="1" si="314"/>
        <v>1528.3123528283691</v>
      </c>
      <c r="C980" s="13">
        <f t="shared" si="298"/>
        <v>1023.70079075</v>
      </c>
      <c r="D980" s="12">
        <f>IF(A980&lt;$B$1,VLOOKUP(A980,[1]DI!$A$4:$B$15000,2,FALSE),0)</f>
        <v>0</v>
      </c>
      <c r="E980" s="13">
        <f t="shared" si="299"/>
        <v>1</v>
      </c>
      <c r="F980" s="13">
        <f>(TRUNC(PRODUCT($E$13:$E979),16))</f>
        <v>1.3375621369353801</v>
      </c>
      <c r="G980" s="13">
        <f t="shared" si="300"/>
        <v>1.24187697988916</v>
      </c>
      <c r="H980" s="13">
        <f t="shared" si="301"/>
        <v>1.0770488199999999</v>
      </c>
      <c r="I980" s="12">
        <f t="shared" si="302"/>
        <v>4.4999999999999998E-2</v>
      </c>
      <c r="J980" s="12"/>
      <c r="K980" s="30">
        <f t="shared" si="303"/>
        <v>45135</v>
      </c>
      <c r="L980" s="2">
        <f t="shared" si="304"/>
        <v>162</v>
      </c>
      <c r="M980" s="15">
        <f t="shared" si="305"/>
        <v>163</v>
      </c>
      <c r="N980" s="11">
        <f t="shared" si="306"/>
        <v>1.028880419</v>
      </c>
      <c r="O980" s="11"/>
      <c r="P980" s="11">
        <f t="shared" si="307"/>
        <v>1.1081544409999999</v>
      </c>
      <c r="Q980" s="11"/>
      <c r="R980" s="15">
        <f t="shared" si="308"/>
        <v>0</v>
      </c>
      <c r="S980" s="13">
        <f t="shared" si="312"/>
        <v>504.61156207836905</v>
      </c>
      <c r="T980" s="13"/>
      <c r="U980" s="19">
        <f t="shared" si="313"/>
        <v>0</v>
      </c>
      <c r="V980" s="13">
        <f t="shared" si="309"/>
        <v>0</v>
      </c>
      <c r="W980" s="4" t="str">
        <f t="shared" si="310"/>
        <v>A+J=</v>
      </c>
      <c r="X980" s="30">
        <f t="shared" si="311"/>
        <v>45866</v>
      </c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3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</row>
    <row r="981" spans="1:80" x14ac:dyDescent="0.15">
      <c r="A981" s="36">
        <f t="shared" si="315"/>
        <v>45375</v>
      </c>
      <c r="B981" s="14">
        <f t="shared" ca="1" si="314"/>
        <v>1528.3123528283691</v>
      </c>
      <c r="C981" s="13">
        <f t="shared" si="298"/>
        <v>1023.70079075</v>
      </c>
      <c r="D981" s="12">
        <f>IF(A981&lt;$B$1,VLOOKUP(A981,[1]DI!$A$4:$B$15000,2,FALSE),0)</f>
        <v>0</v>
      </c>
      <c r="E981" s="13">
        <f t="shared" si="299"/>
        <v>1</v>
      </c>
      <c r="F981" s="13">
        <f>(TRUNC(PRODUCT($E$13:$E980),16))</f>
        <v>1.3375621369353801</v>
      </c>
      <c r="G981" s="13">
        <f t="shared" si="300"/>
        <v>1.24187697988916</v>
      </c>
      <c r="H981" s="13">
        <f t="shared" si="301"/>
        <v>1.0770488199999999</v>
      </c>
      <c r="I981" s="12">
        <f t="shared" si="302"/>
        <v>4.4999999999999998E-2</v>
      </c>
      <c r="J981" s="12"/>
      <c r="K981" s="30">
        <f t="shared" si="303"/>
        <v>45135</v>
      </c>
      <c r="L981" s="2">
        <f t="shared" si="304"/>
        <v>162</v>
      </c>
      <c r="M981" s="15">
        <f t="shared" si="305"/>
        <v>163</v>
      </c>
      <c r="N981" s="11">
        <f t="shared" si="306"/>
        <v>1.028880419</v>
      </c>
      <c r="O981" s="11"/>
      <c r="P981" s="11">
        <f t="shared" si="307"/>
        <v>1.1081544409999999</v>
      </c>
      <c r="Q981" s="11"/>
      <c r="R981" s="15">
        <f t="shared" si="308"/>
        <v>0</v>
      </c>
      <c r="S981" s="13">
        <f t="shared" si="312"/>
        <v>504.61156207836905</v>
      </c>
      <c r="T981" s="13"/>
      <c r="U981" s="19">
        <f t="shared" si="313"/>
        <v>0</v>
      </c>
      <c r="V981" s="13">
        <f t="shared" si="309"/>
        <v>0</v>
      </c>
      <c r="W981" s="4" t="str">
        <f t="shared" si="310"/>
        <v>A+J=</v>
      </c>
      <c r="X981" s="30">
        <f t="shared" si="311"/>
        <v>45866</v>
      </c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3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</row>
    <row r="982" spans="1:80" x14ac:dyDescent="0.15">
      <c r="A982" s="36">
        <f t="shared" si="315"/>
        <v>45376</v>
      </c>
      <c r="B982" s="14">
        <f t="shared" ca="1" si="314"/>
        <v>1528.3123528283691</v>
      </c>
      <c r="C982" s="13">
        <f t="shared" si="298"/>
        <v>1023.70079075</v>
      </c>
      <c r="D982" s="12">
        <f>IF(A982&lt;$B$1,VLOOKUP(A982,[1]DI!$A$4:$B$15000,2,FALSE),0)</f>
        <v>0.1065</v>
      </c>
      <c r="E982" s="13">
        <f t="shared" si="299"/>
        <v>1.00040168</v>
      </c>
      <c r="F982" s="13">
        <f>(TRUNC(PRODUCT($E$13:$E981),16))</f>
        <v>1.3375621369353801</v>
      </c>
      <c r="G982" s="13">
        <f t="shared" si="300"/>
        <v>1.24187697988916</v>
      </c>
      <c r="H982" s="13">
        <f t="shared" si="301"/>
        <v>1.0770488199999999</v>
      </c>
      <c r="I982" s="12">
        <f t="shared" si="302"/>
        <v>4.4999999999999998E-2</v>
      </c>
      <c r="J982" s="12"/>
      <c r="K982" s="30">
        <f t="shared" si="303"/>
        <v>45135</v>
      </c>
      <c r="L982" s="2">
        <f t="shared" si="304"/>
        <v>163</v>
      </c>
      <c r="M982" s="15">
        <f t="shared" si="305"/>
        <v>163</v>
      </c>
      <c r="N982" s="11">
        <f t="shared" si="306"/>
        <v>1.028880419</v>
      </c>
      <c r="O982" s="11"/>
      <c r="P982" s="11">
        <f t="shared" si="307"/>
        <v>1.1081544409999999</v>
      </c>
      <c r="Q982" s="11"/>
      <c r="R982" s="15">
        <f t="shared" si="308"/>
        <v>0</v>
      </c>
      <c r="S982" s="13">
        <f t="shared" si="312"/>
        <v>504.61156207836905</v>
      </c>
      <c r="T982" s="13"/>
      <c r="U982" s="19">
        <f t="shared" si="313"/>
        <v>0</v>
      </c>
      <c r="V982" s="13">
        <f t="shared" si="309"/>
        <v>0</v>
      </c>
      <c r="W982" s="4" t="str">
        <f t="shared" si="310"/>
        <v>A+J=</v>
      </c>
      <c r="X982" s="30">
        <f t="shared" si="311"/>
        <v>45866</v>
      </c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3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</row>
    <row r="983" spans="1:80" x14ac:dyDescent="0.15">
      <c r="A983" s="36">
        <f t="shared" si="315"/>
        <v>45377</v>
      </c>
      <c r="B983" s="14">
        <f t="shared" ca="1" si="314"/>
        <v>1529.1933296912421</v>
      </c>
      <c r="C983" s="13">
        <f t="shared" si="298"/>
        <v>1023.70079075</v>
      </c>
      <c r="D983" s="12">
        <f>IF(A983&lt;$B$1,VLOOKUP(A983,[1]DI!$A$4:$B$15000,2,FALSE),0)</f>
        <v>0.1065</v>
      </c>
      <c r="E983" s="13">
        <f t="shared" si="299"/>
        <v>1.00040168</v>
      </c>
      <c r="F983" s="13">
        <f>(TRUNC(PRODUCT($E$13:$E982),16))</f>
        <v>1.3380994088945499</v>
      </c>
      <c r="G983" s="13">
        <f t="shared" si="300"/>
        <v>1.24187697988916</v>
      </c>
      <c r="H983" s="13">
        <f t="shared" si="301"/>
        <v>1.0774814500000001</v>
      </c>
      <c r="I983" s="12">
        <f t="shared" si="302"/>
        <v>4.4999999999999998E-2</v>
      </c>
      <c r="J983" s="12"/>
      <c r="K983" s="30">
        <f t="shared" si="303"/>
        <v>45135</v>
      </c>
      <c r="L983" s="2">
        <f t="shared" si="304"/>
        <v>164</v>
      </c>
      <c r="M983" s="15">
        <f t="shared" si="305"/>
        <v>164</v>
      </c>
      <c r="N983" s="11">
        <f t="shared" si="306"/>
        <v>1.0290601500000001</v>
      </c>
      <c r="O983" s="11"/>
      <c r="P983" s="11">
        <f t="shared" si="307"/>
        <v>1.1087932229999999</v>
      </c>
      <c r="Q983" s="11"/>
      <c r="R983" s="15">
        <f t="shared" si="308"/>
        <v>0</v>
      </c>
      <c r="S983" s="13">
        <f t="shared" si="312"/>
        <v>505.49253894124217</v>
      </c>
      <c r="T983" s="13"/>
      <c r="U983" s="19">
        <f t="shared" si="313"/>
        <v>0</v>
      </c>
      <c r="V983" s="13">
        <f t="shared" si="309"/>
        <v>0</v>
      </c>
      <c r="W983" s="4" t="str">
        <f t="shared" si="310"/>
        <v>A+J=</v>
      </c>
      <c r="X983" s="30">
        <f t="shared" si="311"/>
        <v>45866</v>
      </c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3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</row>
    <row r="984" spans="1:80" x14ac:dyDescent="0.15">
      <c r="A984" s="36">
        <f t="shared" si="315"/>
        <v>45378</v>
      </c>
      <c r="B984" s="14">
        <f t="shared" ca="1" si="314"/>
        <v>1530.0748058071065</v>
      </c>
      <c r="C984" s="13">
        <f t="shared" si="298"/>
        <v>1023.70079075</v>
      </c>
      <c r="D984" s="12">
        <f>IF(A984&lt;$B$1,VLOOKUP(A984,[1]DI!$A$4:$B$15000,2,FALSE),0)</f>
        <v>0.1065</v>
      </c>
      <c r="E984" s="13">
        <f t="shared" si="299"/>
        <v>1.00040168</v>
      </c>
      <c r="F984" s="13">
        <f>(TRUNC(PRODUCT($E$13:$E983),16))</f>
        <v>1.3386368966651101</v>
      </c>
      <c r="G984" s="13">
        <f t="shared" si="300"/>
        <v>1.24187697988916</v>
      </c>
      <c r="H984" s="13">
        <f t="shared" si="301"/>
        <v>1.0779142500000001</v>
      </c>
      <c r="I984" s="12">
        <f t="shared" si="302"/>
        <v>4.4999999999999998E-2</v>
      </c>
      <c r="J984" s="12"/>
      <c r="K984" s="30">
        <f t="shared" si="303"/>
        <v>45135</v>
      </c>
      <c r="L984" s="2">
        <f t="shared" si="304"/>
        <v>165</v>
      </c>
      <c r="M984" s="15">
        <f t="shared" si="305"/>
        <v>165</v>
      </c>
      <c r="N984" s="11">
        <f t="shared" si="306"/>
        <v>1.0292399109999999</v>
      </c>
      <c r="O984" s="11"/>
      <c r="P984" s="11">
        <f t="shared" si="307"/>
        <v>1.1094323669999999</v>
      </c>
      <c r="Q984" s="11"/>
      <c r="R984" s="15">
        <f t="shared" si="308"/>
        <v>0</v>
      </c>
      <c r="S984" s="13">
        <f t="shared" si="312"/>
        <v>506.37401505710642</v>
      </c>
      <c r="T984" s="13"/>
      <c r="U984" s="19">
        <f t="shared" si="313"/>
        <v>0</v>
      </c>
      <c r="V984" s="13">
        <f t="shared" si="309"/>
        <v>0</v>
      </c>
      <c r="W984" s="4" t="str">
        <f t="shared" si="310"/>
        <v>A+J=</v>
      </c>
      <c r="X984" s="30">
        <f t="shared" si="311"/>
        <v>45866</v>
      </c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3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</row>
    <row r="985" spans="1:80" x14ac:dyDescent="0.15">
      <c r="A985" s="36">
        <f t="shared" si="315"/>
        <v>45379</v>
      </c>
      <c r="B985" s="14">
        <f t="shared" ca="1" si="314"/>
        <v>1530.9568004822654</v>
      </c>
      <c r="C985" s="13">
        <f t="shared" si="298"/>
        <v>1023.70079075</v>
      </c>
      <c r="D985" s="12">
        <f>IF(A985&lt;$B$1,VLOOKUP(A985,[1]DI!$A$4:$B$15000,2,FALSE),0)</f>
        <v>0.1065</v>
      </c>
      <c r="E985" s="13">
        <f t="shared" si="299"/>
        <v>1.00040168</v>
      </c>
      <c r="F985" s="13">
        <f>(TRUNC(PRODUCT($E$13:$E984),16))</f>
        <v>1.3391746003337599</v>
      </c>
      <c r="G985" s="13">
        <f t="shared" si="300"/>
        <v>1.24187697988916</v>
      </c>
      <c r="H985" s="13">
        <f t="shared" si="301"/>
        <v>1.0783472300000001</v>
      </c>
      <c r="I985" s="12">
        <f t="shared" si="302"/>
        <v>4.4999999999999998E-2</v>
      </c>
      <c r="J985" s="12"/>
      <c r="K985" s="30">
        <f t="shared" si="303"/>
        <v>45135</v>
      </c>
      <c r="L985" s="2">
        <f t="shared" si="304"/>
        <v>166</v>
      </c>
      <c r="M985" s="15">
        <f t="shared" si="305"/>
        <v>166</v>
      </c>
      <c r="N985" s="11">
        <f t="shared" si="306"/>
        <v>1.029419705</v>
      </c>
      <c r="O985" s="11"/>
      <c r="P985" s="11">
        <f t="shared" si="307"/>
        <v>1.1100718869999999</v>
      </c>
      <c r="Q985" s="11"/>
      <c r="R985" s="15">
        <f t="shared" si="308"/>
        <v>0</v>
      </c>
      <c r="S985" s="13">
        <f t="shared" si="312"/>
        <v>507.25600973226545</v>
      </c>
      <c r="T985" s="13"/>
      <c r="U985" s="19">
        <f t="shared" si="313"/>
        <v>0</v>
      </c>
      <c r="V985" s="13">
        <f t="shared" si="309"/>
        <v>0</v>
      </c>
      <c r="W985" s="4" t="str">
        <f t="shared" si="310"/>
        <v>A+J=</v>
      </c>
      <c r="X985" s="30">
        <f t="shared" si="311"/>
        <v>45866</v>
      </c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3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</row>
    <row r="986" spans="1:80" x14ac:dyDescent="0.15">
      <c r="A986" s="36">
        <f t="shared" si="315"/>
        <v>45380</v>
      </c>
      <c r="B986" s="14">
        <f t="shared" ca="1" si="314"/>
        <v>1531.8392971613162</v>
      </c>
      <c r="C986" s="13">
        <f t="shared" si="298"/>
        <v>1023.70079075</v>
      </c>
      <c r="D986" s="12">
        <f>IF(A986&lt;$B$1,VLOOKUP(A986,[1]DI!$A$4:$B$15000,2,FALSE),0)</f>
        <v>0</v>
      </c>
      <c r="E986" s="13">
        <f t="shared" si="299"/>
        <v>1</v>
      </c>
      <c r="F986" s="13">
        <f>(TRUNC(PRODUCT($E$13:$E985),16))</f>
        <v>1.33971251998723</v>
      </c>
      <c r="G986" s="13">
        <f t="shared" si="300"/>
        <v>1.24187697988916</v>
      </c>
      <c r="H986" s="13">
        <f t="shared" si="301"/>
        <v>1.07878038</v>
      </c>
      <c r="I986" s="12">
        <f t="shared" si="302"/>
        <v>4.4999999999999998E-2</v>
      </c>
      <c r="J986" s="12"/>
      <c r="K986" s="30">
        <f t="shared" si="303"/>
        <v>45135</v>
      </c>
      <c r="L986" s="2">
        <f t="shared" si="304"/>
        <v>166</v>
      </c>
      <c r="M986" s="15">
        <f t="shared" si="305"/>
        <v>167</v>
      </c>
      <c r="N986" s="11">
        <f t="shared" si="306"/>
        <v>1.029599529</v>
      </c>
      <c r="O986" s="11"/>
      <c r="P986" s="11">
        <f t="shared" si="307"/>
        <v>1.1107117710000001</v>
      </c>
      <c r="Q986" s="11"/>
      <c r="R986" s="15">
        <f t="shared" si="308"/>
        <v>0</v>
      </c>
      <c r="S986" s="13">
        <f t="shared" si="312"/>
        <v>508.13850641131626</v>
      </c>
      <c r="T986" s="13"/>
      <c r="U986" s="19">
        <f t="shared" si="313"/>
        <v>0</v>
      </c>
      <c r="V986" s="13">
        <f t="shared" si="309"/>
        <v>0</v>
      </c>
      <c r="W986" s="4" t="str">
        <f t="shared" si="310"/>
        <v>A+J=</v>
      </c>
      <c r="X986" s="30">
        <f t="shared" si="311"/>
        <v>45866</v>
      </c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3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</row>
    <row r="987" spans="1:80" x14ac:dyDescent="0.15">
      <c r="A987" s="36">
        <f t="shared" si="315"/>
        <v>45381</v>
      </c>
      <c r="B987" s="14">
        <f t="shared" ca="1" si="314"/>
        <v>1531.8392971613162</v>
      </c>
      <c r="C987" s="13">
        <f t="shared" si="298"/>
        <v>1023.70079075</v>
      </c>
      <c r="D987" s="12">
        <f>IF(A987&lt;$B$1,VLOOKUP(A987,[1]DI!$A$4:$B$15000,2,FALSE),0)</f>
        <v>0</v>
      </c>
      <c r="E987" s="13">
        <f t="shared" si="299"/>
        <v>1</v>
      </c>
      <c r="F987" s="13">
        <f>(TRUNC(PRODUCT($E$13:$E986),16))</f>
        <v>1.33971251998723</v>
      </c>
      <c r="G987" s="13">
        <f t="shared" si="300"/>
        <v>1.24187697988916</v>
      </c>
      <c r="H987" s="13">
        <f t="shared" si="301"/>
        <v>1.07878038</v>
      </c>
      <c r="I987" s="12">
        <f t="shared" si="302"/>
        <v>4.4999999999999998E-2</v>
      </c>
      <c r="J987" s="12"/>
      <c r="K987" s="30">
        <f t="shared" si="303"/>
        <v>45135</v>
      </c>
      <c r="L987" s="2">
        <f t="shared" si="304"/>
        <v>166</v>
      </c>
      <c r="M987" s="15">
        <f t="shared" si="305"/>
        <v>167</v>
      </c>
      <c r="N987" s="11">
        <f t="shared" si="306"/>
        <v>1.029599529</v>
      </c>
      <c r="O987" s="11"/>
      <c r="P987" s="11">
        <f t="shared" si="307"/>
        <v>1.1107117710000001</v>
      </c>
      <c r="Q987" s="11"/>
      <c r="R987" s="15">
        <f t="shared" si="308"/>
        <v>0</v>
      </c>
      <c r="S987" s="13">
        <f t="shared" si="312"/>
        <v>508.13850641131626</v>
      </c>
      <c r="T987" s="13"/>
      <c r="U987" s="19">
        <f t="shared" si="313"/>
        <v>0</v>
      </c>
      <c r="V987" s="13">
        <f t="shared" si="309"/>
        <v>0</v>
      </c>
      <c r="W987" s="4" t="str">
        <f t="shared" si="310"/>
        <v>A+J=</v>
      </c>
      <c r="X987" s="30">
        <f t="shared" si="311"/>
        <v>45866</v>
      </c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3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</row>
    <row r="988" spans="1:80" x14ac:dyDescent="0.15">
      <c r="A988" s="36">
        <f t="shared" si="315"/>
        <v>45382</v>
      </c>
      <c r="B988" s="14">
        <f t="shared" ca="1" si="314"/>
        <v>1531.8392971613162</v>
      </c>
      <c r="C988" s="13">
        <f t="shared" si="298"/>
        <v>1023.70079075</v>
      </c>
      <c r="D988" s="12">
        <f>IF(A988&lt;$B$1,VLOOKUP(A988,[1]DI!$A$4:$B$15000,2,FALSE),0)</f>
        <v>0</v>
      </c>
      <c r="E988" s="13">
        <f t="shared" si="299"/>
        <v>1</v>
      </c>
      <c r="F988" s="13">
        <f>(TRUNC(PRODUCT($E$13:$E987),16))</f>
        <v>1.33971251998723</v>
      </c>
      <c r="G988" s="13">
        <f t="shared" si="300"/>
        <v>1.24187697988916</v>
      </c>
      <c r="H988" s="13">
        <f t="shared" si="301"/>
        <v>1.07878038</v>
      </c>
      <c r="I988" s="12">
        <f t="shared" si="302"/>
        <v>4.4999999999999998E-2</v>
      </c>
      <c r="J988" s="12"/>
      <c r="K988" s="30">
        <f t="shared" si="303"/>
        <v>45135</v>
      </c>
      <c r="L988" s="2">
        <f t="shared" si="304"/>
        <v>166</v>
      </c>
      <c r="M988" s="15">
        <f t="shared" si="305"/>
        <v>167</v>
      </c>
      <c r="N988" s="11">
        <f t="shared" si="306"/>
        <v>1.029599529</v>
      </c>
      <c r="O988" s="11"/>
      <c r="P988" s="11">
        <f t="shared" si="307"/>
        <v>1.1107117710000001</v>
      </c>
      <c r="Q988" s="11"/>
      <c r="R988" s="15">
        <f t="shared" si="308"/>
        <v>0</v>
      </c>
      <c r="S988" s="13">
        <f t="shared" si="312"/>
        <v>508.13850641131626</v>
      </c>
      <c r="T988" s="13"/>
      <c r="U988" s="19">
        <f t="shared" si="313"/>
        <v>0</v>
      </c>
      <c r="V988" s="13">
        <f t="shared" si="309"/>
        <v>0</v>
      </c>
      <c r="W988" s="4" t="str">
        <f t="shared" si="310"/>
        <v>A+J=</v>
      </c>
      <c r="X988" s="30">
        <f t="shared" si="311"/>
        <v>45866</v>
      </c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3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</row>
    <row r="989" spans="1:80" x14ac:dyDescent="0.15">
      <c r="A989" s="36">
        <f t="shared" si="315"/>
        <v>45383</v>
      </c>
      <c r="B989" s="14">
        <f t="shared" ca="1" si="314"/>
        <v>1531.8392971613162</v>
      </c>
      <c r="C989" s="13">
        <f t="shared" si="298"/>
        <v>1023.70079075</v>
      </c>
      <c r="D989" s="12">
        <f>IF(A989&lt;$B$1,VLOOKUP(A989,[1]DI!$A$4:$B$15000,2,FALSE),0)</f>
        <v>0.1065</v>
      </c>
      <c r="E989" s="13">
        <f t="shared" si="299"/>
        <v>1.00040168</v>
      </c>
      <c r="F989" s="13">
        <f>(TRUNC(PRODUCT($E$13:$E988),16))</f>
        <v>1.33971251998723</v>
      </c>
      <c r="G989" s="13">
        <f t="shared" si="300"/>
        <v>1.24187697988916</v>
      </c>
      <c r="H989" s="13">
        <f t="shared" si="301"/>
        <v>1.07878038</v>
      </c>
      <c r="I989" s="12">
        <f t="shared" si="302"/>
        <v>4.4999999999999998E-2</v>
      </c>
      <c r="J989" s="12"/>
      <c r="K989" s="30">
        <f t="shared" si="303"/>
        <v>45135</v>
      </c>
      <c r="L989" s="2">
        <f t="shared" si="304"/>
        <v>167</v>
      </c>
      <c r="M989" s="15">
        <f t="shared" si="305"/>
        <v>167</v>
      </c>
      <c r="N989" s="11">
        <f t="shared" si="306"/>
        <v>1.029599529</v>
      </c>
      <c r="O989" s="11"/>
      <c r="P989" s="11">
        <f t="shared" si="307"/>
        <v>1.1107117710000001</v>
      </c>
      <c r="Q989" s="11"/>
      <c r="R989" s="15">
        <f t="shared" si="308"/>
        <v>0</v>
      </c>
      <c r="S989" s="13">
        <f t="shared" si="312"/>
        <v>508.13850641131626</v>
      </c>
      <c r="T989" s="13"/>
      <c r="U989" s="19">
        <f t="shared" si="313"/>
        <v>0</v>
      </c>
      <c r="V989" s="13">
        <f t="shared" si="309"/>
        <v>0</v>
      </c>
      <c r="W989" s="4" t="str">
        <f t="shared" si="310"/>
        <v>A+J=</v>
      </c>
      <c r="X989" s="30">
        <f t="shared" si="311"/>
        <v>45866</v>
      </c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3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</row>
    <row r="990" spans="1:80" x14ac:dyDescent="0.15">
      <c r="A990" s="36">
        <f t="shared" si="315"/>
        <v>45384</v>
      </c>
      <c r="B990" s="14">
        <f t="shared" ca="1" si="314"/>
        <v>1532.722297239709</v>
      </c>
      <c r="C990" s="13">
        <f t="shared" si="298"/>
        <v>1023.70079075</v>
      </c>
      <c r="D990" s="12">
        <f>IF(A990&lt;$B$1,VLOOKUP(A990,[1]DI!$A$4:$B$15000,2,FALSE),0)</f>
        <v>0.1065</v>
      </c>
      <c r="E990" s="13">
        <f t="shared" si="299"/>
        <v>1.00040168</v>
      </c>
      <c r="F990" s="13">
        <f>(TRUNC(PRODUCT($E$13:$E989),16))</f>
        <v>1.34025065571226</v>
      </c>
      <c r="G990" s="13">
        <f t="shared" si="300"/>
        <v>1.24187697988916</v>
      </c>
      <c r="H990" s="13">
        <f t="shared" si="301"/>
        <v>1.0792136999999999</v>
      </c>
      <c r="I990" s="12">
        <f t="shared" si="302"/>
        <v>4.4999999999999998E-2</v>
      </c>
      <c r="J990" s="12"/>
      <c r="K990" s="30">
        <f t="shared" si="303"/>
        <v>45135</v>
      </c>
      <c r="L990" s="2">
        <f t="shared" si="304"/>
        <v>168</v>
      </c>
      <c r="M990" s="15">
        <f t="shared" si="305"/>
        <v>168</v>
      </c>
      <c r="N990" s="11">
        <f t="shared" si="306"/>
        <v>1.0297793850000001</v>
      </c>
      <c r="O990" s="11"/>
      <c r="P990" s="11">
        <f t="shared" si="307"/>
        <v>1.11135202</v>
      </c>
      <c r="Q990" s="11"/>
      <c r="R990" s="15">
        <f t="shared" si="308"/>
        <v>0</v>
      </c>
      <c r="S990" s="13">
        <f t="shared" si="312"/>
        <v>509.021506489709</v>
      </c>
      <c r="T990" s="13"/>
      <c r="U990" s="19">
        <f t="shared" si="313"/>
        <v>0</v>
      </c>
      <c r="V990" s="13">
        <f t="shared" si="309"/>
        <v>0</v>
      </c>
      <c r="W990" s="4" t="str">
        <f t="shared" si="310"/>
        <v>A+J=</v>
      </c>
      <c r="X990" s="30">
        <f t="shared" si="311"/>
        <v>45866</v>
      </c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3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</row>
    <row r="991" spans="1:80" x14ac:dyDescent="0.15">
      <c r="A991" s="36">
        <f t="shared" si="315"/>
        <v>45385</v>
      </c>
      <c r="B991" s="14">
        <f t="shared" ca="1" si="314"/>
        <v>1533.6058158773965</v>
      </c>
      <c r="C991" s="13">
        <f t="shared" si="298"/>
        <v>1023.70079075</v>
      </c>
      <c r="D991" s="12">
        <f>IF(A991&lt;$B$1,VLOOKUP(A991,[1]DI!$A$4:$B$15000,2,FALSE),0)</f>
        <v>0.1065</v>
      </c>
      <c r="E991" s="13">
        <f t="shared" si="299"/>
        <v>1.00040168</v>
      </c>
      <c r="F991" s="13">
        <f>(TRUNC(PRODUCT($E$13:$E990),16))</f>
        <v>1.3407890075956399</v>
      </c>
      <c r="G991" s="13">
        <f t="shared" si="300"/>
        <v>1.24187697988916</v>
      </c>
      <c r="H991" s="13">
        <f t="shared" si="301"/>
        <v>1.0796471999999999</v>
      </c>
      <c r="I991" s="12">
        <f t="shared" si="302"/>
        <v>4.4999999999999998E-2</v>
      </c>
      <c r="J991" s="12"/>
      <c r="K991" s="30">
        <f t="shared" si="303"/>
        <v>45135</v>
      </c>
      <c r="L991" s="2">
        <f t="shared" si="304"/>
        <v>169</v>
      </c>
      <c r="M991" s="15">
        <f t="shared" si="305"/>
        <v>169</v>
      </c>
      <c r="N991" s="11">
        <f t="shared" si="306"/>
        <v>1.029959273</v>
      </c>
      <c r="O991" s="11"/>
      <c r="P991" s="11">
        <f t="shared" si="307"/>
        <v>1.1119926449999999</v>
      </c>
      <c r="Q991" s="11"/>
      <c r="R991" s="15">
        <f t="shared" si="308"/>
        <v>0</v>
      </c>
      <c r="S991" s="13">
        <f t="shared" si="312"/>
        <v>509.90502512739647</v>
      </c>
      <c r="T991" s="13"/>
      <c r="U991" s="19">
        <f t="shared" si="313"/>
        <v>0</v>
      </c>
      <c r="V991" s="13">
        <f t="shared" si="309"/>
        <v>0</v>
      </c>
      <c r="W991" s="4" t="str">
        <f t="shared" si="310"/>
        <v>A+J=</v>
      </c>
      <c r="X991" s="30">
        <f t="shared" si="311"/>
        <v>45866</v>
      </c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3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</row>
    <row r="992" spans="1:80" x14ac:dyDescent="0.15">
      <c r="A992" s="36">
        <f t="shared" si="315"/>
        <v>45386</v>
      </c>
      <c r="B992" s="14">
        <f t="shared" ca="1" si="314"/>
        <v>1534.4898516989285</v>
      </c>
      <c r="C992" s="13">
        <f t="shared" si="298"/>
        <v>1023.70079075</v>
      </c>
      <c r="D992" s="12">
        <f>IF(A992&lt;$B$1,VLOOKUP(A992,[1]DI!$A$4:$B$15000,2,FALSE),0)</f>
        <v>0.1065</v>
      </c>
      <c r="E992" s="13">
        <f t="shared" si="299"/>
        <v>1.00040168</v>
      </c>
      <c r="F992" s="13">
        <f>(TRUNC(PRODUCT($E$13:$E991),16))</f>
        <v>1.34132757572421</v>
      </c>
      <c r="G992" s="13">
        <f t="shared" si="300"/>
        <v>1.24187697988916</v>
      </c>
      <c r="H992" s="13">
        <f t="shared" si="301"/>
        <v>1.0800808799999999</v>
      </c>
      <c r="I992" s="12">
        <f t="shared" si="302"/>
        <v>4.4999999999999998E-2</v>
      </c>
      <c r="J992" s="12"/>
      <c r="K992" s="30">
        <f t="shared" si="303"/>
        <v>45135</v>
      </c>
      <c r="L992" s="2">
        <f t="shared" si="304"/>
        <v>170</v>
      </c>
      <c r="M992" s="15">
        <f t="shared" si="305"/>
        <v>170</v>
      </c>
      <c r="N992" s="11">
        <f t="shared" si="306"/>
        <v>1.030139192</v>
      </c>
      <c r="O992" s="11"/>
      <c r="P992" s="11">
        <f t="shared" si="307"/>
        <v>1.1126336450000001</v>
      </c>
      <c r="Q992" s="11"/>
      <c r="R992" s="15">
        <f t="shared" si="308"/>
        <v>0</v>
      </c>
      <c r="S992" s="13">
        <f t="shared" si="312"/>
        <v>510.78906094892852</v>
      </c>
      <c r="T992" s="13"/>
      <c r="U992" s="19">
        <f t="shared" si="313"/>
        <v>0</v>
      </c>
      <c r="V992" s="13">
        <f t="shared" si="309"/>
        <v>0</v>
      </c>
      <c r="W992" s="4" t="str">
        <f t="shared" si="310"/>
        <v>A+J=</v>
      </c>
      <c r="X992" s="30">
        <f t="shared" si="311"/>
        <v>45866</v>
      </c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3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</row>
    <row r="993" spans="1:80" x14ac:dyDescent="0.15">
      <c r="A993" s="36">
        <f t="shared" si="315"/>
        <v>45387</v>
      </c>
      <c r="B993" s="14">
        <f t="shared" ca="1" si="314"/>
        <v>1535.3743757298498</v>
      </c>
      <c r="C993" s="13">
        <f t="shared" si="298"/>
        <v>1023.70079075</v>
      </c>
      <c r="D993" s="12">
        <f>IF(A993&lt;$B$1,VLOOKUP(A993,[1]DI!$A$4:$B$15000,2,FALSE),0)</f>
        <v>0.1065</v>
      </c>
      <c r="E993" s="13">
        <f t="shared" si="299"/>
        <v>1.00040168</v>
      </c>
      <c r="F993" s="13">
        <f>(TRUNC(PRODUCT($E$13:$E992),16))</f>
        <v>1.34186636018483</v>
      </c>
      <c r="G993" s="13">
        <f t="shared" si="300"/>
        <v>1.24187697988916</v>
      </c>
      <c r="H993" s="13">
        <f t="shared" si="301"/>
        <v>1.08051472</v>
      </c>
      <c r="I993" s="12">
        <f t="shared" si="302"/>
        <v>4.4999999999999998E-2</v>
      </c>
      <c r="J993" s="12"/>
      <c r="K993" s="30">
        <f t="shared" si="303"/>
        <v>45135</v>
      </c>
      <c r="L993" s="2">
        <f t="shared" si="304"/>
        <v>171</v>
      </c>
      <c r="M993" s="15">
        <f t="shared" si="305"/>
        <v>171</v>
      </c>
      <c r="N993" s="11">
        <f t="shared" si="306"/>
        <v>1.030319142</v>
      </c>
      <c r="O993" s="11"/>
      <c r="P993" s="11">
        <f t="shared" si="307"/>
        <v>1.1132749989999999</v>
      </c>
      <c r="Q993" s="11"/>
      <c r="R993" s="15">
        <f t="shared" si="308"/>
        <v>0</v>
      </c>
      <c r="S993" s="13">
        <f t="shared" si="312"/>
        <v>511.67358497984969</v>
      </c>
      <c r="T993" s="13"/>
      <c r="U993" s="19">
        <f t="shared" si="313"/>
        <v>0</v>
      </c>
      <c r="V993" s="13">
        <f t="shared" si="309"/>
        <v>0</v>
      </c>
      <c r="W993" s="4" t="str">
        <f t="shared" si="310"/>
        <v>A+J=</v>
      </c>
      <c r="X993" s="30">
        <f t="shared" si="311"/>
        <v>45866</v>
      </c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3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</row>
    <row r="994" spans="1:80" x14ac:dyDescent="0.15">
      <c r="A994" s="36">
        <f t="shared" si="315"/>
        <v>45388</v>
      </c>
      <c r="B994" s="14">
        <f t="shared" ca="1" si="314"/>
        <v>1536.2594197155158</v>
      </c>
      <c r="C994" s="13">
        <f t="shared" si="298"/>
        <v>1023.70079075</v>
      </c>
      <c r="D994" s="12">
        <f>IF(A994&lt;$B$1,VLOOKUP(A994,[1]DI!$A$4:$B$15000,2,FALSE),0)</f>
        <v>0</v>
      </c>
      <c r="E994" s="13">
        <f t="shared" si="299"/>
        <v>1</v>
      </c>
      <c r="F994" s="13">
        <f>(TRUNC(PRODUCT($E$13:$E993),16))</f>
        <v>1.34240536106439</v>
      </c>
      <c r="G994" s="13">
        <f t="shared" si="300"/>
        <v>1.24187697988916</v>
      </c>
      <c r="H994" s="13">
        <f t="shared" si="301"/>
        <v>1.08094874</v>
      </c>
      <c r="I994" s="12">
        <f t="shared" si="302"/>
        <v>4.4999999999999998E-2</v>
      </c>
      <c r="J994" s="12"/>
      <c r="K994" s="30">
        <f t="shared" si="303"/>
        <v>45135</v>
      </c>
      <c r="L994" s="2">
        <f t="shared" si="304"/>
        <v>171</v>
      </c>
      <c r="M994" s="15">
        <f t="shared" si="305"/>
        <v>172</v>
      </c>
      <c r="N994" s="11">
        <f t="shared" si="306"/>
        <v>1.0304991240000001</v>
      </c>
      <c r="O994" s="11"/>
      <c r="P994" s="11">
        <f t="shared" si="307"/>
        <v>1.1139167299999999</v>
      </c>
      <c r="Q994" s="11"/>
      <c r="R994" s="15">
        <f t="shared" si="308"/>
        <v>0</v>
      </c>
      <c r="S994" s="13">
        <f t="shared" si="312"/>
        <v>512.55862896551594</v>
      </c>
      <c r="T994" s="13"/>
      <c r="U994" s="19">
        <f t="shared" si="313"/>
        <v>0</v>
      </c>
      <c r="V994" s="13">
        <f t="shared" si="309"/>
        <v>0</v>
      </c>
      <c r="W994" s="4" t="str">
        <f t="shared" si="310"/>
        <v>A+J=</v>
      </c>
      <c r="X994" s="30">
        <f t="shared" si="311"/>
        <v>45866</v>
      </c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3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</row>
    <row r="995" spans="1:80" x14ac:dyDescent="0.15">
      <c r="A995" s="36">
        <f t="shared" si="315"/>
        <v>45389</v>
      </c>
      <c r="B995" s="14">
        <f t="shared" ca="1" si="314"/>
        <v>1536.2594197155158</v>
      </c>
      <c r="C995" s="13">
        <f t="shared" si="298"/>
        <v>1023.70079075</v>
      </c>
      <c r="D995" s="12">
        <f>IF(A995&lt;$B$1,VLOOKUP(A995,[1]DI!$A$4:$B$15000,2,FALSE),0)</f>
        <v>0</v>
      </c>
      <c r="E995" s="13">
        <f t="shared" si="299"/>
        <v>1</v>
      </c>
      <c r="F995" s="13">
        <f>(TRUNC(PRODUCT($E$13:$E994),16))</f>
        <v>1.34240536106439</v>
      </c>
      <c r="G995" s="13">
        <f t="shared" si="300"/>
        <v>1.24187697988916</v>
      </c>
      <c r="H995" s="13">
        <f t="shared" si="301"/>
        <v>1.08094874</v>
      </c>
      <c r="I995" s="12">
        <f t="shared" si="302"/>
        <v>4.4999999999999998E-2</v>
      </c>
      <c r="J995" s="12"/>
      <c r="K995" s="30">
        <f t="shared" si="303"/>
        <v>45135</v>
      </c>
      <c r="L995" s="2">
        <f t="shared" si="304"/>
        <v>171</v>
      </c>
      <c r="M995" s="15">
        <f t="shared" si="305"/>
        <v>172</v>
      </c>
      <c r="N995" s="11">
        <f t="shared" si="306"/>
        <v>1.0304991240000001</v>
      </c>
      <c r="O995" s="11"/>
      <c r="P995" s="11">
        <f t="shared" si="307"/>
        <v>1.1139167299999999</v>
      </c>
      <c r="Q995" s="11"/>
      <c r="R995" s="15">
        <f t="shared" si="308"/>
        <v>0</v>
      </c>
      <c r="S995" s="13">
        <f t="shared" si="312"/>
        <v>512.55862896551594</v>
      </c>
      <c r="T995" s="13"/>
      <c r="U995" s="19">
        <f t="shared" si="313"/>
        <v>0</v>
      </c>
      <c r="V995" s="13">
        <f t="shared" si="309"/>
        <v>0</v>
      </c>
      <c r="W995" s="4" t="str">
        <f t="shared" si="310"/>
        <v>A+J=</v>
      </c>
      <c r="X995" s="30">
        <f t="shared" si="311"/>
        <v>45866</v>
      </c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3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</row>
    <row r="996" spans="1:80" x14ac:dyDescent="0.15">
      <c r="A996" s="36">
        <f t="shared" si="315"/>
        <v>45390</v>
      </c>
      <c r="B996" s="14">
        <f t="shared" ca="1" si="314"/>
        <v>1536.2594197155158</v>
      </c>
      <c r="C996" s="13">
        <f t="shared" si="298"/>
        <v>1023.70079075</v>
      </c>
      <c r="D996" s="12">
        <f>IF(A996&lt;$B$1,VLOOKUP(A996,[1]DI!$A$4:$B$15000,2,FALSE),0)</f>
        <v>0.1065</v>
      </c>
      <c r="E996" s="13">
        <f t="shared" si="299"/>
        <v>1.00040168</v>
      </c>
      <c r="F996" s="13">
        <f>(TRUNC(PRODUCT($E$13:$E995),16))</f>
        <v>1.34240536106439</v>
      </c>
      <c r="G996" s="13">
        <f t="shared" si="300"/>
        <v>1.24187697988916</v>
      </c>
      <c r="H996" s="13">
        <f t="shared" si="301"/>
        <v>1.08094874</v>
      </c>
      <c r="I996" s="12">
        <f t="shared" si="302"/>
        <v>4.4999999999999998E-2</v>
      </c>
      <c r="J996" s="12"/>
      <c r="K996" s="30">
        <f t="shared" si="303"/>
        <v>45135</v>
      </c>
      <c r="L996" s="2">
        <f t="shared" si="304"/>
        <v>172</v>
      </c>
      <c r="M996" s="15">
        <f t="shared" si="305"/>
        <v>172</v>
      </c>
      <c r="N996" s="11">
        <f t="shared" si="306"/>
        <v>1.0304991240000001</v>
      </c>
      <c r="O996" s="11"/>
      <c r="P996" s="11">
        <f t="shared" si="307"/>
        <v>1.1139167299999999</v>
      </c>
      <c r="Q996" s="11"/>
      <c r="R996" s="15">
        <f t="shared" si="308"/>
        <v>0</v>
      </c>
      <c r="S996" s="13">
        <f t="shared" si="312"/>
        <v>512.55862896551594</v>
      </c>
      <c r="T996" s="13"/>
      <c r="U996" s="19">
        <f t="shared" si="313"/>
        <v>0</v>
      </c>
      <c r="V996" s="13">
        <f t="shared" si="309"/>
        <v>0</v>
      </c>
      <c r="W996" s="4" t="str">
        <f t="shared" si="310"/>
        <v>A+J=</v>
      </c>
      <c r="X996" s="30">
        <f t="shared" si="311"/>
        <v>45866</v>
      </c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3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</row>
    <row r="997" spans="1:80" x14ac:dyDescent="0.15">
      <c r="A997" s="36">
        <f t="shared" si="315"/>
        <v>45391</v>
      </c>
      <c r="B997" s="14">
        <f t="shared" ca="1" si="314"/>
        <v>1537.1449794895764</v>
      </c>
      <c r="C997" s="13">
        <f t="shared" si="298"/>
        <v>1023.70079075</v>
      </c>
      <c r="D997" s="12">
        <f>IF(A997&lt;$B$1,VLOOKUP(A997,[1]DI!$A$4:$B$15000,2,FALSE),0)</f>
        <v>0.1065</v>
      </c>
      <c r="E997" s="13">
        <f t="shared" si="299"/>
        <v>1.00040168</v>
      </c>
      <c r="F997" s="13">
        <f>(TRUNC(PRODUCT($E$13:$E996),16))</f>
        <v>1.34294457844982</v>
      </c>
      <c r="G997" s="13">
        <f t="shared" si="300"/>
        <v>1.24187697988916</v>
      </c>
      <c r="H997" s="13">
        <f t="shared" si="301"/>
        <v>1.0813829399999999</v>
      </c>
      <c r="I997" s="12">
        <f t="shared" si="302"/>
        <v>4.4999999999999998E-2</v>
      </c>
      <c r="J997" s="12"/>
      <c r="K997" s="30">
        <f t="shared" si="303"/>
        <v>45135</v>
      </c>
      <c r="L997" s="2">
        <f t="shared" si="304"/>
        <v>173</v>
      </c>
      <c r="M997" s="15">
        <f t="shared" si="305"/>
        <v>173</v>
      </c>
      <c r="N997" s="11">
        <f t="shared" si="306"/>
        <v>1.0306791369999999</v>
      </c>
      <c r="O997" s="11"/>
      <c r="P997" s="11">
        <f t="shared" si="307"/>
        <v>1.114558835</v>
      </c>
      <c r="Q997" s="11"/>
      <c r="R997" s="15">
        <f t="shared" si="308"/>
        <v>0</v>
      </c>
      <c r="S997" s="13">
        <f t="shared" si="312"/>
        <v>513.44418873957636</v>
      </c>
      <c r="T997" s="13"/>
      <c r="U997" s="19">
        <f t="shared" si="313"/>
        <v>0</v>
      </c>
      <c r="V997" s="13">
        <f t="shared" si="309"/>
        <v>0</v>
      </c>
      <c r="W997" s="4" t="str">
        <f t="shared" si="310"/>
        <v>A+J=</v>
      </c>
      <c r="X997" s="30">
        <f t="shared" si="311"/>
        <v>45866</v>
      </c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3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</row>
    <row r="998" spans="1:80" x14ac:dyDescent="0.15">
      <c r="A998" s="36">
        <f t="shared" si="315"/>
        <v>45392</v>
      </c>
      <c r="B998" s="14">
        <f t="shared" ca="1" si="314"/>
        <v>1538.0310454238793</v>
      </c>
      <c r="C998" s="13">
        <f t="shared" ref="C998:C1061" si="316">(C997-V997)</f>
        <v>1023.70079075</v>
      </c>
      <c r="D998" s="12">
        <f>IF(A998&lt;$B$1,VLOOKUP(A998,[1]DI!$A$4:$B$15000,2,FALSE),0)</f>
        <v>0.1065</v>
      </c>
      <c r="E998" s="13">
        <f t="shared" ref="E998:E1061" si="317">ROUND(((1+D998)^(1/252)),8)</f>
        <v>1.00040168</v>
      </c>
      <c r="F998" s="13">
        <f>(TRUNC(PRODUCT($E$13:$E997),16))</f>
        <v>1.34348401242809</v>
      </c>
      <c r="G998" s="13">
        <f t="shared" ref="G998:G1061" si="318">IF(R997&gt;0,F997,G997)</f>
        <v>1.24187697988916</v>
      </c>
      <c r="H998" s="13">
        <f t="shared" ref="H998:H1061" si="319">ROUND(F998/G998,8)</f>
        <v>1.0818173099999999</v>
      </c>
      <c r="I998" s="12">
        <f t="shared" ref="I998:I1061" si="320">IF(R997&gt;0,VLOOKUP(A997,AG$161:AH$223,2),I997)</f>
        <v>4.4999999999999998E-2</v>
      </c>
      <c r="J998" s="12"/>
      <c r="K998" s="30">
        <f t="shared" ref="K998:K1061" si="321">IF(R997&gt;0,VLOOKUP(R997,Z$13:AJ$151,2),K997)</f>
        <v>45135</v>
      </c>
      <c r="L998" s="2">
        <f t="shared" ref="L998:L1061" si="322">IF(A998&gt;K998,IF(NETWORKDAYS(K998,A998,$Z$161:$Z$545)-1=0,1,NETWORKDAYS(K998,A998,$Z$161:$Z$545)-1),0)</f>
        <v>174</v>
      </c>
      <c r="M998" s="15">
        <f t="shared" ref="M998:M1061" si="323">IF(AND(L998=1,L997=1),1,IF(L998&gt;0,IF(L998=L997,L998+1,L998),0))</f>
        <v>174</v>
      </c>
      <c r="N998" s="11">
        <f t="shared" ref="N998:N1061" si="324">ROUND((I998+1)^(M998/252),9)</f>
        <v>1.0308591819999999</v>
      </c>
      <c r="O998" s="11"/>
      <c r="P998" s="11">
        <f t="shared" ref="P998:P1061" si="325">ROUND(H998*N998,9)</f>
        <v>1.115201307</v>
      </c>
      <c r="Q998" s="11"/>
      <c r="R998" s="15">
        <f t="shared" ref="R998:R1061" si="326">IF(VLOOKUP(A998,AA$13:AH$151,8)=VLOOKUP(A997,AA$13:AH$151,8),0,VLOOKUP(A998,AA$13:AH$151,8))</f>
        <v>0</v>
      </c>
      <c r="S998" s="13">
        <f t="shared" si="312"/>
        <v>514.33025467387938</v>
      </c>
      <c r="T998" s="13"/>
      <c r="U998" s="19">
        <f t="shared" si="313"/>
        <v>0</v>
      </c>
      <c r="V998" s="13">
        <f t="shared" ref="V998:V1061" si="327">IF(U998&gt;0,TRUNC(U998*C998,8),0)</f>
        <v>0</v>
      </c>
      <c r="W998" s="4" t="str">
        <f t="shared" ref="W998:W1061" si="328">IF(R997&gt;0,VLOOKUP(R997,Z$13:AJ$151,10),W997)</f>
        <v>A+J=</v>
      </c>
      <c r="X998" s="30">
        <f t="shared" ref="X998:X1061" si="329">IF(R997&gt;0,VLOOKUP(R997,Z$13:AJ$151,11),X997)</f>
        <v>45866</v>
      </c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3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</row>
    <row r="999" spans="1:80" x14ac:dyDescent="0.15">
      <c r="A999" s="36">
        <f t="shared" si="315"/>
        <v>45393</v>
      </c>
      <c r="B999" s="14">
        <f t="shared" ca="1" si="314"/>
        <v>1538.9176147375242</v>
      </c>
      <c r="C999" s="13">
        <f t="shared" si="316"/>
        <v>1023.70079075</v>
      </c>
      <c r="D999" s="12">
        <f>IF(A999&lt;$B$1,VLOOKUP(A999,[1]DI!$A$4:$B$15000,2,FALSE),0)</f>
        <v>0.1065</v>
      </c>
      <c r="E999" s="13">
        <f t="shared" si="317"/>
        <v>1.00040168</v>
      </c>
      <c r="F999" s="13">
        <f>(TRUNC(PRODUCT($E$13:$E998),16))</f>
        <v>1.3440236630861999</v>
      </c>
      <c r="G999" s="13">
        <f t="shared" si="318"/>
        <v>1.24187697988916</v>
      </c>
      <c r="H999" s="13">
        <f t="shared" si="319"/>
        <v>1.08225185</v>
      </c>
      <c r="I999" s="12">
        <f t="shared" si="320"/>
        <v>4.4999999999999998E-2</v>
      </c>
      <c r="J999" s="12"/>
      <c r="K999" s="30">
        <f t="shared" si="321"/>
        <v>45135</v>
      </c>
      <c r="L999" s="2">
        <f t="shared" si="322"/>
        <v>175</v>
      </c>
      <c r="M999" s="15">
        <f t="shared" si="323"/>
        <v>175</v>
      </c>
      <c r="N999" s="11">
        <f t="shared" si="324"/>
        <v>1.0310392580000001</v>
      </c>
      <c r="O999" s="11"/>
      <c r="P999" s="11">
        <f t="shared" si="325"/>
        <v>1.115844144</v>
      </c>
      <c r="Q999" s="11"/>
      <c r="R999" s="15">
        <f t="shared" si="326"/>
        <v>0</v>
      </c>
      <c r="S999" s="13">
        <f t="shared" ref="S999:S1062" si="330">TRUNC(((P999-1)*C999),8)+(S$741*P999)</f>
        <v>515.21682398752421</v>
      </c>
      <c r="T999" s="13"/>
      <c r="U999" s="19">
        <f t="shared" si="313"/>
        <v>0</v>
      </c>
      <c r="V999" s="13">
        <f t="shared" si="327"/>
        <v>0</v>
      </c>
      <c r="W999" s="4" t="str">
        <f t="shared" si="328"/>
        <v>A+J=</v>
      </c>
      <c r="X999" s="30">
        <f t="shared" si="329"/>
        <v>45866</v>
      </c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3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</row>
    <row r="1000" spans="1:80" x14ac:dyDescent="0.15">
      <c r="A1000" s="36">
        <f t="shared" si="315"/>
        <v>45394</v>
      </c>
      <c r="B1000" s="14">
        <f t="shared" ca="1" si="314"/>
        <v>1539.804702620464</v>
      </c>
      <c r="C1000" s="13">
        <f t="shared" si="316"/>
        <v>1023.70079075</v>
      </c>
      <c r="D1000" s="12">
        <f>IF(A1000&lt;$B$1,VLOOKUP(A1000,[1]DI!$A$4:$B$15000,2,FALSE),0)</f>
        <v>0.1065</v>
      </c>
      <c r="E1000" s="13">
        <f t="shared" si="317"/>
        <v>1.00040168</v>
      </c>
      <c r="F1000" s="13">
        <f>(TRUNC(PRODUCT($E$13:$E999),16))</f>
        <v>1.34456353051119</v>
      </c>
      <c r="G1000" s="13">
        <f t="shared" si="318"/>
        <v>1.24187697988916</v>
      </c>
      <c r="H1000" s="13">
        <f t="shared" si="319"/>
        <v>1.0826865699999999</v>
      </c>
      <c r="I1000" s="12">
        <f t="shared" si="320"/>
        <v>4.4999999999999998E-2</v>
      </c>
      <c r="J1000" s="12"/>
      <c r="K1000" s="30">
        <f t="shared" si="321"/>
        <v>45135</v>
      </c>
      <c r="L1000" s="2">
        <f t="shared" si="322"/>
        <v>176</v>
      </c>
      <c r="M1000" s="15">
        <f t="shared" si="323"/>
        <v>176</v>
      </c>
      <c r="N1000" s="11">
        <f t="shared" si="324"/>
        <v>1.0312193650000001</v>
      </c>
      <c r="O1000" s="11"/>
      <c r="P1000" s="11">
        <f t="shared" si="325"/>
        <v>1.116487357</v>
      </c>
      <c r="Q1000" s="11"/>
      <c r="R1000" s="15">
        <f t="shared" si="326"/>
        <v>0</v>
      </c>
      <c r="S1000" s="13">
        <f t="shared" si="330"/>
        <v>516.103911870464</v>
      </c>
      <c r="T1000" s="13"/>
      <c r="U1000" s="19">
        <f t="shared" si="313"/>
        <v>0</v>
      </c>
      <c r="V1000" s="13">
        <f t="shared" si="327"/>
        <v>0</v>
      </c>
      <c r="W1000" s="4" t="str">
        <f t="shared" si="328"/>
        <v>A+J=</v>
      </c>
      <c r="X1000" s="30">
        <f t="shared" si="329"/>
        <v>45866</v>
      </c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3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</row>
    <row r="1001" spans="1:80" x14ac:dyDescent="0.15">
      <c r="A1001" s="36">
        <f t="shared" si="315"/>
        <v>45395</v>
      </c>
      <c r="B1001" s="14">
        <f t="shared" ca="1" si="314"/>
        <v>1540.6923104381485</v>
      </c>
      <c r="C1001" s="13">
        <f t="shared" si="316"/>
        <v>1023.70079075</v>
      </c>
      <c r="D1001" s="12">
        <f>IF(A1001&lt;$B$1,VLOOKUP(A1001,[1]DI!$A$4:$B$15000,2,FALSE),0)</f>
        <v>0</v>
      </c>
      <c r="E1001" s="13">
        <f t="shared" si="317"/>
        <v>1</v>
      </c>
      <c r="F1001" s="13">
        <f>(TRUNC(PRODUCT($E$13:$E1000),16))</f>
        <v>1.3451036147901301</v>
      </c>
      <c r="G1001" s="13">
        <f t="shared" si="318"/>
        <v>1.24187697988916</v>
      </c>
      <c r="H1001" s="13">
        <f t="shared" si="319"/>
        <v>1.08312147</v>
      </c>
      <c r="I1001" s="12">
        <f t="shared" si="320"/>
        <v>4.4999999999999998E-2</v>
      </c>
      <c r="J1001" s="12"/>
      <c r="K1001" s="30">
        <f t="shared" si="321"/>
        <v>45135</v>
      </c>
      <c r="L1001" s="2">
        <f t="shared" si="322"/>
        <v>176</v>
      </c>
      <c r="M1001" s="15">
        <f t="shared" si="323"/>
        <v>177</v>
      </c>
      <c r="N1001" s="11">
        <f t="shared" si="324"/>
        <v>1.0313995039999999</v>
      </c>
      <c r="O1001" s="11"/>
      <c r="P1001" s="11">
        <f t="shared" si="325"/>
        <v>1.1171309469999999</v>
      </c>
      <c r="Q1001" s="11"/>
      <c r="R1001" s="15">
        <f t="shared" si="326"/>
        <v>0</v>
      </c>
      <c r="S1001" s="13">
        <f t="shared" si="330"/>
        <v>516.99151968814863</v>
      </c>
      <c r="T1001" s="13"/>
      <c r="U1001" s="19">
        <f t="shared" si="313"/>
        <v>0</v>
      </c>
      <c r="V1001" s="13">
        <f t="shared" si="327"/>
        <v>0</v>
      </c>
      <c r="W1001" s="4" t="str">
        <f t="shared" si="328"/>
        <v>A+J=</v>
      </c>
      <c r="X1001" s="30">
        <f t="shared" si="329"/>
        <v>45866</v>
      </c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3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</row>
    <row r="1002" spans="1:80" x14ac:dyDescent="0.15">
      <c r="A1002" s="36">
        <f t="shared" si="315"/>
        <v>45396</v>
      </c>
      <c r="B1002" s="14">
        <f t="shared" ca="1" si="314"/>
        <v>1540.6923104381485</v>
      </c>
      <c r="C1002" s="13">
        <f t="shared" si="316"/>
        <v>1023.70079075</v>
      </c>
      <c r="D1002" s="12">
        <f>IF(A1002&lt;$B$1,VLOOKUP(A1002,[1]DI!$A$4:$B$15000,2,FALSE),0)</f>
        <v>0</v>
      </c>
      <c r="E1002" s="13">
        <f t="shared" si="317"/>
        <v>1</v>
      </c>
      <c r="F1002" s="13">
        <f>(TRUNC(PRODUCT($E$13:$E1001),16))</f>
        <v>1.3451036147901301</v>
      </c>
      <c r="G1002" s="13">
        <f t="shared" si="318"/>
        <v>1.24187697988916</v>
      </c>
      <c r="H1002" s="13">
        <f t="shared" si="319"/>
        <v>1.08312147</v>
      </c>
      <c r="I1002" s="12">
        <f t="shared" si="320"/>
        <v>4.4999999999999998E-2</v>
      </c>
      <c r="J1002" s="12"/>
      <c r="K1002" s="30">
        <f t="shared" si="321"/>
        <v>45135</v>
      </c>
      <c r="L1002" s="2">
        <f t="shared" si="322"/>
        <v>176</v>
      </c>
      <c r="M1002" s="15">
        <f t="shared" si="323"/>
        <v>177</v>
      </c>
      <c r="N1002" s="11">
        <f t="shared" si="324"/>
        <v>1.0313995039999999</v>
      </c>
      <c r="O1002" s="11"/>
      <c r="P1002" s="11">
        <f t="shared" si="325"/>
        <v>1.1171309469999999</v>
      </c>
      <c r="Q1002" s="11"/>
      <c r="R1002" s="15">
        <f t="shared" si="326"/>
        <v>0</v>
      </c>
      <c r="S1002" s="13">
        <f t="shared" si="330"/>
        <v>516.99151968814863</v>
      </c>
      <c r="T1002" s="13"/>
      <c r="U1002" s="19">
        <f t="shared" si="313"/>
        <v>0</v>
      </c>
      <c r="V1002" s="13">
        <f t="shared" si="327"/>
        <v>0</v>
      </c>
      <c r="W1002" s="4" t="str">
        <f t="shared" si="328"/>
        <v>A+J=</v>
      </c>
      <c r="X1002" s="30">
        <f t="shared" si="329"/>
        <v>45866</v>
      </c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3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</row>
    <row r="1003" spans="1:80" x14ac:dyDescent="0.15">
      <c r="A1003" s="36">
        <f t="shared" si="315"/>
        <v>45397</v>
      </c>
      <c r="B1003" s="14">
        <f t="shared" ca="1" si="314"/>
        <v>1540.6923104381485</v>
      </c>
      <c r="C1003" s="13">
        <f t="shared" si="316"/>
        <v>1023.70079075</v>
      </c>
      <c r="D1003" s="12">
        <f>IF(A1003&lt;$B$1,VLOOKUP(A1003,[1]DI!$A$4:$B$15000,2,FALSE),0)</f>
        <v>0.1065</v>
      </c>
      <c r="E1003" s="13">
        <f t="shared" si="317"/>
        <v>1.00040168</v>
      </c>
      <c r="F1003" s="13">
        <f>(TRUNC(PRODUCT($E$13:$E1002),16))</f>
        <v>1.3451036147901301</v>
      </c>
      <c r="G1003" s="13">
        <f t="shared" si="318"/>
        <v>1.24187697988916</v>
      </c>
      <c r="H1003" s="13">
        <f t="shared" si="319"/>
        <v>1.08312147</v>
      </c>
      <c r="I1003" s="12">
        <f t="shared" si="320"/>
        <v>4.4999999999999998E-2</v>
      </c>
      <c r="J1003" s="12"/>
      <c r="K1003" s="30">
        <f t="shared" si="321"/>
        <v>45135</v>
      </c>
      <c r="L1003" s="2">
        <f t="shared" si="322"/>
        <v>177</v>
      </c>
      <c r="M1003" s="15">
        <f t="shared" si="323"/>
        <v>177</v>
      </c>
      <c r="N1003" s="11">
        <f t="shared" si="324"/>
        <v>1.0313995039999999</v>
      </c>
      <c r="O1003" s="11"/>
      <c r="P1003" s="11">
        <f t="shared" si="325"/>
        <v>1.1171309469999999</v>
      </c>
      <c r="Q1003" s="11"/>
      <c r="R1003" s="15">
        <f t="shared" si="326"/>
        <v>0</v>
      </c>
      <c r="S1003" s="13">
        <f t="shared" si="330"/>
        <v>516.99151968814863</v>
      </c>
      <c r="T1003" s="13"/>
      <c r="U1003" s="19">
        <f t="shared" si="313"/>
        <v>0</v>
      </c>
      <c r="V1003" s="13">
        <f t="shared" si="327"/>
        <v>0</v>
      </c>
      <c r="W1003" s="4" t="str">
        <f t="shared" si="328"/>
        <v>A+J=</v>
      </c>
      <c r="X1003" s="30">
        <f t="shared" si="329"/>
        <v>45866</v>
      </c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3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</row>
    <row r="1004" spans="1:80" x14ac:dyDescent="0.15">
      <c r="A1004" s="36">
        <f t="shared" si="315"/>
        <v>45398</v>
      </c>
      <c r="B1004" s="14">
        <f t="shared" ca="1" si="314"/>
        <v>1541.5804092361232</v>
      </c>
      <c r="C1004" s="13">
        <f t="shared" si="316"/>
        <v>1023.70079075</v>
      </c>
      <c r="D1004" s="12">
        <f>IF(A1004&lt;$B$1,VLOOKUP(A1004,[1]DI!$A$4:$B$15000,2,FALSE),0)</f>
        <v>0.1065</v>
      </c>
      <c r="E1004" s="13">
        <f t="shared" si="317"/>
        <v>1.00040168</v>
      </c>
      <c r="F1004" s="13">
        <f>(TRUNC(PRODUCT($E$13:$E1003),16))</f>
        <v>1.3456439160101199</v>
      </c>
      <c r="G1004" s="13">
        <f t="shared" si="318"/>
        <v>1.24187697988916</v>
      </c>
      <c r="H1004" s="13">
        <f t="shared" si="319"/>
        <v>1.0835565300000001</v>
      </c>
      <c r="I1004" s="12">
        <f t="shared" si="320"/>
        <v>4.4999999999999998E-2</v>
      </c>
      <c r="J1004" s="12"/>
      <c r="K1004" s="30">
        <f t="shared" si="321"/>
        <v>45135</v>
      </c>
      <c r="L1004" s="2">
        <f t="shared" si="322"/>
        <v>178</v>
      </c>
      <c r="M1004" s="15">
        <f t="shared" si="323"/>
        <v>178</v>
      </c>
      <c r="N1004" s="11">
        <f t="shared" si="324"/>
        <v>1.0315796749999999</v>
      </c>
      <c r="O1004" s="11"/>
      <c r="P1004" s="11">
        <f t="shared" si="325"/>
        <v>1.117774893</v>
      </c>
      <c r="Q1004" s="11"/>
      <c r="R1004" s="15">
        <f t="shared" si="326"/>
        <v>0</v>
      </c>
      <c r="S1004" s="13">
        <f t="shared" si="330"/>
        <v>517.87961848612304</v>
      </c>
      <c r="T1004" s="13"/>
      <c r="U1004" s="19">
        <f t="shared" si="313"/>
        <v>0</v>
      </c>
      <c r="V1004" s="13">
        <f t="shared" si="327"/>
        <v>0</v>
      </c>
      <c r="W1004" s="4" t="str">
        <f t="shared" si="328"/>
        <v>A+J=</v>
      </c>
      <c r="X1004" s="30">
        <f t="shared" si="329"/>
        <v>45866</v>
      </c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3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</row>
    <row r="1005" spans="1:80" x14ac:dyDescent="0.15">
      <c r="A1005" s="36">
        <f t="shared" si="315"/>
        <v>45399</v>
      </c>
      <c r="B1005" s="14">
        <f t="shared" ca="1" si="314"/>
        <v>1542.4690417633451</v>
      </c>
      <c r="C1005" s="13">
        <f t="shared" si="316"/>
        <v>1023.70079075</v>
      </c>
      <c r="D1005" s="12">
        <f>IF(A1005&lt;$B$1,VLOOKUP(A1005,[1]DI!$A$4:$B$15000,2,FALSE),0)</f>
        <v>0.1065</v>
      </c>
      <c r="E1005" s="13">
        <f t="shared" si="317"/>
        <v>1.00040168</v>
      </c>
      <c r="F1005" s="13">
        <f>(TRUNC(PRODUCT($E$13:$E1004),16))</f>
        <v>1.3461844342583</v>
      </c>
      <c r="G1005" s="13">
        <f t="shared" si="318"/>
        <v>1.24187697988916</v>
      </c>
      <c r="H1005" s="13">
        <f t="shared" si="319"/>
        <v>1.0839917800000001</v>
      </c>
      <c r="I1005" s="12">
        <f t="shared" si="320"/>
        <v>4.4999999999999998E-2</v>
      </c>
      <c r="J1005" s="12"/>
      <c r="K1005" s="30">
        <f t="shared" si="321"/>
        <v>45135</v>
      </c>
      <c r="L1005" s="2">
        <f t="shared" si="322"/>
        <v>179</v>
      </c>
      <c r="M1005" s="15">
        <f t="shared" si="323"/>
        <v>179</v>
      </c>
      <c r="N1005" s="11">
        <f t="shared" si="324"/>
        <v>1.031759877</v>
      </c>
      <c r="O1005" s="11"/>
      <c r="P1005" s="11">
        <f t="shared" si="325"/>
        <v>1.1184192260000001</v>
      </c>
      <c r="Q1005" s="11"/>
      <c r="R1005" s="15">
        <f t="shared" si="326"/>
        <v>0</v>
      </c>
      <c r="S1005" s="13">
        <f t="shared" si="330"/>
        <v>518.76825101334498</v>
      </c>
      <c r="T1005" s="13"/>
      <c r="U1005" s="19">
        <f t="shared" si="313"/>
        <v>0</v>
      </c>
      <c r="V1005" s="13">
        <f t="shared" si="327"/>
        <v>0</v>
      </c>
      <c r="W1005" s="4" t="str">
        <f t="shared" si="328"/>
        <v>A+J=</v>
      </c>
      <c r="X1005" s="30">
        <f t="shared" si="329"/>
        <v>45866</v>
      </c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3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</row>
    <row r="1006" spans="1:80" x14ac:dyDescent="0.15">
      <c r="A1006" s="36">
        <f t="shared" si="315"/>
        <v>45400</v>
      </c>
      <c r="B1006" s="14">
        <f t="shared" ca="1" si="314"/>
        <v>1543.3581638954065</v>
      </c>
      <c r="C1006" s="13">
        <f t="shared" si="316"/>
        <v>1023.70079075</v>
      </c>
      <c r="D1006" s="12">
        <f>IF(A1006&lt;$B$1,VLOOKUP(A1006,[1]DI!$A$4:$B$15000,2,FALSE),0)</f>
        <v>0.1065</v>
      </c>
      <c r="E1006" s="13">
        <f t="shared" si="317"/>
        <v>1.00040168</v>
      </c>
      <c r="F1006" s="13">
        <f>(TRUNC(PRODUCT($E$13:$E1005),16))</f>
        <v>1.3467251696218501</v>
      </c>
      <c r="G1006" s="13">
        <f t="shared" si="318"/>
        <v>1.24187697988916</v>
      </c>
      <c r="H1006" s="13">
        <f t="shared" si="319"/>
        <v>1.08442719</v>
      </c>
      <c r="I1006" s="12">
        <f t="shared" si="320"/>
        <v>4.4999999999999998E-2</v>
      </c>
      <c r="J1006" s="12"/>
      <c r="K1006" s="30">
        <f t="shared" si="321"/>
        <v>45135</v>
      </c>
      <c r="L1006" s="2">
        <f t="shared" si="322"/>
        <v>180</v>
      </c>
      <c r="M1006" s="15">
        <f t="shared" si="323"/>
        <v>180</v>
      </c>
      <c r="N1006" s="11">
        <f t="shared" si="324"/>
        <v>1.0319401100000001</v>
      </c>
      <c r="O1006" s="11"/>
      <c r="P1006" s="11">
        <f t="shared" si="325"/>
        <v>1.119063914</v>
      </c>
      <c r="Q1006" s="11"/>
      <c r="R1006" s="15">
        <f t="shared" si="326"/>
        <v>0</v>
      </c>
      <c r="S1006" s="13">
        <f t="shared" si="330"/>
        <v>519.65737314540638</v>
      </c>
      <c r="T1006" s="13"/>
      <c r="U1006" s="19">
        <f t="shared" si="313"/>
        <v>0</v>
      </c>
      <c r="V1006" s="13">
        <f t="shared" si="327"/>
        <v>0</v>
      </c>
      <c r="W1006" s="4" t="str">
        <f t="shared" si="328"/>
        <v>A+J=</v>
      </c>
      <c r="X1006" s="30">
        <f t="shared" si="329"/>
        <v>45866</v>
      </c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3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</row>
    <row r="1007" spans="1:80" x14ac:dyDescent="0.15">
      <c r="A1007" s="36">
        <f t="shared" si="315"/>
        <v>45401</v>
      </c>
      <c r="B1007" s="14">
        <f t="shared" ca="1" si="314"/>
        <v>1544.2478211321654</v>
      </c>
      <c r="C1007" s="13">
        <f t="shared" si="316"/>
        <v>1023.70079075</v>
      </c>
      <c r="D1007" s="12">
        <f>IF(A1007&lt;$B$1,VLOOKUP(A1007,[1]DI!$A$4:$B$15000,2,FALSE),0)</f>
        <v>0.1065</v>
      </c>
      <c r="E1007" s="13">
        <f t="shared" si="317"/>
        <v>1.00040168</v>
      </c>
      <c r="F1007" s="13">
        <f>(TRUNC(PRODUCT($E$13:$E1006),16))</f>
        <v>1.34726612218799</v>
      </c>
      <c r="G1007" s="13">
        <f t="shared" si="318"/>
        <v>1.24187697988916</v>
      </c>
      <c r="H1007" s="13">
        <f t="shared" si="319"/>
        <v>1.0848627900000001</v>
      </c>
      <c r="I1007" s="12">
        <f t="shared" si="320"/>
        <v>4.4999999999999998E-2</v>
      </c>
      <c r="J1007" s="12"/>
      <c r="K1007" s="30">
        <f t="shared" si="321"/>
        <v>45135</v>
      </c>
      <c r="L1007" s="2">
        <f t="shared" si="322"/>
        <v>181</v>
      </c>
      <c r="M1007" s="15">
        <f t="shared" si="323"/>
        <v>181</v>
      </c>
      <c r="N1007" s="11">
        <f t="shared" si="324"/>
        <v>1.0321203750000001</v>
      </c>
      <c r="O1007" s="11"/>
      <c r="P1007" s="11">
        <f t="shared" si="325"/>
        <v>1.1197089899999999</v>
      </c>
      <c r="Q1007" s="11"/>
      <c r="R1007" s="15">
        <f t="shared" si="326"/>
        <v>0</v>
      </c>
      <c r="S1007" s="13">
        <f t="shared" si="330"/>
        <v>520.54703038216542</v>
      </c>
      <c r="T1007" s="13"/>
      <c r="U1007" s="19">
        <f t="shared" si="313"/>
        <v>0</v>
      </c>
      <c r="V1007" s="13">
        <f t="shared" si="327"/>
        <v>0</v>
      </c>
      <c r="W1007" s="4" t="str">
        <f t="shared" si="328"/>
        <v>A+J=</v>
      </c>
      <c r="X1007" s="30">
        <f t="shared" si="329"/>
        <v>45866</v>
      </c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3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</row>
    <row r="1008" spans="1:80" x14ac:dyDescent="0.15">
      <c r="A1008" s="36">
        <f t="shared" si="315"/>
        <v>45402</v>
      </c>
      <c r="B1008" s="14">
        <f t="shared" ca="1" si="314"/>
        <v>1545.1379831337167</v>
      </c>
      <c r="C1008" s="13">
        <f t="shared" si="316"/>
        <v>1023.70079075</v>
      </c>
      <c r="D1008" s="12">
        <f>IF(A1008&lt;$B$1,VLOOKUP(A1008,[1]DI!$A$4:$B$15000,2,FALSE),0)</f>
        <v>0</v>
      </c>
      <c r="E1008" s="13">
        <f t="shared" si="317"/>
        <v>1</v>
      </c>
      <c r="F1008" s="13">
        <f>(TRUNC(PRODUCT($E$13:$E1007),16))</f>
        <v>1.3478072920439499</v>
      </c>
      <c r="G1008" s="13">
        <f t="shared" si="318"/>
        <v>1.24187697988916</v>
      </c>
      <c r="H1008" s="13">
        <f t="shared" si="319"/>
        <v>1.08529856</v>
      </c>
      <c r="I1008" s="12">
        <f t="shared" si="320"/>
        <v>4.4999999999999998E-2</v>
      </c>
      <c r="J1008" s="12"/>
      <c r="K1008" s="30">
        <f t="shared" si="321"/>
        <v>45135</v>
      </c>
      <c r="L1008" s="2">
        <f t="shared" si="322"/>
        <v>181</v>
      </c>
      <c r="M1008" s="15">
        <f t="shared" si="323"/>
        <v>182</v>
      </c>
      <c r="N1008" s="11">
        <f t="shared" si="324"/>
        <v>1.032300671</v>
      </c>
      <c r="O1008" s="11"/>
      <c r="P1008" s="11">
        <f t="shared" si="325"/>
        <v>1.1203544320000001</v>
      </c>
      <c r="Q1008" s="11"/>
      <c r="R1008" s="15">
        <f t="shared" si="326"/>
        <v>0</v>
      </c>
      <c r="S1008" s="13">
        <f t="shared" si="330"/>
        <v>521.43719238371682</v>
      </c>
      <c r="T1008" s="13"/>
      <c r="U1008" s="19">
        <f t="shared" si="313"/>
        <v>0</v>
      </c>
      <c r="V1008" s="13">
        <f t="shared" si="327"/>
        <v>0</v>
      </c>
      <c r="W1008" s="4" t="str">
        <f t="shared" si="328"/>
        <v>A+J=</v>
      </c>
      <c r="X1008" s="30">
        <f t="shared" si="329"/>
        <v>45866</v>
      </c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3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</row>
    <row r="1009" spans="1:80" x14ac:dyDescent="0.15">
      <c r="A1009" s="36">
        <f t="shared" si="315"/>
        <v>45403</v>
      </c>
      <c r="B1009" s="14">
        <f t="shared" ca="1" si="314"/>
        <v>1545.1379831337167</v>
      </c>
      <c r="C1009" s="13">
        <f t="shared" si="316"/>
        <v>1023.70079075</v>
      </c>
      <c r="D1009" s="12">
        <f>IF(A1009&lt;$B$1,VLOOKUP(A1009,[1]DI!$A$4:$B$15000,2,FALSE),0)</f>
        <v>0</v>
      </c>
      <c r="E1009" s="13">
        <f t="shared" si="317"/>
        <v>1</v>
      </c>
      <c r="F1009" s="13">
        <f>(TRUNC(PRODUCT($E$13:$E1008),16))</f>
        <v>1.3478072920439499</v>
      </c>
      <c r="G1009" s="13">
        <f t="shared" si="318"/>
        <v>1.24187697988916</v>
      </c>
      <c r="H1009" s="13">
        <f t="shared" si="319"/>
        <v>1.08529856</v>
      </c>
      <c r="I1009" s="12">
        <f t="shared" si="320"/>
        <v>4.4999999999999998E-2</v>
      </c>
      <c r="J1009" s="12"/>
      <c r="K1009" s="30">
        <f t="shared" si="321"/>
        <v>45135</v>
      </c>
      <c r="L1009" s="2">
        <f t="shared" si="322"/>
        <v>181</v>
      </c>
      <c r="M1009" s="15">
        <f t="shared" si="323"/>
        <v>182</v>
      </c>
      <c r="N1009" s="11">
        <f t="shared" si="324"/>
        <v>1.032300671</v>
      </c>
      <c r="O1009" s="11"/>
      <c r="P1009" s="11">
        <f t="shared" si="325"/>
        <v>1.1203544320000001</v>
      </c>
      <c r="Q1009" s="11"/>
      <c r="R1009" s="15">
        <f t="shared" si="326"/>
        <v>0</v>
      </c>
      <c r="S1009" s="13">
        <f t="shared" si="330"/>
        <v>521.43719238371682</v>
      </c>
      <c r="T1009" s="13"/>
      <c r="U1009" s="19">
        <f t="shared" si="313"/>
        <v>0</v>
      </c>
      <c r="V1009" s="13">
        <f t="shared" si="327"/>
        <v>0</v>
      </c>
      <c r="W1009" s="4" t="str">
        <f t="shared" si="328"/>
        <v>A+J=</v>
      </c>
      <c r="X1009" s="30">
        <f t="shared" si="329"/>
        <v>45866</v>
      </c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3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</row>
    <row r="1010" spans="1:80" x14ac:dyDescent="0.15">
      <c r="A1010" s="36">
        <f t="shared" si="315"/>
        <v>45404</v>
      </c>
      <c r="B1010" s="14">
        <f t="shared" ca="1" si="314"/>
        <v>1545.1379831337167</v>
      </c>
      <c r="C1010" s="13">
        <f t="shared" si="316"/>
        <v>1023.70079075</v>
      </c>
      <c r="D1010" s="12">
        <f>IF(A1010&lt;$B$1,VLOOKUP(A1010,[1]DI!$A$4:$B$15000,2,FALSE),0)</f>
        <v>0.1065</v>
      </c>
      <c r="E1010" s="13">
        <f t="shared" si="317"/>
        <v>1.00040168</v>
      </c>
      <c r="F1010" s="13">
        <f>(TRUNC(PRODUCT($E$13:$E1009),16))</f>
        <v>1.3478072920439499</v>
      </c>
      <c r="G1010" s="13">
        <f t="shared" si="318"/>
        <v>1.24187697988916</v>
      </c>
      <c r="H1010" s="13">
        <f t="shared" si="319"/>
        <v>1.08529856</v>
      </c>
      <c r="I1010" s="12">
        <f t="shared" si="320"/>
        <v>4.4999999999999998E-2</v>
      </c>
      <c r="J1010" s="12"/>
      <c r="K1010" s="30">
        <f t="shared" si="321"/>
        <v>45135</v>
      </c>
      <c r="L1010" s="2">
        <f t="shared" si="322"/>
        <v>182</v>
      </c>
      <c r="M1010" s="15">
        <f t="shared" si="323"/>
        <v>182</v>
      </c>
      <c r="N1010" s="11">
        <f t="shared" si="324"/>
        <v>1.032300671</v>
      </c>
      <c r="O1010" s="11"/>
      <c r="P1010" s="11">
        <f t="shared" si="325"/>
        <v>1.1203544320000001</v>
      </c>
      <c r="Q1010" s="11"/>
      <c r="R1010" s="15">
        <f t="shared" si="326"/>
        <v>0</v>
      </c>
      <c r="S1010" s="13">
        <f t="shared" si="330"/>
        <v>521.43719238371682</v>
      </c>
      <c r="T1010" s="13"/>
      <c r="U1010" s="19">
        <f t="shared" si="313"/>
        <v>0</v>
      </c>
      <c r="V1010" s="13">
        <f t="shared" si="327"/>
        <v>0</v>
      </c>
      <c r="W1010" s="4" t="str">
        <f t="shared" si="328"/>
        <v>A+J=</v>
      </c>
      <c r="X1010" s="30">
        <f t="shared" si="329"/>
        <v>45866</v>
      </c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3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</row>
    <row r="1011" spans="1:80" x14ac:dyDescent="0.15">
      <c r="A1011" s="36">
        <f t="shared" si="315"/>
        <v>45405</v>
      </c>
      <c r="B1011" s="14">
        <f t="shared" ca="1" si="314"/>
        <v>1546.0286512955108</v>
      </c>
      <c r="C1011" s="13">
        <f t="shared" si="316"/>
        <v>1023.70079075</v>
      </c>
      <c r="D1011" s="12">
        <f>IF(A1011&lt;$B$1,VLOOKUP(A1011,[1]DI!$A$4:$B$15000,2,FALSE),0)</f>
        <v>0.1065</v>
      </c>
      <c r="E1011" s="13">
        <f t="shared" si="317"/>
        <v>1.00040168</v>
      </c>
      <c r="F1011" s="13">
        <f>(TRUNC(PRODUCT($E$13:$E1010),16))</f>
        <v>1.3483486792770201</v>
      </c>
      <c r="G1011" s="13">
        <f t="shared" si="318"/>
        <v>1.24187697988916</v>
      </c>
      <c r="H1011" s="13">
        <f t="shared" si="319"/>
        <v>1.0857345</v>
      </c>
      <c r="I1011" s="12">
        <f t="shared" si="320"/>
        <v>4.4999999999999998E-2</v>
      </c>
      <c r="J1011" s="12"/>
      <c r="K1011" s="30">
        <f t="shared" si="321"/>
        <v>45135</v>
      </c>
      <c r="L1011" s="2">
        <f t="shared" si="322"/>
        <v>183</v>
      </c>
      <c r="M1011" s="15">
        <f t="shared" si="323"/>
        <v>183</v>
      </c>
      <c r="N1011" s="11">
        <f t="shared" si="324"/>
        <v>1.0324809989999999</v>
      </c>
      <c r="O1011" s="11"/>
      <c r="P1011" s="11">
        <f t="shared" si="325"/>
        <v>1.121000241</v>
      </c>
      <c r="Q1011" s="11"/>
      <c r="R1011" s="15">
        <f t="shared" si="326"/>
        <v>0</v>
      </c>
      <c r="S1011" s="13">
        <f t="shared" si="330"/>
        <v>522.3278605455107</v>
      </c>
      <c r="T1011" s="13"/>
      <c r="U1011" s="19">
        <f t="shared" si="313"/>
        <v>0</v>
      </c>
      <c r="V1011" s="13">
        <f t="shared" si="327"/>
        <v>0</v>
      </c>
      <c r="W1011" s="4" t="str">
        <f t="shared" si="328"/>
        <v>A+J=</v>
      </c>
      <c r="X1011" s="30">
        <f t="shared" si="329"/>
        <v>45866</v>
      </c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3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</row>
    <row r="1012" spans="1:80" x14ac:dyDescent="0.15">
      <c r="A1012" s="36">
        <f t="shared" si="315"/>
        <v>45406</v>
      </c>
      <c r="B1012" s="14">
        <f t="shared" ca="1" si="314"/>
        <v>1546.9198421429501</v>
      </c>
      <c r="C1012" s="13">
        <f t="shared" si="316"/>
        <v>1023.70079075</v>
      </c>
      <c r="D1012" s="12">
        <f>IF(A1012&lt;$B$1,VLOOKUP(A1012,[1]DI!$A$4:$B$15000,2,FALSE),0)</f>
        <v>0.1065</v>
      </c>
      <c r="E1012" s="13">
        <f t="shared" si="317"/>
        <v>1.00040168</v>
      </c>
      <c r="F1012" s="13">
        <f>(TRUNC(PRODUCT($E$13:$E1011),16))</f>
        <v>1.3488902839745101</v>
      </c>
      <c r="G1012" s="13">
        <f t="shared" si="318"/>
        <v>1.24187697988916</v>
      </c>
      <c r="H1012" s="13">
        <f t="shared" si="319"/>
        <v>1.0861706200000001</v>
      </c>
      <c r="I1012" s="12">
        <f t="shared" si="320"/>
        <v>4.4999999999999998E-2</v>
      </c>
      <c r="J1012" s="12"/>
      <c r="K1012" s="30">
        <f t="shared" si="321"/>
        <v>45135</v>
      </c>
      <c r="L1012" s="2">
        <f t="shared" si="322"/>
        <v>184</v>
      </c>
      <c r="M1012" s="15">
        <f t="shared" si="323"/>
        <v>184</v>
      </c>
      <c r="N1012" s="11">
        <f t="shared" si="324"/>
        <v>1.032661359</v>
      </c>
      <c r="O1012" s="11"/>
      <c r="P1012" s="11">
        <f t="shared" si="325"/>
        <v>1.1216464289999999</v>
      </c>
      <c r="Q1012" s="11"/>
      <c r="R1012" s="15">
        <f t="shared" si="326"/>
        <v>0</v>
      </c>
      <c r="S1012" s="13">
        <f t="shared" si="330"/>
        <v>523.21905139295006</v>
      </c>
      <c r="T1012" s="13"/>
      <c r="U1012" s="19">
        <f t="shared" si="313"/>
        <v>0</v>
      </c>
      <c r="V1012" s="13">
        <f t="shared" si="327"/>
        <v>0</v>
      </c>
      <c r="W1012" s="4" t="str">
        <f t="shared" si="328"/>
        <v>A+J=</v>
      </c>
      <c r="X1012" s="30">
        <f t="shared" si="329"/>
        <v>45866</v>
      </c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3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</row>
    <row r="1013" spans="1:80" x14ac:dyDescent="0.15">
      <c r="A1013" s="36">
        <f t="shared" si="315"/>
        <v>45407</v>
      </c>
      <c r="B1013" s="14">
        <f t="shared" ca="1" si="314"/>
        <v>1547.8115363897314</v>
      </c>
      <c r="C1013" s="13">
        <f t="shared" si="316"/>
        <v>1023.70079075</v>
      </c>
      <c r="D1013" s="12">
        <f>IF(A1013&lt;$B$1,VLOOKUP(A1013,[1]DI!$A$4:$B$15000,2,FALSE),0)</f>
        <v>0.1065</v>
      </c>
      <c r="E1013" s="13">
        <f t="shared" si="317"/>
        <v>1.00040168</v>
      </c>
      <c r="F1013" s="13">
        <f>(TRUNC(PRODUCT($E$13:$E1012),16))</f>
        <v>1.34943210622377</v>
      </c>
      <c r="G1013" s="13">
        <f t="shared" si="318"/>
        <v>1.24187697988916</v>
      </c>
      <c r="H1013" s="13">
        <f t="shared" si="319"/>
        <v>1.08660691</v>
      </c>
      <c r="I1013" s="12">
        <f t="shared" si="320"/>
        <v>4.4999999999999998E-2</v>
      </c>
      <c r="J1013" s="12"/>
      <c r="K1013" s="30">
        <f t="shared" si="321"/>
        <v>45135</v>
      </c>
      <c r="L1013" s="2">
        <f t="shared" si="322"/>
        <v>185</v>
      </c>
      <c r="M1013" s="15">
        <f t="shared" si="323"/>
        <v>185</v>
      </c>
      <c r="N1013" s="11">
        <f t="shared" si="324"/>
        <v>1.03284175</v>
      </c>
      <c r="O1013" s="11"/>
      <c r="P1013" s="11">
        <f t="shared" si="325"/>
        <v>1.1222929820000001</v>
      </c>
      <c r="Q1013" s="11"/>
      <c r="R1013" s="15">
        <f t="shared" si="326"/>
        <v>0</v>
      </c>
      <c r="S1013" s="13">
        <f t="shared" si="330"/>
        <v>524.11074563973148</v>
      </c>
      <c r="T1013" s="13"/>
      <c r="U1013" s="19">
        <f t="shared" si="313"/>
        <v>0</v>
      </c>
      <c r="V1013" s="13">
        <f t="shared" si="327"/>
        <v>0</v>
      </c>
      <c r="W1013" s="4" t="str">
        <f t="shared" si="328"/>
        <v>A+J=</v>
      </c>
      <c r="X1013" s="30">
        <f t="shared" si="329"/>
        <v>45866</v>
      </c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3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</row>
    <row r="1014" spans="1:80" x14ac:dyDescent="0.15">
      <c r="A1014" s="36">
        <f t="shared" si="315"/>
        <v>45408</v>
      </c>
      <c r="B1014" s="14">
        <f t="shared" ca="1" si="314"/>
        <v>1548.7037519567079</v>
      </c>
      <c r="C1014" s="13">
        <f t="shared" si="316"/>
        <v>1023.70079075</v>
      </c>
      <c r="D1014" s="12">
        <f>IF(A1014&lt;$B$1,VLOOKUP(A1014,[1]DI!$A$4:$B$15000,2,FALSE),0)</f>
        <v>0.1065</v>
      </c>
      <c r="E1014" s="13">
        <f t="shared" si="317"/>
        <v>1.00040168</v>
      </c>
      <c r="F1014" s="13">
        <f>(TRUNC(PRODUCT($E$13:$E1013),16))</f>
        <v>1.3499741461121999</v>
      </c>
      <c r="G1014" s="13">
        <f t="shared" si="318"/>
        <v>1.24187697988916</v>
      </c>
      <c r="H1014" s="13">
        <f t="shared" si="319"/>
        <v>1.0870433799999999</v>
      </c>
      <c r="I1014" s="12">
        <f t="shared" si="320"/>
        <v>4.4999999999999998E-2</v>
      </c>
      <c r="J1014" s="12"/>
      <c r="K1014" s="30">
        <f t="shared" si="321"/>
        <v>45135</v>
      </c>
      <c r="L1014" s="2">
        <f t="shared" si="322"/>
        <v>186</v>
      </c>
      <c r="M1014" s="15">
        <f t="shared" si="323"/>
        <v>186</v>
      </c>
      <c r="N1014" s="11">
        <f t="shared" si="324"/>
        <v>1.0330221719999999</v>
      </c>
      <c r="O1014" s="11"/>
      <c r="P1014" s="11">
        <f t="shared" si="325"/>
        <v>1.122939913</v>
      </c>
      <c r="Q1014" s="11"/>
      <c r="R1014" s="15">
        <f t="shared" si="326"/>
        <v>0</v>
      </c>
      <c r="S1014" s="13">
        <f t="shared" si="330"/>
        <v>525.00296120670805</v>
      </c>
      <c r="T1014" s="13"/>
      <c r="U1014" s="19">
        <f t="shared" si="313"/>
        <v>0</v>
      </c>
      <c r="V1014" s="13">
        <f t="shared" si="327"/>
        <v>0</v>
      </c>
      <c r="W1014" s="4" t="str">
        <f t="shared" si="328"/>
        <v>A+J=</v>
      </c>
      <c r="X1014" s="30">
        <f t="shared" si="329"/>
        <v>45866</v>
      </c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3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</row>
    <row r="1015" spans="1:80" x14ac:dyDescent="0.15">
      <c r="A1015" s="36">
        <f t="shared" si="315"/>
        <v>45409</v>
      </c>
      <c r="B1015" s="14">
        <f t="shared" ca="1" si="314"/>
        <v>1549.5964750493772</v>
      </c>
      <c r="C1015" s="13">
        <f t="shared" si="316"/>
        <v>1023.70079075</v>
      </c>
      <c r="D1015" s="12">
        <f>IF(A1015&lt;$B$1,VLOOKUP(A1015,[1]DI!$A$4:$B$15000,2,FALSE),0)</f>
        <v>0</v>
      </c>
      <c r="E1015" s="13">
        <f t="shared" si="317"/>
        <v>1</v>
      </c>
      <c r="F1015" s="13">
        <f>(TRUNC(PRODUCT($E$13:$E1014),16))</f>
        <v>1.3505164037272099</v>
      </c>
      <c r="G1015" s="13">
        <f t="shared" si="318"/>
        <v>1.24187697988916</v>
      </c>
      <c r="H1015" s="13">
        <f t="shared" si="319"/>
        <v>1.0874800200000001</v>
      </c>
      <c r="I1015" s="12">
        <f t="shared" si="320"/>
        <v>4.4999999999999998E-2</v>
      </c>
      <c r="J1015" s="12"/>
      <c r="K1015" s="30">
        <f t="shared" si="321"/>
        <v>45135</v>
      </c>
      <c r="L1015" s="2">
        <f t="shared" si="322"/>
        <v>186</v>
      </c>
      <c r="M1015" s="15">
        <f t="shared" si="323"/>
        <v>187</v>
      </c>
      <c r="N1015" s="11">
        <f t="shared" si="324"/>
        <v>1.033202626</v>
      </c>
      <c r="O1015" s="11"/>
      <c r="P1015" s="11">
        <f t="shared" si="325"/>
        <v>1.1235872119999999</v>
      </c>
      <c r="Q1015" s="11"/>
      <c r="R1015" s="15">
        <f t="shared" si="326"/>
        <v>0</v>
      </c>
      <c r="S1015" s="13">
        <f t="shared" si="330"/>
        <v>525.89568429937731</v>
      </c>
      <c r="T1015" s="13"/>
      <c r="U1015" s="19">
        <f t="shared" si="313"/>
        <v>0</v>
      </c>
      <c r="V1015" s="13">
        <f t="shared" si="327"/>
        <v>0</v>
      </c>
      <c r="W1015" s="4" t="str">
        <f t="shared" si="328"/>
        <v>A+J=</v>
      </c>
      <c r="X1015" s="30">
        <f t="shared" si="329"/>
        <v>45866</v>
      </c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3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</row>
    <row r="1016" spans="1:80" x14ac:dyDescent="0.15">
      <c r="A1016" s="36">
        <f t="shared" si="315"/>
        <v>45410</v>
      </c>
      <c r="B1016" s="14">
        <f t="shared" ca="1" si="314"/>
        <v>1549.5964750493772</v>
      </c>
      <c r="C1016" s="13">
        <f t="shared" si="316"/>
        <v>1023.70079075</v>
      </c>
      <c r="D1016" s="12">
        <f>IF(A1016&lt;$B$1,VLOOKUP(A1016,[1]DI!$A$4:$B$15000,2,FALSE),0)</f>
        <v>0</v>
      </c>
      <c r="E1016" s="13">
        <f t="shared" si="317"/>
        <v>1</v>
      </c>
      <c r="F1016" s="13">
        <f>(TRUNC(PRODUCT($E$13:$E1015),16))</f>
        <v>1.3505164037272099</v>
      </c>
      <c r="G1016" s="13">
        <f t="shared" si="318"/>
        <v>1.24187697988916</v>
      </c>
      <c r="H1016" s="13">
        <f t="shared" si="319"/>
        <v>1.0874800200000001</v>
      </c>
      <c r="I1016" s="12">
        <f t="shared" si="320"/>
        <v>4.4999999999999998E-2</v>
      </c>
      <c r="J1016" s="12"/>
      <c r="K1016" s="30">
        <f t="shared" si="321"/>
        <v>45135</v>
      </c>
      <c r="L1016" s="2">
        <f t="shared" si="322"/>
        <v>186</v>
      </c>
      <c r="M1016" s="15">
        <f t="shared" si="323"/>
        <v>187</v>
      </c>
      <c r="N1016" s="11">
        <f t="shared" si="324"/>
        <v>1.033202626</v>
      </c>
      <c r="O1016" s="11"/>
      <c r="P1016" s="11">
        <f t="shared" si="325"/>
        <v>1.1235872119999999</v>
      </c>
      <c r="Q1016" s="11"/>
      <c r="R1016" s="15">
        <f t="shared" si="326"/>
        <v>0</v>
      </c>
      <c r="S1016" s="13">
        <f t="shared" si="330"/>
        <v>525.89568429937731</v>
      </c>
      <c r="T1016" s="13"/>
      <c r="U1016" s="19">
        <f t="shared" si="313"/>
        <v>0</v>
      </c>
      <c r="V1016" s="13">
        <f t="shared" si="327"/>
        <v>0</v>
      </c>
      <c r="W1016" s="4" t="str">
        <f t="shared" si="328"/>
        <v>A+J=</v>
      </c>
      <c r="X1016" s="30">
        <f t="shared" si="329"/>
        <v>45866</v>
      </c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3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</row>
    <row r="1017" spans="1:80" x14ac:dyDescent="0.15">
      <c r="A1017" s="36">
        <f t="shared" si="315"/>
        <v>45411</v>
      </c>
      <c r="B1017" s="14">
        <f t="shared" ca="1" si="314"/>
        <v>1549.5964750493772</v>
      </c>
      <c r="C1017" s="13">
        <f t="shared" si="316"/>
        <v>1023.70079075</v>
      </c>
      <c r="D1017" s="12">
        <f>IF(A1017&lt;$B$1,VLOOKUP(A1017,[1]DI!$A$4:$B$15000,2,FALSE),0)</f>
        <v>0.1065</v>
      </c>
      <c r="E1017" s="13">
        <f t="shared" si="317"/>
        <v>1.00040168</v>
      </c>
      <c r="F1017" s="13">
        <f>(TRUNC(PRODUCT($E$13:$E1016),16))</f>
        <v>1.3505164037272099</v>
      </c>
      <c r="G1017" s="13">
        <f t="shared" si="318"/>
        <v>1.24187697988916</v>
      </c>
      <c r="H1017" s="13">
        <f t="shared" si="319"/>
        <v>1.0874800200000001</v>
      </c>
      <c r="I1017" s="12">
        <f t="shared" si="320"/>
        <v>4.4999999999999998E-2</v>
      </c>
      <c r="J1017" s="12"/>
      <c r="K1017" s="30">
        <f t="shared" si="321"/>
        <v>45135</v>
      </c>
      <c r="L1017" s="2">
        <f t="shared" si="322"/>
        <v>187</v>
      </c>
      <c r="M1017" s="15">
        <f t="shared" si="323"/>
        <v>187</v>
      </c>
      <c r="N1017" s="11">
        <f t="shared" si="324"/>
        <v>1.033202626</v>
      </c>
      <c r="O1017" s="11"/>
      <c r="P1017" s="11">
        <f t="shared" si="325"/>
        <v>1.1235872119999999</v>
      </c>
      <c r="Q1017" s="11"/>
      <c r="R1017" s="15">
        <f t="shared" si="326"/>
        <v>0</v>
      </c>
      <c r="S1017" s="13">
        <f t="shared" si="330"/>
        <v>525.89568429937731</v>
      </c>
      <c r="T1017" s="13"/>
      <c r="U1017" s="19">
        <f t="shared" si="313"/>
        <v>0</v>
      </c>
      <c r="V1017" s="13">
        <f t="shared" si="327"/>
        <v>0</v>
      </c>
      <c r="W1017" s="4" t="str">
        <f t="shared" si="328"/>
        <v>A+J=</v>
      </c>
      <c r="X1017" s="30">
        <f t="shared" si="329"/>
        <v>45866</v>
      </c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3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</row>
    <row r="1018" spans="1:80" x14ac:dyDescent="0.15">
      <c r="A1018" s="36">
        <f t="shared" si="315"/>
        <v>45412</v>
      </c>
      <c r="B1018" s="14">
        <f t="shared" ca="1" si="314"/>
        <v>1550.4897194522418</v>
      </c>
      <c r="C1018" s="13">
        <f t="shared" si="316"/>
        <v>1023.70079075</v>
      </c>
      <c r="D1018" s="12">
        <f>IF(A1018&lt;$B$1,VLOOKUP(A1018,[1]DI!$A$4:$B$15000,2,FALSE),0)</f>
        <v>0.1065</v>
      </c>
      <c r="E1018" s="13">
        <f t="shared" si="317"/>
        <v>1.00040168</v>
      </c>
      <c r="F1018" s="13">
        <f>(TRUNC(PRODUCT($E$13:$E1017),16))</f>
        <v>1.3510588791562601</v>
      </c>
      <c r="G1018" s="13">
        <f t="shared" si="318"/>
        <v>1.24187697988916</v>
      </c>
      <c r="H1018" s="13">
        <f t="shared" si="319"/>
        <v>1.0879168400000001</v>
      </c>
      <c r="I1018" s="12">
        <f t="shared" si="320"/>
        <v>4.4999999999999998E-2</v>
      </c>
      <c r="J1018" s="12"/>
      <c r="K1018" s="30">
        <f t="shared" si="321"/>
        <v>45135</v>
      </c>
      <c r="L1018" s="2">
        <f t="shared" si="322"/>
        <v>188</v>
      </c>
      <c r="M1018" s="15">
        <f t="shared" si="323"/>
        <v>188</v>
      </c>
      <c r="N1018" s="11">
        <f t="shared" si="324"/>
        <v>1.033383111</v>
      </c>
      <c r="O1018" s="11"/>
      <c r="P1018" s="11">
        <f t="shared" si="325"/>
        <v>1.124234889</v>
      </c>
      <c r="Q1018" s="11"/>
      <c r="R1018" s="15">
        <f t="shared" si="326"/>
        <v>0</v>
      </c>
      <c r="S1018" s="13">
        <f t="shared" si="330"/>
        <v>526.78892870224195</v>
      </c>
      <c r="T1018" s="13"/>
      <c r="U1018" s="19">
        <f t="shared" ref="U1018:U1081" si="331">IF($R1018&gt;0,VLOOKUP($R1018,$Z$13:$AF$151,7),0)</f>
        <v>0</v>
      </c>
      <c r="V1018" s="13">
        <f t="shared" si="327"/>
        <v>0</v>
      </c>
      <c r="W1018" s="4" t="str">
        <f t="shared" si="328"/>
        <v>A+J=</v>
      </c>
      <c r="X1018" s="30">
        <f t="shared" si="329"/>
        <v>45866</v>
      </c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3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</row>
    <row r="1019" spans="1:80" x14ac:dyDescent="0.15">
      <c r="A1019" s="36">
        <f t="shared" si="315"/>
        <v>45413</v>
      </c>
      <c r="B1019" s="14">
        <f t="shared" ca="1" si="314"/>
        <v>1551.3834700153493</v>
      </c>
      <c r="C1019" s="13">
        <f t="shared" si="316"/>
        <v>1023.70079075</v>
      </c>
      <c r="D1019" s="12">
        <f>IF(A1019&lt;$B$1,VLOOKUP(A1019,[1]DI!$A$4:$B$15000,2,FALSE),0)</f>
        <v>0</v>
      </c>
      <c r="E1019" s="13">
        <f t="shared" si="317"/>
        <v>1</v>
      </c>
      <c r="F1019" s="13">
        <f>(TRUNC(PRODUCT($E$13:$E1018),16))</f>
        <v>1.35160157248684</v>
      </c>
      <c r="G1019" s="13">
        <f t="shared" si="318"/>
        <v>1.24187697988916</v>
      </c>
      <c r="H1019" s="13">
        <f t="shared" si="319"/>
        <v>1.08835383</v>
      </c>
      <c r="I1019" s="12">
        <f t="shared" si="320"/>
        <v>4.4999999999999998E-2</v>
      </c>
      <c r="J1019" s="12"/>
      <c r="K1019" s="30">
        <f t="shared" si="321"/>
        <v>45135</v>
      </c>
      <c r="L1019" s="2">
        <f t="shared" si="322"/>
        <v>188</v>
      </c>
      <c r="M1019" s="15">
        <f t="shared" si="323"/>
        <v>189</v>
      </c>
      <c r="N1019" s="11">
        <f t="shared" si="324"/>
        <v>1.033563628</v>
      </c>
      <c r="O1019" s="11"/>
      <c r="P1019" s="11">
        <f t="shared" si="325"/>
        <v>1.1248829330000001</v>
      </c>
      <c r="Q1019" s="11"/>
      <c r="R1019" s="15">
        <f t="shared" si="326"/>
        <v>0</v>
      </c>
      <c r="S1019" s="13">
        <f t="shared" si="330"/>
        <v>527.68267926534918</v>
      </c>
      <c r="T1019" s="13"/>
      <c r="U1019" s="19">
        <f t="shared" si="331"/>
        <v>0</v>
      </c>
      <c r="V1019" s="13">
        <f t="shared" si="327"/>
        <v>0</v>
      </c>
      <c r="W1019" s="4" t="str">
        <f t="shared" si="328"/>
        <v>A+J=</v>
      </c>
      <c r="X1019" s="30">
        <f t="shared" si="329"/>
        <v>45866</v>
      </c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3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</row>
    <row r="1020" spans="1:80" x14ac:dyDescent="0.15">
      <c r="A1020" s="36">
        <f t="shared" si="315"/>
        <v>45414</v>
      </c>
      <c r="B1020" s="14">
        <f t="shared" ca="1" si="314"/>
        <v>1551.3834700153493</v>
      </c>
      <c r="C1020" s="13">
        <f t="shared" si="316"/>
        <v>1023.70079075</v>
      </c>
      <c r="D1020" s="12">
        <f>IF(A1020&lt;$B$1,VLOOKUP(A1020,[1]DI!$A$4:$B$15000,2,FALSE),0)</f>
        <v>0.1065</v>
      </c>
      <c r="E1020" s="13">
        <f t="shared" si="317"/>
        <v>1.00040168</v>
      </c>
      <c r="F1020" s="13">
        <f>(TRUNC(PRODUCT($E$13:$E1019),16))</f>
        <v>1.35160157248684</v>
      </c>
      <c r="G1020" s="13">
        <f t="shared" si="318"/>
        <v>1.24187697988916</v>
      </c>
      <c r="H1020" s="13">
        <f t="shared" si="319"/>
        <v>1.08835383</v>
      </c>
      <c r="I1020" s="12">
        <f t="shared" si="320"/>
        <v>4.4999999999999998E-2</v>
      </c>
      <c r="J1020" s="12"/>
      <c r="K1020" s="30">
        <f t="shared" si="321"/>
        <v>45135</v>
      </c>
      <c r="L1020" s="2">
        <f t="shared" si="322"/>
        <v>189</v>
      </c>
      <c r="M1020" s="15">
        <f t="shared" si="323"/>
        <v>189</v>
      </c>
      <c r="N1020" s="11">
        <f t="shared" si="324"/>
        <v>1.033563628</v>
      </c>
      <c r="O1020" s="11"/>
      <c r="P1020" s="11">
        <f t="shared" si="325"/>
        <v>1.1248829330000001</v>
      </c>
      <c r="Q1020" s="11"/>
      <c r="R1020" s="15">
        <f t="shared" si="326"/>
        <v>0</v>
      </c>
      <c r="S1020" s="13">
        <f t="shared" si="330"/>
        <v>527.68267926534918</v>
      </c>
      <c r="T1020" s="13"/>
      <c r="U1020" s="19">
        <f t="shared" si="331"/>
        <v>0</v>
      </c>
      <c r="V1020" s="13">
        <f t="shared" si="327"/>
        <v>0</v>
      </c>
      <c r="W1020" s="4" t="str">
        <f t="shared" si="328"/>
        <v>A+J=</v>
      </c>
      <c r="X1020" s="30">
        <f t="shared" si="329"/>
        <v>45866</v>
      </c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3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</row>
    <row r="1021" spans="1:80" x14ac:dyDescent="0.15">
      <c r="A1021" s="36">
        <f t="shared" si="315"/>
        <v>45415</v>
      </c>
      <c r="B1021" s="14">
        <f t="shared" ca="1" si="314"/>
        <v>1552.2777432741018</v>
      </c>
      <c r="C1021" s="13">
        <f t="shared" si="316"/>
        <v>1023.70079075</v>
      </c>
      <c r="D1021" s="12">
        <f>IF(A1021&lt;$B$1,VLOOKUP(A1021,[1]DI!$A$4:$B$15000,2,FALSE),0)</f>
        <v>0.1065</v>
      </c>
      <c r="E1021" s="13">
        <f t="shared" si="317"/>
        <v>1.00040168</v>
      </c>
      <c r="F1021" s="13">
        <f>(TRUNC(PRODUCT($E$13:$E1020),16))</f>
        <v>1.35214448380648</v>
      </c>
      <c r="G1021" s="13">
        <f t="shared" si="318"/>
        <v>1.24187697988916</v>
      </c>
      <c r="H1021" s="13">
        <f t="shared" si="319"/>
        <v>1.0887910000000001</v>
      </c>
      <c r="I1021" s="12">
        <f t="shared" si="320"/>
        <v>4.4999999999999998E-2</v>
      </c>
      <c r="J1021" s="12"/>
      <c r="K1021" s="30">
        <f t="shared" si="321"/>
        <v>45135</v>
      </c>
      <c r="L1021" s="2">
        <f t="shared" si="322"/>
        <v>190</v>
      </c>
      <c r="M1021" s="15">
        <f t="shared" si="323"/>
        <v>190</v>
      </c>
      <c r="N1021" s="11">
        <f t="shared" si="324"/>
        <v>1.033744177</v>
      </c>
      <c r="O1021" s="11"/>
      <c r="P1021" s="11">
        <f t="shared" si="325"/>
        <v>1.125531356</v>
      </c>
      <c r="Q1021" s="11"/>
      <c r="R1021" s="15">
        <f t="shared" si="326"/>
        <v>0</v>
      </c>
      <c r="S1021" s="13">
        <f t="shared" si="330"/>
        <v>528.57695252410167</v>
      </c>
      <c r="T1021" s="13"/>
      <c r="U1021" s="19">
        <f t="shared" si="331"/>
        <v>0</v>
      </c>
      <c r="V1021" s="13">
        <f t="shared" si="327"/>
        <v>0</v>
      </c>
      <c r="W1021" s="4" t="str">
        <f t="shared" si="328"/>
        <v>A+J=</v>
      </c>
      <c r="X1021" s="30">
        <f t="shared" si="329"/>
        <v>45866</v>
      </c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3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</row>
    <row r="1022" spans="1:80" x14ac:dyDescent="0.15">
      <c r="A1022" s="36">
        <f t="shared" si="315"/>
        <v>45416</v>
      </c>
      <c r="B1022" s="14">
        <f t="shared" ca="1" si="314"/>
        <v>1553.1725378430497</v>
      </c>
      <c r="C1022" s="13">
        <f t="shared" si="316"/>
        <v>1023.70079075</v>
      </c>
      <c r="D1022" s="12">
        <f>IF(A1022&lt;$B$1,VLOOKUP(A1022,[1]DI!$A$4:$B$15000,2,FALSE),0)</f>
        <v>0</v>
      </c>
      <c r="E1022" s="13">
        <f t="shared" si="317"/>
        <v>1</v>
      </c>
      <c r="F1022" s="13">
        <f>(TRUNC(PRODUCT($E$13:$E1021),16))</f>
        <v>1.3526876132027299</v>
      </c>
      <c r="G1022" s="13">
        <f t="shared" si="318"/>
        <v>1.24187697988916</v>
      </c>
      <c r="H1022" s="13">
        <f t="shared" si="319"/>
        <v>1.08922835</v>
      </c>
      <c r="I1022" s="12">
        <f t="shared" si="320"/>
        <v>4.4999999999999998E-2</v>
      </c>
      <c r="J1022" s="12"/>
      <c r="K1022" s="30">
        <f t="shared" si="321"/>
        <v>45135</v>
      </c>
      <c r="L1022" s="2">
        <f t="shared" si="322"/>
        <v>190</v>
      </c>
      <c r="M1022" s="15">
        <f t="shared" si="323"/>
        <v>191</v>
      </c>
      <c r="N1022" s="11">
        <f t="shared" si="324"/>
        <v>1.0339247570000001</v>
      </c>
      <c r="O1022" s="11"/>
      <c r="P1022" s="11">
        <f t="shared" si="325"/>
        <v>1.1261801570000001</v>
      </c>
      <c r="Q1022" s="11"/>
      <c r="R1022" s="15">
        <f t="shared" si="326"/>
        <v>0</v>
      </c>
      <c r="S1022" s="13">
        <f t="shared" si="330"/>
        <v>529.47174709304954</v>
      </c>
      <c r="T1022" s="13"/>
      <c r="U1022" s="19">
        <f t="shared" si="331"/>
        <v>0</v>
      </c>
      <c r="V1022" s="13">
        <f t="shared" si="327"/>
        <v>0</v>
      </c>
      <c r="W1022" s="4" t="str">
        <f t="shared" si="328"/>
        <v>A+J=</v>
      </c>
      <c r="X1022" s="30">
        <f t="shared" si="329"/>
        <v>45866</v>
      </c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3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</row>
    <row r="1023" spans="1:80" x14ac:dyDescent="0.15">
      <c r="A1023" s="36">
        <f t="shared" si="315"/>
        <v>45417</v>
      </c>
      <c r="B1023" s="14">
        <f t="shared" ca="1" si="314"/>
        <v>1553.1725378430497</v>
      </c>
      <c r="C1023" s="13">
        <f t="shared" si="316"/>
        <v>1023.70079075</v>
      </c>
      <c r="D1023" s="12">
        <f>IF(A1023&lt;$B$1,VLOOKUP(A1023,[1]DI!$A$4:$B$15000,2,FALSE),0)</f>
        <v>0</v>
      </c>
      <c r="E1023" s="13">
        <f t="shared" si="317"/>
        <v>1</v>
      </c>
      <c r="F1023" s="13">
        <f>(TRUNC(PRODUCT($E$13:$E1022),16))</f>
        <v>1.3526876132027299</v>
      </c>
      <c r="G1023" s="13">
        <f t="shared" si="318"/>
        <v>1.24187697988916</v>
      </c>
      <c r="H1023" s="13">
        <f t="shared" si="319"/>
        <v>1.08922835</v>
      </c>
      <c r="I1023" s="12">
        <f t="shared" si="320"/>
        <v>4.4999999999999998E-2</v>
      </c>
      <c r="J1023" s="12"/>
      <c r="K1023" s="30">
        <f t="shared" si="321"/>
        <v>45135</v>
      </c>
      <c r="L1023" s="2">
        <f t="shared" si="322"/>
        <v>190</v>
      </c>
      <c r="M1023" s="15">
        <f t="shared" si="323"/>
        <v>191</v>
      </c>
      <c r="N1023" s="11">
        <f t="shared" si="324"/>
        <v>1.0339247570000001</v>
      </c>
      <c r="O1023" s="11"/>
      <c r="P1023" s="11">
        <f t="shared" si="325"/>
        <v>1.1261801570000001</v>
      </c>
      <c r="Q1023" s="11"/>
      <c r="R1023" s="15">
        <f t="shared" si="326"/>
        <v>0</v>
      </c>
      <c r="S1023" s="13">
        <f t="shared" si="330"/>
        <v>529.47174709304954</v>
      </c>
      <c r="T1023" s="13"/>
      <c r="U1023" s="19">
        <f t="shared" si="331"/>
        <v>0</v>
      </c>
      <c r="V1023" s="13">
        <f t="shared" si="327"/>
        <v>0</v>
      </c>
      <c r="W1023" s="4" t="str">
        <f t="shared" si="328"/>
        <v>A+J=</v>
      </c>
      <c r="X1023" s="30">
        <f t="shared" si="329"/>
        <v>45866</v>
      </c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3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</row>
    <row r="1024" spans="1:80" x14ac:dyDescent="0.15">
      <c r="A1024" s="36">
        <f t="shared" si="315"/>
        <v>45418</v>
      </c>
      <c r="B1024" s="14">
        <f t="shared" ca="1" si="314"/>
        <v>1553.1725378430497</v>
      </c>
      <c r="C1024" s="13">
        <f t="shared" si="316"/>
        <v>1023.70079075</v>
      </c>
      <c r="D1024" s="12">
        <f>IF(A1024&lt;$B$1,VLOOKUP(A1024,[1]DI!$A$4:$B$15000,2,FALSE),0)</f>
        <v>0.1065</v>
      </c>
      <c r="E1024" s="13">
        <f t="shared" si="317"/>
        <v>1.00040168</v>
      </c>
      <c r="F1024" s="13">
        <f>(TRUNC(PRODUCT($E$13:$E1023),16))</f>
        <v>1.3526876132027299</v>
      </c>
      <c r="G1024" s="13">
        <f t="shared" si="318"/>
        <v>1.24187697988916</v>
      </c>
      <c r="H1024" s="13">
        <f t="shared" si="319"/>
        <v>1.08922835</v>
      </c>
      <c r="I1024" s="12">
        <f t="shared" si="320"/>
        <v>4.4999999999999998E-2</v>
      </c>
      <c r="J1024" s="12"/>
      <c r="K1024" s="30">
        <f t="shared" si="321"/>
        <v>45135</v>
      </c>
      <c r="L1024" s="2">
        <f t="shared" si="322"/>
        <v>191</v>
      </c>
      <c r="M1024" s="15">
        <f t="shared" si="323"/>
        <v>191</v>
      </c>
      <c r="N1024" s="11">
        <f t="shared" si="324"/>
        <v>1.0339247570000001</v>
      </c>
      <c r="O1024" s="11"/>
      <c r="P1024" s="11">
        <f t="shared" si="325"/>
        <v>1.1261801570000001</v>
      </c>
      <c r="Q1024" s="11"/>
      <c r="R1024" s="15">
        <f t="shared" si="326"/>
        <v>0</v>
      </c>
      <c r="S1024" s="13">
        <f t="shared" si="330"/>
        <v>529.47174709304954</v>
      </c>
      <c r="T1024" s="13"/>
      <c r="U1024" s="19">
        <f t="shared" si="331"/>
        <v>0</v>
      </c>
      <c r="V1024" s="13">
        <f t="shared" si="327"/>
        <v>0</v>
      </c>
      <c r="W1024" s="4" t="str">
        <f t="shared" si="328"/>
        <v>A+J=</v>
      </c>
      <c r="X1024" s="30">
        <f t="shared" si="329"/>
        <v>45866</v>
      </c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3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</row>
    <row r="1025" spans="1:80" x14ac:dyDescent="0.15">
      <c r="A1025" s="36">
        <f t="shared" si="315"/>
        <v>45419</v>
      </c>
      <c r="B1025" s="14">
        <f t="shared" ca="1" si="314"/>
        <v>1554.0678385722399</v>
      </c>
      <c r="C1025" s="13">
        <f t="shared" si="316"/>
        <v>1023.70079075</v>
      </c>
      <c r="D1025" s="12">
        <f>IF(A1025&lt;$B$1,VLOOKUP(A1025,[1]DI!$A$4:$B$15000,2,FALSE),0)</f>
        <v>0.1065</v>
      </c>
      <c r="E1025" s="13">
        <f t="shared" si="317"/>
        <v>1.00040168</v>
      </c>
      <c r="F1025" s="13">
        <f>(TRUNC(PRODUCT($E$13:$E1024),16))</f>
        <v>1.3532309607632</v>
      </c>
      <c r="G1025" s="13">
        <f t="shared" si="318"/>
        <v>1.24187697988916</v>
      </c>
      <c r="H1025" s="13">
        <f t="shared" si="319"/>
        <v>1.0896658699999999</v>
      </c>
      <c r="I1025" s="12">
        <f t="shared" si="320"/>
        <v>4.4999999999999998E-2</v>
      </c>
      <c r="J1025" s="12"/>
      <c r="K1025" s="30">
        <f t="shared" si="321"/>
        <v>45135</v>
      </c>
      <c r="L1025" s="2">
        <f t="shared" si="322"/>
        <v>192</v>
      </c>
      <c r="M1025" s="15">
        <f t="shared" si="323"/>
        <v>192</v>
      </c>
      <c r="N1025" s="11">
        <f t="shared" si="324"/>
        <v>1.0341053680000001</v>
      </c>
      <c r="O1025" s="11"/>
      <c r="P1025" s="11">
        <f t="shared" si="325"/>
        <v>1.1268293250000001</v>
      </c>
      <c r="Q1025" s="11"/>
      <c r="R1025" s="15">
        <f t="shared" si="326"/>
        <v>0</v>
      </c>
      <c r="S1025" s="13">
        <f t="shared" si="330"/>
        <v>530.3670478222399</v>
      </c>
      <c r="T1025" s="13"/>
      <c r="U1025" s="19">
        <f t="shared" si="331"/>
        <v>0</v>
      </c>
      <c r="V1025" s="13">
        <f t="shared" si="327"/>
        <v>0</v>
      </c>
      <c r="W1025" s="4" t="str">
        <f t="shared" si="328"/>
        <v>A+J=</v>
      </c>
      <c r="X1025" s="30">
        <f t="shared" si="329"/>
        <v>45866</v>
      </c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3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</row>
    <row r="1026" spans="1:80" x14ac:dyDescent="0.15">
      <c r="A1026" s="36">
        <f t="shared" si="315"/>
        <v>45420</v>
      </c>
      <c r="B1026" s="14">
        <f t="shared" ca="1" si="314"/>
        <v>1554.9636647479761</v>
      </c>
      <c r="C1026" s="13">
        <f t="shared" si="316"/>
        <v>1023.70079075</v>
      </c>
      <c r="D1026" s="12">
        <f>IF(A1026&lt;$B$1,VLOOKUP(A1026,[1]DI!$A$4:$B$15000,2,FALSE),0)</f>
        <v>0.1065</v>
      </c>
      <c r="E1026" s="13">
        <f t="shared" si="317"/>
        <v>1.00040168</v>
      </c>
      <c r="F1026" s="13">
        <f>(TRUNC(PRODUCT($E$13:$E1025),16))</f>
        <v>1.3537745265755201</v>
      </c>
      <c r="G1026" s="13">
        <f t="shared" si="318"/>
        <v>1.24187697988916</v>
      </c>
      <c r="H1026" s="13">
        <f t="shared" si="319"/>
        <v>1.0901035699999999</v>
      </c>
      <c r="I1026" s="12">
        <f t="shared" si="320"/>
        <v>4.4999999999999998E-2</v>
      </c>
      <c r="J1026" s="12"/>
      <c r="K1026" s="30">
        <f t="shared" si="321"/>
        <v>45135</v>
      </c>
      <c r="L1026" s="2">
        <f t="shared" si="322"/>
        <v>193</v>
      </c>
      <c r="M1026" s="15">
        <f t="shared" si="323"/>
        <v>193</v>
      </c>
      <c r="N1026" s="11">
        <f t="shared" si="324"/>
        <v>1.0342860119999999</v>
      </c>
      <c r="O1026" s="11"/>
      <c r="P1026" s="11">
        <f t="shared" si="325"/>
        <v>1.1274788739999999</v>
      </c>
      <c r="Q1026" s="11"/>
      <c r="R1026" s="15">
        <f t="shared" si="326"/>
        <v>0</v>
      </c>
      <c r="S1026" s="13">
        <f t="shared" si="330"/>
        <v>531.26287399797616</v>
      </c>
      <c r="T1026" s="13"/>
      <c r="U1026" s="19">
        <f t="shared" si="331"/>
        <v>0</v>
      </c>
      <c r="V1026" s="13">
        <f t="shared" si="327"/>
        <v>0</v>
      </c>
      <c r="W1026" s="4" t="str">
        <f t="shared" si="328"/>
        <v>A+J=</v>
      </c>
      <c r="X1026" s="30">
        <f t="shared" si="329"/>
        <v>45866</v>
      </c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3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</row>
    <row r="1027" spans="1:80" x14ac:dyDescent="0.15">
      <c r="A1027" s="36">
        <f t="shared" si="315"/>
        <v>45421</v>
      </c>
      <c r="B1027" s="14">
        <f t="shared" ca="1" si="314"/>
        <v>1555.8599956985049</v>
      </c>
      <c r="C1027" s="13">
        <f t="shared" si="316"/>
        <v>1023.70079075</v>
      </c>
      <c r="D1027" s="12">
        <f>IF(A1027&lt;$B$1,VLOOKUP(A1027,[1]DI!$A$4:$B$15000,2,FALSE),0)</f>
        <v>0.104</v>
      </c>
      <c r="E1027" s="13">
        <f t="shared" si="317"/>
        <v>1.0003926999999999</v>
      </c>
      <c r="F1027" s="13">
        <f>(TRUNC(PRODUCT($E$13:$E1026),16))</f>
        <v>1.35431831072736</v>
      </c>
      <c r="G1027" s="13">
        <f t="shared" si="318"/>
        <v>1.24187697988916</v>
      </c>
      <c r="H1027" s="13">
        <f t="shared" si="319"/>
        <v>1.09054144</v>
      </c>
      <c r="I1027" s="12">
        <f t="shared" si="320"/>
        <v>4.4999999999999998E-2</v>
      </c>
      <c r="J1027" s="12"/>
      <c r="K1027" s="30">
        <f t="shared" si="321"/>
        <v>45135</v>
      </c>
      <c r="L1027" s="2">
        <f t="shared" si="322"/>
        <v>194</v>
      </c>
      <c r="M1027" s="15">
        <f t="shared" si="323"/>
        <v>194</v>
      </c>
      <c r="N1027" s="11">
        <f t="shared" si="324"/>
        <v>1.034466686</v>
      </c>
      <c r="O1027" s="11"/>
      <c r="P1027" s="11">
        <f t="shared" si="325"/>
        <v>1.128128789</v>
      </c>
      <c r="Q1027" s="11"/>
      <c r="R1027" s="15">
        <f t="shared" si="326"/>
        <v>0</v>
      </c>
      <c r="S1027" s="13">
        <f t="shared" si="330"/>
        <v>532.15920494850479</v>
      </c>
      <c r="T1027" s="13"/>
      <c r="U1027" s="19">
        <f t="shared" si="331"/>
        <v>0</v>
      </c>
      <c r="V1027" s="13">
        <f t="shared" si="327"/>
        <v>0</v>
      </c>
      <c r="W1027" s="4" t="str">
        <f t="shared" si="328"/>
        <v>A+J=</v>
      </c>
      <c r="X1027" s="30">
        <f t="shared" si="329"/>
        <v>45866</v>
      </c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3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</row>
    <row r="1028" spans="1:80" x14ac:dyDescent="0.15">
      <c r="A1028" s="36">
        <f t="shared" si="315"/>
        <v>45422</v>
      </c>
      <c r="B1028" s="14">
        <f t="shared" ca="1" si="314"/>
        <v>1556.7428826899768</v>
      </c>
      <c r="C1028" s="13">
        <f t="shared" si="316"/>
        <v>1023.70079075</v>
      </c>
      <c r="D1028" s="12">
        <f>IF(A1028&lt;$B$1,VLOOKUP(A1028,[1]DI!$A$4:$B$15000,2,FALSE),0)</f>
        <v>0.104</v>
      </c>
      <c r="E1028" s="13">
        <f t="shared" si="317"/>
        <v>1.0003926999999999</v>
      </c>
      <c r="F1028" s="13">
        <f>(TRUNC(PRODUCT($E$13:$E1027),16))</f>
        <v>1.3548501515279801</v>
      </c>
      <c r="G1028" s="13">
        <f t="shared" si="318"/>
        <v>1.24187697988916</v>
      </c>
      <c r="H1028" s="13">
        <f t="shared" si="319"/>
        <v>1.0909697</v>
      </c>
      <c r="I1028" s="12">
        <f t="shared" si="320"/>
        <v>4.4999999999999998E-2</v>
      </c>
      <c r="J1028" s="12"/>
      <c r="K1028" s="30">
        <f t="shared" si="321"/>
        <v>45135</v>
      </c>
      <c r="L1028" s="2">
        <f t="shared" si="322"/>
        <v>195</v>
      </c>
      <c r="M1028" s="15">
        <f t="shared" si="323"/>
        <v>195</v>
      </c>
      <c r="N1028" s="11">
        <f t="shared" si="324"/>
        <v>1.034647393</v>
      </c>
      <c r="O1028" s="11"/>
      <c r="P1028" s="11">
        <f t="shared" si="325"/>
        <v>1.128768956</v>
      </c>
      <c r="Q1028" s="11"/>
      <c r="R1028" s="15">
        <f t="shared" si="326"/>
        <v>0</v>
      </c>
      <c r="S1028" s="13">
        <f t="shared" si="330"/>
        <v>533.0420919399769</v>
      </c>
      <c r="T1028" s="13"/>
      <c r="U1028" s="19">
        <f t="shared" si="331"/>
        <v>0</v>
      </c>
      <c r="V1028" s="13">
        <f t="shared" si="327"/>
        <v>0</v>
      </c>
      <c r="W1028" s="4" t="str">
        <f t="shared" si="328"/>
        <v>A+J=</v>
      </c>
      <c r="X1028" s="30">
        <f t="shared" si="329"/>
        <v>45866</v>
      </c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3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</row>
    <row r="1029" spans="1:80" x14ac:dyDescent="0.15">
      <c r="A1029" s="36">
        <f t="shared" si="315"/>
        <v>45423</v>
      </c>
      <c r="B1029" s="14">
        <f t="shared" ca="1" si="314"/>
        <v>1557.6262565153879</v>
      </c>
      <c r="C1029" s="13">
        <f t="shared" si="316"/>
        <v>1023.70079075</v>
      </c>
      <c r="D1029" s="12">
        <f>IF(A1029&lt;$B$1,VLOOKUP(A1029,[1]DI!$A$4:$B$15000,2,FALSE),0)</f>
        <v>0</v>
      </c>
      <c r="E1029" s="13">
        <f t="shared" si="317"/>
        <v>1</v>
      </c>
      <c r="F1029" s="13">
        <f>(TRUNC(PRODUCT($E$13:$E1028),16))</f>
        <v>1.3553822011824901</v>
      </c>
      <c r="G1029" s="13">
        <f t="shared" si="318"/>
        <v>1.24187697988916</v>
      </c>
      <c r="H1029" s="13">
        <f t="shared" si="319"/>
        <v>1.09139812</v>
      </c>
      <c r="I1029" s="12">
        <f t="shared" si="320"/>
        <v>4.4999999999999998E-2</v>
      </c>
      <c r="J1029" s="12"/>
      <c r="K1029" s="30">
        <f t="shared" si="321"/>
        <v>45135</v>
      </c>
      <c r="L1029" s="2">
        <f t="shared" si="322"/>
        <v>195</v>
      </c>
      <c r="M1029" s="15">
        <f t="shared" si="323"/>
        <v>196</v>
      </c>
      <c r="N1029" s="11">
        <f t="shared" si="324"/>
        <v>1.03482813</v>
      </c>
      <c r="O1029" s="11"/>
      <c r="P1029" s="11">
        <f t="shared" si="325"/>
        <v>1.129409476</v>
      </c>
      <c r="Q1029" s="11"/>
      <c r="R1029" s="15">
        <f t="shared" si="326"/>
        <v>0</v>
      </c>
      <c r="S1029" s="13">
        <f t="shared" si="330"/>
        <v>533.92546576538791</v>
      </c>
      <c r="T1029" s="13"/>
      <c r="U1029" s="19">
        <f t="shared" si="331"/>
        <v>0</v>
      </c>
      <c r="V1029" s="13">
        <f t="shared" si="327"/>
        <v>0</v>
      </c>
      <c r="W1029" s="4" t="str">
        <f t="shared" si="328"/>
        <v>A+J=</v>
      </c>
      <c r="X1029" s="30">
        <f t="shared" si="329"/>
        <v>45866</v>
      </c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3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</row>
    <row r="1030" spans="1:80" x14ac:dyDescent="0.15">
      <c r="A1030" s="36">
        <f t="shared" si="315"/>
        <v>45424</v>
      </c>
      <c r="B1030" s="14">
        <f t="shared" ca="1" si="314"/>
        <v>1557.6262565153879</v>
      </c>
      <c r="C1030" s="13">
        <f t="shared" si="316"/>
        <v>1023.70079075</v>
      </c>
      <c r="D1030" s="12">
        <f>IF(A1030&lt;$B$1,VLOOKUP(A1030,[1]DI!$A$4:$B$15000,2,FALSE),0)</f>
        <v>0</v>
      </c>
      <c r="E1030" s="13">
        <f t="shared" si="317"/>
        <v>1</v>
      </c>
      <c r="F1030" s="13">
        <f>(TRUNC(PRODUCT($E$13:$E1029),16))</f>
        <v>1.3553822011824901</v>
      </c>
      <c r="G1030" s="13">
        <f t="shared" si="318"/>
        <v>1.24187697988916</v>
      </c>
      <c r="H1030" s="13">
        <f t="shared" si="319"/>
        <v>1.09139812</v>
      </c>
      <c r="I1030" s="12">
        <f t="shared" si="320"/>
        <v>4.4999999999999998E-2</v>
      </c>
      <c r="J1030" s="12"/>
      <c r="K1030" s="30">
        <f t="shared" si="321"/>
        <v>45135</v>
      </c>
      <c r="L1030" s="2">
        <f t="shared" si="322"/>
        <v>195</v>
      </c>
      <c r="M1030" s="15">
        <f t="shared" si="323"/>
        <v>196</v>
      </c>
      <c r="N1030" s="11">
        <f t="shared" si="324"/>
        <v>1.03482813</v>
      </c>
      <c r="O1030" s="11"/>
      <c r="P1030" s="11">
        <f t="shared" si="325"/>
        <v>1.129409476</v>
      </c>
      <c r="Q1030" s="11"/>
      <c r="R1030" s="15">
        <f t="shared" si="326"/>
        <v>0</v>
      </c>
      <c r="S1030" s="13">
        <f t="shared" si="330"/>
        <v>533.92546576538791</v>
      </c>
      <c r="T1030" s="13"/>
      <c r="U1030" s="19">
        <f t="shared" si="331"/>
        <v>0</v>
      </c>
      <c r="V1030" s="13">
        <f t="shared" si="327"/>
        <v>0</v>
      </c>
      <c r="W1030" s="4" t="str">
        <f t="shared" si="328"/>
        <v>A+J=</v>
      </c>
      <c r="X1030" s="30">
        <f t="shared" si="329"/>
        <v>45866</v>
      </c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3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</row>
    <row r="1031" spans="1:80" x14ac:dyDescent="0.15">
      <c r="A1031" s="36">
        <f t="shared" si="315"/>
        <v>45425</v>
      </c>
      <c r="B1031" s="14">
        <f t="shared" ca="1" si="314"/>
        <v>1557.6262565153879</v>
      </c>
      <c r="C1031" s="13">
        <f t="shared" si="316"/>
        <v>1023.70079075</v>
      </c>
      <c r="D1031" s="12">
        <f>IF(A1031&lt;$B$1,VLOOKUP(A1031,[1]DI!$A$4:$B$15000,2,FALSE),0)</f>
        <v>0.104</v>
      </c>
      <c r="E1031" s="13">
        <f t="shared" si="317"/>
        <v>1.0003926999999999</v>
      </c>
      <c r="F1031" s="13">
        <f>(TRUNC(PRODUCT($E$13:$E1030),16))</f>
        <v>1.3553822011824901</v>
      </c>
      <c r="G1031" s="13">
        <f t="shared" si="318"/>
        <v>1.24187697988916</v>
      </c>
      <c r="H1031" s="13">
        <f t="shared" si="319"/>
        <v>1.09139812</v>
      </c>
      <c r="I1031" s="12">
        <f t="shared" si="320"/>
        <v>4.4999999999999998E-2</v>
      </c>
      <c r="J1031" s="12"/>
      <c r="K1031" s="30">
        <f t="shared" si="321"/>
        <v>45135</v>
      </c>
      <c r="L1031" s="2">
        <f t="shared" si="322"/>
        <v>196</v>
      </c>
      <c r="M1031" s="15">
        <f t="shared" si="323"/>
        <v>196</v>
      </c>
      <c r="N1031" s="11">
        <f t="shared" si="324"/>
        <v>1.03482813</v>
      </c>
      <c r="O1031" s="11"/>
      <c r="P1031" s="11">
        <f t="shared" si="325"/>
        <v>1.129409476</v>
      </c>
      <c r="Q1031" s="11"/>
      <c r="R1031" s="15">
        <f t="shared" si="326"/>
        <v>0</v>
      </c>
      <c r="S1031" s="13">
        <f t="shared" si="330"/>
        <v>533.92546576538791</v>
      </c>
      <c r="T1031" s="13"/>
      <c r="U1031" s="19">
        <f t="shared" si="331"/>
        <v>0</v>
      </c>
      <c r="V1031" s="13">
        <f t="shared" si="327"/>
        <v>0</v>
      </c>
      <c r="W1031" s="4" t="str">
        <f t="shared" si="328"/>
        <v>A+J=</v>
      </c>
      <c r="X1031" s="30">
        <f t="shared" si="329"/>
        <v>45866</v>
      </c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3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</row>
    <row r="1032" spans="1:80" x14ac:dyDescent="0.15">
      <c r="A1032" s="36">
        <f t="shared" si="315"/>
        <v>45426</v>
      </c>
      <c r="B1032" s="14">
        <f t="shared" ca="1" si="314"/>
        <v>1558.5101351055912</v>
      </c>
      <c r="C1032" s="13">
        <f t="shared" si="316"/>
        <v>1023.70079075</v>
      </c>
      <c r="D1032" s="12">
        <f>IF(A1032&lt;$B$1,VLOOKUP(A1032,[1]DI!$A$4:$B$15000,2,FALSE),0)</f>
        <v>0.104</v>
      </c>
      <c r="E1032" s="13">
        <f t="shared" si="317"/>
        <v>1.0003926999999999</v>
      </c>
      <c r="F1032" s="13">
        <f>(TRUNC(PRODUCT($E$13:$E1031),16))</f>
        <v>1.35591445977289</v>
      </c>
      <c r="G1032" s="13">
        <f t="shared" si="318"/>
        <v>1.24187697988916</v>
      </c>
      <c r="H1032" s="13">
        <f t="shared" si="319"/>
        <v>1.0918267100000001</v>
      </c>
      <c r="I1032" s="12">
        <f t="shared" si="320"/>
        <v>4.4999999999999998E-2</v>
      </c>
      <c r="J1032" s="12"/>
      <c r="K1032" s="30">
        <f t="shared" si="321"/>
        <v>45135</v>
      </c>
      <c r="L1032" s="2">
        <f t="shared" si="322"/>
        <v>197</v>
      </c>
      <c r="M1032" s="15">
        <f t="shared" si="323"/>
        <v>197</v>
      </c>
      <c r="N1032" s="11">
        <f t="shared" si="324"/>
        <v>1.0350089</v>
      </c>
      <c r="O1032" s="11"/>
      <c r="P1032" s="11">
        <f t="shared" si="325"/>
        <v>1.130050362</v>
      </c>
      <c r="Q1032" s="11"/>
      <c r="R1032" s="15">
        <f t="shared" si="326"/>
        <v>0</v>
      </c>
      <c r="S1032" s="13">
        <f t="shared" si="330"/>
        <v>534.80934435559118</v>
      </c>
      <c r="T1032" s="13"/>
      <c r="U1032" s="19">
        <f t="shared" si="331"/>
        <v>0</v>
      </c>
      <c r="V1032" s="13">
        <f t="shared" si="327"/>
        <v>0</v>
      </c>
      <c r="W1032" s="4" t="str">
        <f t="shared" si="328"/>
        <v>A+J=</v>
      </c>
      <c r="X1032" s="30">
        <f t="shared" si="329"/>
        <v>45866</v>
      </c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3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</row>
    <row r="1033" spans="1:80" x14ac:dyDescent="0.15">
      <c r="A1033" s="36">
        <f t="shared" si="315"/>
        <v>45427</v>
      </c>
      <c r="B1033" s="14">
        <f t="shared" ca="1" si="314"/>
        <v>1559.3945170951365</v>
      </c>
      <c r="C1033" s="13">
        <f t="shared" si="316"/>
        <v>1023.70079075</v>
      </c>
      <c r="D1033" s="12">
        <f>IF(A1033&lt;$B$1,VLOOKUP(A1033,[1]DI!$A$4:$B$15000,2,FALSE),0)</f>
        <v>0.104</v>
      </c>
      <c r="E1033" s="13">
        <f t="shared" si="317"/>
        <v>1.0003926999999999</v>
      </c>
      <c r="F1033" s="13">
        <f>(TRUNC(PRODUCT($E$13:$E1032),16))</f>
        <v>1.3564469273812401</v>
      </c>
      <c r="G1033" s="13">
        <f t="shared" si="318"/>
        <v>1.24187697988916</v>
      </c>
      <c r="H1033" s="13">
        <f t="shared" si="319"/>
        <v>1.09225547</v>
      </c>
      <c r="I1033" s="12">
        <f t="shared" si="320"/>
        <v>4.4999999999999998E-2</v>
      </c>
      <c r="J1033" s="12"/>
      <c r="K1033" s="30">
        <f t="shared" si="321"/>
        <v>45135</v>
      </c>
      <c r="L1033" s="2">
        <f t="shared" si="322"/>
        <v>198</v>
      </c>
      <c r="M1033" s="15">
        <f t="shared" si="323"/>
        <v>198</v>
      </c>
      <c r="N1033" s="11">
        <f t="shared" si="324"/>
        <v>1.035189701</v>
      </c>
      <c r="O1033" s="11"/>
      <c r="P1033" s="11">
        <f t="shared" si="325"/>
        <v>1.130691613</v>
      </c>
      <c r="Q1033" s="11"/>
      <c r="R1033" s="15">
        <f t="shared" si="326"/>
        <v>0</v>
      </c>
      <c r="S1033" s="13">
        <f t="shared" si="330"/>
        <v>535.69372634513638</v>
      </c>
      <c r="T1033" s="13"/>
      <c r="U1033" s="19">
        <f t="shared" si="331"/>
        <v>0</v>
      </c>
      <c r="V1033" s="13">
        <f t="shared" si="327"/>
        <v>0</v>
      </c>
      <c r="W1033" s="4" t="str">
        <f t="shared" si="328"/>
        <v>A+J=</v>
      </c>
      <c r="X1033" s="30">
        <f t="shared" si="329"/>
        <v>45866</v>
      </c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3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</row>
    <row r="1034" spans="1:80" x14ac:dyDescent="0.15">
      <c r="A1034" s="36">
        <f t="shared" si="315"/>
        <v>45428</v>
      </c>
      <c r="B1034" s="14">
        <f t="shared" ca="1" si="314"/>
        <v>1560.279403849474</v>
      </c>
      <c r="C1034" s="13">
        <f t="shared" si="316"/>
        <v>1023.70079075</v>
      </c>
      <c r="D1034" s="12">
        <f>IF(A1034&lt;$B$1,VLOOKUP(A1034,[1]DI!$A$4:$B$15000,2,FALSE),0)</f>
        <v>0.104</v>
      </c>
      <c r="E1034" s="13">
        <f t="shared" si="317"/>
        <v>1.0003926999999999</v>
      </c>
      <c r="F1034" s="13">
        <f>(TRUNC(PRODUCT($E$13:$E1033),16))</f>
        <v>1.35697960408962</v>
      </c>
      <c r="G1034" s="13">
        <f t="shared" si="318"/>
        <v>1.24187697988916</v>
      </c>
      <c r="H1034" s="13">
        <f t="shared" si="319"/>
        <v>1.0926844</v>
      </c>
      <c r="I1034" s="12">
        <f t="shared" si="320"/>
        <v>4.4999999999999998E-2</v>
      </c>
      <c r="J1034" s="12"/>
      <c r="K1034" s="30">
        <f t="shared" si="321"/>
        <v>45135</v>
      </c>
      <c r="L1034" s="2">
        <f t="shared" si="322"/>
        <v>199</v>
      </c>
      <c r="M1034" s="15">
        <f t="shared" si="323"/>
        <v>199</v>
      </c>
      <c r="N1034" s="11">
        <f t="shared" si="324"/>
        <v>1.035370533</v>
      </c>
      <c r="O1034" s="11"/>
      <c r="P1034" s="11">
        <f t="shared" si="325"/>
        <v>1.1313332300000001</v>
      </c>
      <c r="Q1034" s="11"/>
      <c r="R1034" s="15">
        <f t="shared" si="326"/>
        <v>0</v>
      </c>
      <c r="S1034" s="13">
        <f t="shared" si="330"/>
        <v>536.57861309947396</v>
      </c>
      <c r="T1034" s="13"/>
      <c r="U1034" s="19">
        <f t="shared" si="331"/>
        <v>0</v>
      </c>
      <c r="V1034" s="13">
        <f t="shared" si="327"/>
        <v>0</v>
      </c>
      <c r="W1034" s="4" t="str">
        <f t="shared" si="328"/>
        <v>A+J=</v>
      </c>
      <c r="X1034" s="30">
        <f t="shared" si="329"/>
        <v>45866</v>
      </c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3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</row>
    <row r="1035" spans="1:80" x14ac:dyDescent="0.15">
      <c r="A1035" s="36">
        <f t="shared" si="315"/>
        <v>45429</v>
      </c>
      <c r="B1035" s="14">
        <f t="shared" ca="1" si="314"/>
        <v>1561.1647939931534</v>
      </c>
      <c r="C1035" s="13">
        <f t="shared" si="316"/>
        <v>1023.70079075</v>
      </c>
      <c r="D1035" s="12">
        <f>IF(A1035&lt;$B$1,VLOOKUP(A1035,[1]DI!$A$4:$B$15000,2,FALSE),0)</f>
        <v>0.104</v>
      </c>
      <c r="E1035" s="13">
        <f t="shared" si="317"/>
        <v>1.0003926999999999</v>
      </c>
      <c r="F1035" s="13">
        <f>(TRUNC(PRODUCT($E$13:$E1034),16))</f>
        <v>1.3575124899801501</v>
      </c>
      <c r="G1035" s="13">
        <f t="shared" si="318"/>
        <v>1.24187697988916</v>
      </c>
      <c r="H1035" s="13">
        <f t="shared" si="319"/>
        <v>1.0931135000000001</v>
      </c>
      <c r="I1035" s="12">
        <f t="shared" si="320"/>
        <v>4.4999999999999998E-2</v>
      </c>
      <c r="J1035" s="12"/>
      <c r="K1035" s="30">
        <f t="shared" si="321"/>
        <v>45135</v>
      </c>
      <c r="L1035" s="2">
        <f t="shared" si="322"/>
        <v>200</v>
      </c>
      <c r="M1035" s="15">
        <f t="shared" si="323"/>
        <v>200</v>
      </c>
      <c r="N1035" s="11">
        <f t="shared" si="324"/>
        <v>1.0355513970000001</v>
      </c>
      <c r="O1035" s="11"/>
      <c r="P1035" s="11">
        <f t="shared" si="325"/>
        <v>1.131975212</v>
      </c>
      <c r="Q1035" s="11"/>
      <c r="R1035" s="15">
        <f t="shared" si="326"/>
        <v>0</v>
      </c>
      <c r="S1035" s="13">
        <f t="shared" si="330"/>
        <v>537.46400324315334</v>
      </c>
      <c r="T1035" s="13"/>
      <c r="U1035" s="19">
        <f t="shared" si="331"/>
        <v>0</v>
      </c>
      <c r="V1035" s="13">
        <f t="shared" si="327"/>
        <v>0</v>
      </c>
      <c r="W1035" s="4" t="str">
        <f t="shared" si="328"/>
        <v>A+J=</v>
      </c>
      <c r="X1035" s="30">
        <f t="shared" si="329"/>
        <v>45866</v>
      </c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3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</row>
    <row r="1036" spans="1:80" x14ac:dyDescent="0.15">
      <c r="A1036" s="36">
        <f t="shared" si="315"/>
        <v>45430</v>
      </c>
      <c r="B1036" s="14">
        <f t="shared" ca="1" si="314"/>
        <v>1562.0506751171224</v>
      </c>
      <c r="C1036" s="13">
        <f t="shared" si="316"/>
        <v>1023.70079075</v>
      </c>
      <c r="D1036" s="12">
        <f>IF(A1036&lt;$B$1,VLOOKUP(A1036,[1]DI!$A$4:$B$15000,2,FALSE),0)</f>
        <v>0</v>
      </c>
      <c r="E1036" s="13">
        <f t="shared" si="317"/>
        <v>1</v>
      </c>
      <c r="F1036" s="13">
        <f>(TRUNC(PRODUCT($E$13:$E1035),16))</f>
        <v>1.35804558513497</v>
      </c>
      <c r="G1036" s="13">
        <f t="shared" si="318"/>
        <v>1.24187697988916</v>
      </c>
      <c r="H1036" s="13">
        <f t="shared" si="319"/>
        <v>1.0935427600000001</v>
      </c>
      <c r="I1036" s="12">
        <f t="shared" si="320"/>
        <v>4.4999999999999998E-2</v>
      </c>
      <c r="J1036" s="12"/>
      <c r="K1036" s="30">
        <f t="shared" si="321"/>
        <v>45135</v>
      </c>
      <c r="L1036" s="2">
        <f t="shared" si="322"/>
        <v>200</v>
      </c>
      <c r="M1036" s="15">
        <f t="shared" si="323"/>
        <v>201</v>
      </c>
      <c r="N1036" s="11">
        <f t="shared" si="324"/>
        <v>1.0357322929999999</v>
      </c>
      <c r="O1036" s="11"/>
      <c r="P1036" s="11">
        <f t="shared" si="325"/>
        <v>1.13261755</v>
      </c>
      <c r="Q1036" s="11"/>
      <c r="R1036" s="15">
        <f t="shared" si="326"/>
        <v>0</v>
      </c>
      <c r="S1036" s="13">
        <f t="shared" si="330"/>
        <v>538.34988436712251</v>
      </c>
      <c r="T1036" s="13"/>
      <c r="U1036" s="19">
        <f t="shared" si="331"/>
        <v>0</v>
      </c>
      <c r="V1036" s="13">
        <f t="shared" si="327"/>
        <v>0</v>
      </c>
      <c r="W1036" s="4" t="str">
        <f t="shared" si="328"/>
        <v>A+J=</v>
      </c>
      <c r="X1036" s="30">
        <f t="shared" si="329"/>
        <v>45866</v>
      </c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3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</row>
    <row r="1037" spans="1:80" x14ac:dyDescent="0.15">
      <c r="A1037" s="36">
        <f t="shared" si="315"/>
        <v>45431</v>
      </c>
      <c r="B1037" s="14">
        <f t="shared" ref="B1037:B1100" ca="1" si="332">IF(A1037&lt;=TODAY(),C1037+S1037,IF(AND(A1037&gt;TODAY(),A1037&lt;=$B$1),IF(VLOOKUP(TODAY(),$A$11:$D$4976,4,FALSE)=0,"n.d",C1037+S1037),"n.d"))</f>
        <v>1562.0506751171224</v>
      </c>
      <c r="C1037" s="13">
        <f t="shared" si="316"/>
        <v>1023.70079075</v>
      </c>
      <c r="D1037" s="12">
        <f>IF(A1037&lt;$B$1,VLOOKUP(A1037,[1]DI!$A$4:$B$15000,2,FALSE),0)</f>
        <v>0</v>
      </c>
      <c r="E1037" s="13">
        <f t="shared" si="317"/>
        <v>1</v>
      </c>
      <c r="F1037" s="13">
        <f>(TRUNC(PRODUCT($E$13:$E1036),16))</f>
        <v>1.35804558513497</v>
      </c>
      <c r="G1037" s="13">
        <f t="shared" si="318"/>
        <v>1.24187697988916</v>
      </c>
      <c r="H1037" s="13">
        <f t="shared" si="319"/>
        <v>1.0935427600000001</v>
      </c>
      <c r="I1037" s="12">
        <f t="shared" si="320"/>
        <v>4.4999999999999998E-2</v>
      </c>
      <c r="J1037" s="12"/>
      <c r="K1037" s="30">
        <f t="shared" si="321"/>
        <v>45135</v>
      </c>
      <c r="L1037" s="2">
        <f t="shared" si="322"/>
        <v>200</v>
      </c>
      <c r="M1037" s="15">
        <f t="shared" si="323"/>
        <v>201</v>
      </c>
      <c r="N1037" s="11">
        <f t="shared" si="324"/>
        <v>1.0357322929999999</v>
      </c>
      <c r="O1037" s="11"/>
      <c r="P1037" s="11">
        <f t="shared" si="325"/>
        <v>1.13261755</v>
      </c>
      <c r="Q1037" s="11"/>
      <c r="R1037" s="15">
        <f t="shared" si="326"/>
        <v>0</v>
      </c>
      <c r="S1037" s="13">
        <f t="shared" si="330"/>
        <v>538.34988436712251</v>
      </c>
      <c r="T1037" s="13"/>
      <c r="U1037" s="19">
        <f t="shared" si="331"/>
        <v>0</v>
      </c>
      <c r="V1037" s="13">
        <f t="shared" si="327"/>
        <v>0</v>
      </c>
      <c r="W1037" s="4" t="str">
        <f t="shared" si="328"/>
        <v>A+J=</v>
      </c>
      <c r="X1037" s="30">
        <f t="shared" si="329"/>
        <v>45866</v>
      </c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3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</row>
    <row r="1038" spans="1:80" x14ac:dyDescent="0.15">
      <c r="A1038" s="36">
        <f t="shared" ref="A1038:A1101" si="333">(A1037+1)</f>
        <v>45432</v>
      </c>
      <c r="B1038" s="14">
        <f t="shared" ca="1" si="332"/>
        <v>1562.0506751171224</v>
      </c>
      <c r="C1038" s="13">
        <f t="shared" si="316"/>
        <v>1023.70079075</v>
      </c>
      <c r="D1038" s="12">
        <f>IF(A1038&lt;$B$1,VLOOKUP(A1038,[1]DI!$A$4:$B$15000,2,FALSE),0)</f>
        <v>0.104</v>
      </c>
      <c r="E1038" s="13">
        <f t="shared" si="317"/>
        <v>1.0003926999999999</v>
      </c>
      <c r="F1038" s="13">
        <f>(TRUNC(PRODUCT($E$13:$E1037),16))</f>
        <v>1.35804558513497</v>
      </c>
      <c r="G1038" s="13">
        <f t="shared" si="318"/>
        <v>1.24187697988916</v>
      </c>
      <c r="H1038" s="13">
        <f t="shared" si="319"/>
        <v>1.0935427600000001</v>
      </c>
      <c r="I1038" s="12">
        <f t="shared" si="320"/>
        <v>4.4999999999999998E-2</v>
      </c>
      <c r="J1038" s="12"/>
      <c r="K1038" s="30">
        <f t="shared" si="321"/>
        <v>45135</v>
      </c>
      <c r="L1038" s="2">
        <f t="shared" si="322"/>
        <v>201</v>
      </c>
      <c r="M1038" s="15">
        <f t="shared" si="323"/>
        <v>201</v>
      </c>
      <c r="N1038" s="11">
        <f t="shared" si="324"/>
        <v>1.0357322929999999</v>
      </c>
      <c r="O1038" s="11"/>
      <c r="P1038" s="11">
        <f t="shared" si="325"/>
        <v>1.13261755</v>
      </c>
      <c r="Q1038" s="11"/>
      <c r="R1038" s="15">
        <f t="shared" si="326"/>
        <v>0</v>
      </c>
      <c r="S1038" s="13">
        <f t="shared" si="330"/>
        <v>538.34988436712251</v>
      </c>
      <c r="T1038" s="13"/>
      <c r="U1038" s="19">
        <f t="shared" si="331"/>
        <v>0</v>
      </c>
      <c r="V1038" s="13">
        <f t="shared" si="327"/>
        <v>0</v>
      </c>
      <c r="W1038" s="4" t="str">
        <f t="shared" si="328"/>
        <v>A+J=</v>
      </c>
      <c r="X1038" s="30">
        <f t="shared" si="329"/>
        <v>45866</v>
      </c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3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</row>
    <row r="1039" spans="1:80" x14ac:dyDescent="0.15">
      <c r="A1039" s="36">
        <f t="shared" si="333"/>
        <v>45433</v>
      </c>
      <c r="B1039" s="14">
        <f t="shared" ca="1" si="332"/>
        <v>1562.9370761758369</v>
      </c>
      <c r="C1039" s="13">
        <f t="shared" si="316"/>
        <v>1023.70079075</v>
      </c>
      <c r="D1039" s="12">
        <f>IF(A1039&lt;$B$1,VLOOKUP(A1039,[1]DI!$A$4:$B$15000,2,FALSE),0)</f>
        <v>0.104</v>
      </c>
      <c r="E1039" s="13">
        <f t="shared" si="317"/>
        <v>1.0003926999999999</v>
      </c>
      <c r="F1039" s="13">
        <f>(TRUNC(PRODUCT($E$13:$E1038),16))</f>
        <v>1.3585788896362501</v>
      </c>
      <c r="G1039" s="13">
        <f t="shared" si="318"/>
        <v>1.24187697988916</v>
      </c>
      <c r="H1039" s="13">
        <f t="shared" si="319"/>
        <v>1.0939722000000001</v>
      </c>
      <c r="I1039" s="12">
        <f t="shared" si="320"/>
        <v>4.4999999999999998E-2</v>
      </c>
      <c r="J1039" s="12"/>
      <c r="K1039" s="30">
        <f t="shared" si="321"/>
        <v>45135</v>
      </c>
      <c r="L1039" s="2">
        <f t="shared" si="322"/>
        <v>202</v>
      </c>
      <c r="M1039" s="15">
        <f t="shared" si="323"/>
        <v>202</v>
      </c>
      <c r="N1039" s="11">
        <f t="shared" si="324"/>
        <v>1.0359132209999999</v>
      </c>
      <c r="O1039" s="11"/>
      <c r="P1039" s="11">
        <f t="shared" si="325"/>
        <v>1.1332602650000001</v>
      </c>
      <c r="Q1039" s="11"/>
      <c r="R1039" s="15">
        <f t="shared" si="326"/>
        <v>0</v>
      </c>
      <c r="S1039" s="13">
        <f t="shared" si="330"/>
        <v>539.23628542583674</v>
      </c>
      <c r="T1039" s="13"/>
      <c r="U1039" s="19">
        <f t="shared" si="331"/>
        <v>0</v>
      </c>
      <c r="V1039" s="13">
        <f t="shared" si="327"/>
        <v>0</v>
      </c>
      <c r="W1039" s="4" t="str">
        <f t="shared" si="328"/>
        <v>A+J=</v>
      </c>
      <c r="X1039" s="30">
        <f t="shared" si="329"/>
        <v>45866</v>
      </c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3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</row>
    <row r="1040" spans="1:80" x14ac:dyDescent="0.15">
      <c r="A1040" s="36">
        <f t="shared" si="333"/>
        <v>45434</v>
      </c>
      <c r="B1040" s="14">
        <f t="shared" ca="1" si="332"/>
        <v>1563.8239682148405</v>
      </c>
      <c r="C1040" s="13">
        <f t="shared" si="316"/>
        <v>1023.70079075</v>
      </c>
      <c r="D1040" s="12">
        <f>IF(A1040&lt;$B$1,VLOOKUP(A1040,[1]DI!$A$4:$B$15000,2,FALSE),0)</f>
        <v>0.104</v>
      </c>
      <c r="E1040" s="13">
        <f t="shared" si="317"/>
        <v>1.0003926999999999</v>
      </c>
      <c r="F1040" s="13">
        <f>(TRUNC(PRODUCT($E$13:$E1039),16))</f>
        <v>1.3591124035662101</v>
      </c>
      <c r="G1040" s="13">
        <f t="shared" si="318"/>
        <v>1.24187697988916</v>
      </c>
      <c r="H1040" s="13">
        <f t="shared" si="319"/>
        <v>1.0944018</v>
      </c>
      <c r="I1040" s="12">
        <f t="shared" si="320"/>
        <v>4.4999999999999998E-2</v>
      </c>
      <c r="J1040" s="12"/>
      <c r="K1040" s="30">
        <f t="shared" si="321"/>
        <v>45135</v>
      </c>
      <c r="L1040" s="2">
        <f t="shared" si="322"/>
        <v>203</v>
      </c>
      <c r="M1040" s="15">
        <f t="shared" si="323"/>
        <v>203</v>
      </c>
      <c r="N1040" s="11">
        <f t="shared" si="324"/>
        <v>1.0360941800000001</v>
      </c>
      <c r="O1040" s="11"/>
      <c r="P1040" s="11">
        <f t="shared" si="325"/>
        <v>1.1339033359999999</v>
      </c>
      <c r="Q1040" s="11"/>
      <c r="R1040" s="15">
        <f t="shared" si="326"/>
        <v>0</v>
      </c>
      <c r="S1040" s="13">
        <f t="shared" si="330"/>
        <v>540.12317746484064</v>
      </c>
      <c r="T1040" s="13"/>
      <c r="U1040" s="19">
        <f t="shared" si="331"/>
        <v>0</v>
      </c>
      <c r="V1040" s="13">
        <f t="shared" si="327"/>
        <v>0</v>
      </c>
      <c r="W1040" s="4" t="str">
        <f t="shared" si="328"/>
        <v>A+J=</v>
      </c>
      <c r="X1040" s="30">
        <f t="shared" si="329"/>
        <v>45866</v>
      </c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3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</row>
    <row r="1041" spans="1:80" x14ac:dyDescent="0.15">
      <c r="A1041" s="36">
        <f t="shared" si="333"/>
        <v>45435</v>
      </c>
      <c r="B1041" s="14">
        <f t="shared" ca="1" si="332"/>
        <v>1564.7113622677361</v>
      </c>
      <c r="C1041" s="13">
        <f t="shared" si="316"/>
        <v>1023.70079075</v>
      </c>
      <c r="D1041" s="12">
        <f>IF(A1041&lt;$B$1,VLOOKUP(A1041,[1]DI!$A$4:$B$15000,2,FALSE),0)</f>
        <v>0.104</v>
      </c>
      <c r="E1041" s="13">
        <f t="shared" si="317"/>
        <v>1.0003926999999999</v>
      </c>
      <c r="F1041" s="13">
        <f>(TRUNC(PRODUCT($E$13:$E1040),16))</f>
        <v>1.3596461270070901</v>
      </c>
      <c r="G1041" s="13">
        <f t="shared" si="318"/>
        <v>1.24187697988916</v>
      </c>
      <c r="H1041" s="13">
        <f t="shared" si="319"/>
        <v>1.09483157</v>
      </c>
      <c r="I1041" s="12">
        <f t="shared" si="320"/>
        <v>4.4999999999999998E-2</v>
      </c>
      <c r="J1041" s="12"/>
      <c r="K1041" s="30">
        <f t="shared" si="321"/>
        <v>45135</v>
      </c>
      <c r="L1041" s="2">
        <f t="shared" si="322"/>
        <v>204</v>
      </c>
      <c r="M1041" s="15">
        <f t="shared" si="323"/>
        <v>204</v>
      </c>
      <c r="N1041" s="11">
        <f t="shared" si="324"/>
        <v>1.0362751699999999</v>
      </c>
      <c r="O1041" s="11"/>
      <c r="P1041" s="11">
        <f t="shared" si="325"/>
        <v>1.1345467709999999</v>
      </c>
      <c r="Q1041" s="11"/>
      <c r="R1041" s="15">
        <f t="shared" si="326"/>
        <v>0</v>
      </c>
      <c r="S1041" s="13">
        <f t="shared" si="330"/>
        <v>541.01057151773625</v>
      </c>
      <c r="T1041" s="13"/>
      <c r="U1041" s="19">
        <f t="shared" si="331"/>
        <v>0</v>
      </c>
      <c r="V1041" s="13">
        <f t="shared" si="327"/>
        <v>0</v>
      </c>
      <c r="W1041" s="4" t="str">
        <f t="shared" si="328"/>
        <v>A+J=</v>
      </c>
      <c r="X1041" s="30">
        <f t="shared" si="329"/>
        <v>45866</v>
      </c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3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</row>
    <row r="1042" spans="1:80" x14ac:dyDescent="0.15">
      <c r="A1042" s="36">
        <f t="shared" si="333"/>
        <v>45436</v>
      </c>
      <c r="B1042" s="14">
        <f t="shared" ca="1" si="332"/>
        <v>1565.5992638463244</v>
      </c>
      <c r="C1042" s="13">
        <f t="shared" si="316"/>
        <v>1023.70079075</v>
      </c>
      <c r="D1042" s="12">
        <f>IF(A1042&lt;$B$1,VLOOKUP(A1042,[1]DI!$A$4:$B$15000,2,FALSE),0)</f>
        <v>0.104</v>
      </c>
      <c r="E1042" s="13">
        <f t="shared" si="317"/>
        <v>1.0003926999999999</v>
      </c>
      <c r="F1042" s="13">
        <f>(TRUNC(PRODUCT($E$13:$E1041),16))</f>
        <v>1.36018006004116</v>
      </c>
      <c r="G1042" s="13">
        <f t="shared" si="318"/>
        <v>1.24187697988916</v>
      </c>
      <c r="H1042" s="13">
        <f t="shared" si="319"/>
        <v>1.09526151</v>
      </c>
      <c r="I1042" s="12">
        <f t="shared" si="320"/>
        <v>4.4999999999999998E-2</v>
      </c>
      <c r="J1042" s="12"/>
      <c r="K1042" s="30">
        <f t="shared" si="321"/>
        <v>45135</v>
      </c>
      <c r="L1042" s="2">
        <f t="shared" si="322"/>
        <v>205</v>
      </c>
      <c r="M1042" s="15">
        <f t="shared" si="323"/>
        <v>205</v>
      </c>
      <c r="N1042" s="11">
        <f t="shared" si="324"/>
        <v>1.0364561919999999</v>
      </c>
      <c r="O1042" s="11"/>
      <c r="P1042" s="11">
        <f t="shared" si="325"/>
        <v>1.1351905739999999</v>
      </c>
      <c r="Q1042" s="11"/>
      <c r="R1042" s="15">
        <f t="shared" si="326"/>
        <v>0</v>
      </c>
      <c r="S1042" s="13">
        <f t="shared" si="330"/>
        <v>541.89847309632455</v>
      </c>
      <c r="T1042" s="13"/>
      <c r="U1042" s="19">
        <f t="shared" si="331"/>
        <v>0</v>
      </c>
      <c r="V1042" s="13">
        <f t="shared" si="327"/>
        <v>0</v>
      </c>
      <c r="W1042" s="4" t="str">
        <f t="shared" si="328"/>
        <v>A+J=</v>
      </c>
      <c r="X1042" s="30">
        <f t="shared" si="329"/>
        <v>45866</v>
      </c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3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</row>
    <row r="1043" spans="1:80" x14ac:dyDescent="0.15">
      <c r="A1043" s="36">
        <f t="shared" si="333"/>
        <v>45437</v>
      </c>
      <c r="B1043" s="14">
        <f t="shared" ca="1" si="332"/>
        <v>1566.4876701997052</v>
      </c>
      <c r="C1043" s="13">
        <f t="shared" si="316"/>
        <v>1023.70079075</v>
      </c>
      <c r="D1043" s="12">
        <f>IF(A1043&lt;$B$1,VLOOKUP(A1043,[1]DI!$A$4:$B$15000,2,FALSE),0)</f>
        <v>0</v>
      </c>
      <c r="E1043" s="13">
        <f t="shared" si="317"/>
        <v>1</v>
      </c>
      <c r="F1043" s="13">
        <f>(TRUNC(PRODUCT($E$13:$E1042),16))</f>
        <v>1.36071420275074</v>
      </c>
      <c r="G1043" s="13">
        <f t="shared" si="318"/>
        <v>1.24187697988916</v>
      </c>
      <c r="H1043" s="13">
        <f t="shared" si="319"/>
        <v>1.09569162</v>
      </c>
      <c r="I1043" s="12">
        <f t="shared" si="320"/>
        <v>4.4999999999999998E-2</v>
      </c>
      <c r="J1043" s="12"/>
      <c r="K1043" s="30">
        <f t="shared" si="321"/>
        <v>45135</v>
      </c>
      <c r="L1043" s="2">
        <f t="shared" si="322"/>
        <v>205</v>
      </c>
      <c r="M1043" s="15">
        <f t="shared" si="323"/>
        <v>206</v>
      </c>
      <c r="N1043" s="11">
        <f t="shared" si="324"/>
        <v>1.036637246</v>
      </c>
      <c r="O1043" s="11"/>
      <c r="P1043" s="11">
        <f t="shared" si="325"/>
        <v>1.135834743</v>
      </c>
      <c r="Q1043" s="11"/>
      <c r="R1043" s="15">
        <f t="shared" si="326"/>
        <v>0</v>
      </c>
      <c r="S1043" s="13">
        <f t="shared" si="330"/>
        <v>542.78687944970522</v>
      </c>
      <c r="T1043" s="13"/>
      <c r="U1043" s="19">
        <f t="shared" si="331"/>
        <v>0</v>
      </c>
      <c r="V1043" s="13">
        <f t="shared" si="327"/>
        <v>0</v>
      </c>
      <c r="W1043" s="4" t="str">
        <f t="shared" si="328"/>
        <v>A+J=</v>
      </c>
      <c r="X1043" s="30">
        <f t="shared" si="329"/>
        <v>45866</v>
      </c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3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</row>
    <row r="1044" spans="1:80" x14ac:dyDescent="0.15">
      <c r="A1044" s="36">
        <f t="shared" si="333"/>
        <v>45438</v>
      </c>
      <c r="B1044" s="14">
        <f t="shared" ca="1" si="332"/>
        <v>1566.4876701997052</v>
      </c>
      <c r="C1044" s="13">
        <f t="shared" si="316"/>
        <v>1023.70079075</v>
      </c>
      <c r="D1044" s="12">
        <f>IF(A1044&lt;$B$1,VLOOKUP(A1044,[1]DI!$A$4:$B$15000,2,FALSE),0)</f>
        <v>0</v>
      </c>
      <c r="E1044" s="13">
        <f t="shared" si="317"/>
        <v>1</v>
      </c>
      <c r="F1044" s="13">
        <f>(TRUNC(PRODUCT($E$13:$E1043),16))</f>
        <v>1.36071420275074</v>
      </c>
      <c r="G1044" s="13">
        <f t="shared" si="318"/>
        <v>1.24187697988916</v>
      </c>
      <c r="H1044" s="13">
        <f t="shared" si="319"/>
        <v>1.09569162</v>
      </c>
      <c r="I1044" s="12">
        <f t="shared" si="320"/>
        <v>4.4999999999999998E-2</v>
      </c>
      <c r="J1044" s="12"/>
      <c r="K1044" s="30">
        <f t="shared" si="321"/>
        <v>45135</v>
      </c>
      <c r="L1044" s="2">
        <f t="shared" si="322"/>
        <v>205</v>
      </c>
      <c r="M1044" s="15">
        <f t="shared" si="323"/>
        <v>206</v>
      </c>
      <c r="N1044" s="11">
        <f t="shared" si="324"/>
        <v>1.036637246</v>
      </c>
      <c r="O1044" s="11"/>
      <c r="P1044" s="11">
        <f t="shared" si="325"/>
        <v>1.135834743</v>
      </c>
      <c r="Q1044" s="11"/>
      <c r="R1044" s="15">
        <f t="shared" si="326"/>
        <v>0</v>
      </c>
      <c r="S1044" s="13">
        <f t="shared" si="330"/>
        <v>542.78687944970522</v>
      </c>
      <c r="T1044" s="13"/>
      <c r="U1044" s="19">
        <f t="shared" si="331"/>
        <v>0</v>
      </c>
      <c r="V1044" s="13">
        <f t="shared" si="327"/>
        <v>0</v>
      </c>
      <c r="W1044" s="4" t="str">
        <f t="shared" si="328"/>
        <v>A+J=</v>
      </c>
      <c r="X1044" s="30">
        <f t="shared" si="329"/>
        <v>45866</v>
      </c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3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</row>
    <row r="1045" spans="1:80" x14ac:dyDescent="0.15">
      <c r="A1045" s="36">
        <f t="shared" si="333"/>
        <v>45439</v>
      </c>
      <c r="B1045" s="14">
        <f t="shared" ca="1" si="332"/>
        <v>1566.4876701997052</v>
      </c>
      <c r="C1045" s="13">
        <f t="shared" si="316"/>
        <v>1023.70079075</v>
      </c>
      <c r="D1045" s="12">
        <f>IF(A1045&lt;$B$1,VLOOKUP(A1045,[1]DI!$A$4:$B$15000,2,FALSE),0)</f>
        <v>0.104</v>
      </c>
      <c r="E1045" s="13">
        <f t="shared" si="317"/>
        <v>1.0003926999999999</v>
      </c>
      <c r="F1045" s="13">
        <f>(TRUNC(PRODUCT($E$13:$E1044),16))</f>
        <v>1.36071420275074</v>
      </c>
      <c r="G1045" s="13">
        <f t="shared" si="318"/>
        <v>1.24187697988916</v>
      </c>
      <c r="H1045" s="13">
        <f t="shared" si="319"/>
        <v>1.09569162</v>
      </c>
      <c r="I1045" s="12">
        <f t="shared" si="320"/>
        <v>4.4999999999999998E-2</v>
      </c>
      <c r="J1045" s="12"/>
      <c r="K1045" s="30">
        <f t="shared" si="321"/>
        <v>45135</v>
      </c>
      <c r="L1045" s="2">
        <f t="shared" si="322"/>
        <v>206</v>
      </c>
      <c r="M1045" s="15">
        <f t="shared" si="323"/>
        <v>206</v>
      </c>
      <c r="N1045" s="11">
        <f t="shared" si="324"/>
        <v>1.036637246</v>
      </c>
      <c r="O1045" s="11"/>
      <c r="P1045" s="11">
        <f t="shared" si="325"/>
        <v>1.135834743</v>
      </c>
      <c r="Q1045" s="11"/>
      <c r="R1045" s="15">
        <f t="shared" si="326"/>
        <v>0</v>
      </c>
      <c r="S1045" s="13">
        <f t="shared" si="330"/>
        <v>542.78687944970522</v>
      </c>
      <c r="T1045" s="13"/>
      <c r="U1045" s="19">
        <f t="shared" si="331"/>
        <v>0</v>
      </c>
      <c r="V1045" s="13">
        <f t="shared" si="327"/>
        <v>0</v>
      </c>
      <c r="W1045" s="4" t="str">
        <f t="shared" si="328"/>
        <v>A+J=</v>
      </c>
      <c r="X1045" s="30">
        <f t="shared" si="329"/>
        <v>45866</v>
      </c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3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</row>
    <row r="1046" spans="1:80" x14ac:dyDescent="0.15">
      <c r="A1046" s="36">
        <f t="shared" si="333"/>
        <v>45440</v>
      </c>
      <c r="B1046" s="14">
        <f t="shared" ca="1" si="332"/>
        <v>1567.3765840687786</v>
      </c>
      <c r="C1046" s="13">
        <f t="shared" si="316"/>
        <v>1023.70079075</v>
      </c>
      <c r="D1046" s="12">
        <f>IF(A1046&lt;$B$1,VLOOKUP(A1046,[1]DI!$A$4:$B$15000,2,FALSE),0)</f>
        <v>0.104</v>
      </c>
      <c r="E1046" s="13">
        <f t="shared" si="317"/>
        <v>1.0003926999999999</v>
      </c>
      <c r="F1046" s="13">
        <f>(TRUNC(PRODUCT($E$13:$E1045),16))</f>
        <v>1.3612485552181599</v>
      </c>
      <c r="G1046" s="13">
        <f t="shared" si="318"/>
        <v>1.24187697988916</v>
      </c>
      <c r="H1046" s="13">
        <f t="shared" si="319"/>
        <v>1.0961219</v>
      </c>
      <c r="I1046" s="12">
        <f t="shared" si="320"/>
        <v>4.4999999999999998E-2</v>
      </c>
      <c r="J1046" s="12"/>
      <c r="K1046" s="30">
        <f t="shared" si="321"/>
        <v>45135</v>
      </c>
      <c r="L1046" s="2">
        <f t="shared" si="322"/>
        <v>207</v>
      </c>
      <c r="M1046" s="15">
        <f t="shared" si="323"/>
        <v>207</v>
      </c>
      <c r="N1046" s="11">
        <f t="shared" si="324"/>
        <v>1.036818332</v>
      </c>
      <c r="O1046" s="11"/>
      <c r="P1046" s="11">
        <f t="shared" si="325"/>
        <v>1.1364792800000001</v>
      </c>
      <c r="Q1046" s="11"/>
      <c r="R1046" s="15">
        <f t="shared" si="326"/>
        <v>0</v>
      </c>
      <c r="S1046" s="13">
        <f t="shared" si="330"/>
        <v>543.67579331877857</v>
      </c>
      <c r="T1046" s="13"/>
      <c r="U1046" s="19">
        <f t="shared" si="331"/>
        <v>0</v>
      </c>
      <c r="V1046" s="13">
        <f t="shared" si="327"/>
        <v>0</v>
      </c>
      <c r="W1046" s="4" t="str">
        <f t="shared" si="328"/>
        <v>A+J=</v>
      </c>
      <c r="X1046" s="30">
        <f t="shared" si="329"/>
        <v>45866</v>
      </c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3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</row>
    <row r="1047" spans="1:80" x14ac:dyDescent="0.15">
      <c r="A1047" s="36">
        <f t="shared" si="333"/>
        <v>45441</v>
      </c>
      <c r="B1047" s="14">
        <f t="shared" ca="1" si="332"/>
        <v>1568.266002712644</v>
      </c>
      <c r="C1047" s="13">
        <f t="shared" si="316"/>
        <v>1023.70079075</v>
      </c>
      <c r="D1047" s="12">
        <f>IF(A1047&lt;$B$1,VLOOKUP(A1047,[1]DI!$A$4:$B$15000,2,FALSE),0)</f>
        <v>0.104</v>
      </c>
      <c r="E1047" s="13">
        <f t="shared" si="317"/>
        <v>1.0003926999999999</v>
      </c>
      <c r="F1047" s="13">
        <f>(TRUNC(PRODUCT($E$13:$E1046),16))</f>
        <v>1.3617831175257999</v>
      </c>
      <c r="G1047" s="13">
        <f t="shared" si="318"/>
        <v>1.24187697988916</v>
      </c>
      <c r="H1047" s="13">
        <f t="shared" si="319"/>
        <v>1.0965523500000001</v>
      </c>
      <c r="I1047" s="12">
        <f t="shared" si="320"/>
        <v>4.4999999999999998E-2</v>
      </c>
      <c r="J1047" s="12"/>
      <c r="K1047" s="30">
        <f t="shared" si="321"/>
        <v>45135</v>
      </c>
      <c r="L1047" s="2">
        <f t="shared" si="322"/>
        <v>208</v>
      </c>
      <c r="M1047" s="15">
        <f t="shared" si="323"/>
        <v>208</v>
      </c>
      <c r="N1047" s="11">
        <f t="shared" si="324"/>
        <v>1.0369994490000001</v>
      </c>
      <c r="O1047" s="11"/>
      <c r="P1047" s="11">
        <f t="shared" si="325"/>
        <v>1.1371241830000001</v>
      </c>
      <c r="Q1047" s="11"/>
      <c r="R1047" s="15">
        <f t="shared" si="326"/>
        <v>0</v>
      </c>
      <c r="S1047" s="13">
        <f t="shared" si="330"/>
        <v>544.56521196264407</v>
      </c>
      <c r="T1047" s="13"/>
      <c r="U1047" s="19">
        <f t="shared" si="331"/>
        <v>0</v>
      </c>
      <c r="V1047" s="13">
        <f t="shared" si="327"/>
        <v>0</v>
      </c>
      <c r="W1047" s="4" t="str">
        <f t="shared" si="328"/>
        <v>A+J=</v>
      </c>
      <c r="X1047" s="30">
        <f t="shared" si="329"/>
        <v>45866</v>
      </c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3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</row>
    <row r="1048" spans="1:80" x14ac:dyDescent="0.15">
      <c r="A1048" s="36">
        <f t="shared" si="333"/>
        <v>45442</v>
      </c>
      <c r="B1048" s="14">
        <f t="shared" ca="1" si="332"/>
        <v>1569.155910961349</v>
      </c>
      <c r="C1048" s="13">
        <f t="shared" si="316"/>
        <v>1023.70079075</v>
      </c>
      <c r="D1048" s="12">
        <f>IF(A1048&lt;$B$1,VLOOKUP(A1048,[1]DI!$A$4:$B$15000,2,FALSE),0)</f>
        <v>0</v>
      </c>
      <c r="E1048" s="13">
        <f t="shared" si="317"/>
        <v>1</v>
      </c>
      <c r="F1048" s="13">
        <f>(TRUNC(PRODUCT($E$13:$E1047),16))</f>
        <v>1.3623178897560499</v>
      </c>
      <c r="G1048" s="13">
        <f t="shared" si="318"/>
        <v>1.24187697988916</v>
      </c>
      <c r="H1048" s="13">
        <f t="shared" si="319"/>
        <v>1.0969829600000001</v>
      </c>
      <c r="I1048" s="12">
        <f t="shared" si="320"/>
        <v>4.4999999999999998E-2</v>
      </c>
      <c r="J1048" s="12"/>
      <c r="K1048" s="30">
        <f t="shared" si="321"/>
        <v>45135</v>
      </c>
      <c r="L1048" s="2">
        <f t="shared" si="322"/>
        <v>208</v>
      </c>
      <c r="M1048" s="15">
        <f t="shared" si="323"/>
        <v>209</v>
      </c>
      <c r="N1048" s="11">
        <f t="shared" si="324"/>
        <v>1.0371805970000001</v>
      </c>
      <c r="O1048" s="11"/>
      <c r="P1048" s="11">
        <f t="shared" si="325"/>
        <v>1.1377694410000001</v>
      </c>
      <c r="Q1048" s="11"/>
      <c r="R1048" s="15">
        <f t="shared" si="326"/>
        <v>0</v>
      </c>
      <c r="S1048" s="13">
        <f t="shared" si="330"/>
        <v>545.45512021134914</v>
      </c>
      <c r="T1048" s="13"/>
      <c r="U1048" s="19">
        <f t="shared" si="331"/>
        <v>0</v>
      </c>
      <c r="V1048" s="13">
        <f t="shared" si="327"/>
        <v>0</v>
      </c>
      <c r="W1048" s="4" t="str">
        <f t="shared" si="328"/>
        <v>A+J=</v>
      </c>
      <c r="X1048" s="30">
        <f t="shared" si="329"/>
        <v>45866</v>
      </c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3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</row>
    <row r="1049" spans="1:80" x14ac:dyDescent="0.15">
      <c r="A1049" s="36">
        <f t="shared" si="333"/>
        <v>45443</v>
      </c>
      <c r="B1049" s="14">
        <f t="shared" ca="1" si="332"/>
        <v>1569.155910961349</v>
      </c>
      <c r="C1049" s="13">
        <f t="shared" si="316"/>
        <v>1023.70079075</v>
      </c>
      <c r="D1049" s="12">
        <f>IF(A1049&lt;$B$1,VLOOKUP(A1049,[1]DI!$A$4:$B$15000,2,FALSE),0)</f>
        <v>0.104</v>
      </c>
      <c r="E1049" s="13">
        <f t="shared" si="317"/>
        <v>1.0003926999999999</v>
      </c>
      <c r="F1049" s="13">
        <f>(TRUNC(PRODUCT($E$13:$E1048),16))</f>
        <v>1.3623178897560499</v>
      </c>
      <c r="G1049" s="13">
        <f t="shared" si="318"/>
        <v>1.24187697988916</v>
      </c>
      <c r="H1049" s="13">
        <f t="shared" si="319"/>
        <v>1.0969829600000001</v>
      </c>
      <c r="I1049" s="12">
        <f t="shared" si="320"/>
        <v>4.4999999999999998E-2</v>
      </c>
      <c r="J1049" s="12"/>
      <c r="K1049" s="30">
        <f t="shared" si="321"/>
        <v>45135</v>
      </c>
      <c r="L1049" s="2">
        <f t="shared" si="322"/>
        <v>209</v>
      </c>
      <c r="M1049" s="15">
        <f t="shared" si="323"/>
        <v>209</v>
      </c>
      <c r="N1049" s="11">
        <f t="shared" si="324"/>
        <v>1.0371805970000001</v>
      </c>
      <c r="O1049" s="11"/>
      <c r="P1049" s="11">
        <f t="shared" si="325"/>
        <v>1.1377694410000001</v>
      </c>
      <c r="Q1049" s="11"/>
      <c r="R1049" s="15">
        <f t="shared" si="326"/>
        <v>0</v>
      </c>
      <c r="S1049" s="13">
        <f t="shared" si="330"/>
        <v>545.45512021134914</v>
      </c>
      <c r="T1049" s="13"/>
      <c r="U1049" s="19">
        <f t="shared" si="331"/>
        <v>0</v>
      </c>
      <c r="V1049" s="13">
        <f t="shared" si="327"/>
        <v>0</v>
      </c>
      <c r="W1049" s="4" t="str">
        <f t="shared" si="328"/>
        <v>A+J=</v>
      </c>
      <c r="X1049" s="30">
        <f t="shared" si="329"/>
        <v>45866</v>
      </c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3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</row>
    <row r="1050" spans="1:80" x14ac:dyDescent="0.15">
      <c r="A1050" s="36">
        <f t="shared" si="333"/>
        <v>45444</v>
      </c>
      <c r="B1050" s="14">
        <f t="shared" ca="1" si="332"/>
        <v>1570.0463432811498</v>
      </c>
      <c r="C1050" s="13">
        <f t="shared" si="316"/>
        <v>1023.70079075</v>
      </c>
      <c r="D1050" s="12">
        <f>IF(A1050&lt;$B$1,VLOOKUP(A1050,[1]DI!$A$4:$B$15000,2,FALSE),0)</f>
        <v>0</v>
      </c>
      <c r="E1050" s="13">
        <f t="shared" si="317"/>
        <v>1</v>
      </c>
      <c r="F1050" s="13">
        <f>(TRUNC(PRODUCT($E$13:$E1049),16))</f>
        <v>1.36285287199136</v>
      </c>
      <c r="G1050" s="13">
        <f t="shared" si="318"/>
        <v>1.24187697988916</v>
      </c>
      <c r="H1050" s="13">
        <f t="shared" si="319"/>
        <v>1.0974137500000001</v>
      </c>
      <c r="I1050" s="12">
        <f t="shared" si="320"/>
        <v>4.4999999999999998E-2</v>
      </c>
      <c r="J1050" s="12"/>
      <c r="K1050" s="30">
        <f t="shared" si="321"/>
        <v>45135</v>
      </c>
      <c r="L1050" s="2">
        <f t="shared" si="322"/>
        <v>209</v>
      </c>
      <c r="M1050" s="15">
        <f t="shared" si="323"/>
        <v>210</v>
      </c>
      <c r="N1050" s="11">
        <f t="shared" si="324"/>
        <v>1.037361778</v>
      </c>
      <c r="O1050" s="11"/>
      <c r="P1050" s="11">
        <f t="shared" si="325"/>
        <v>1.1384150790000001</v>
      </c>
      <c r="Q1050" s="11"/>
      <c r="R1050" s="15">
        <f t="shared" si="326"/>
        <v>0</v>
      </c>
      <c r="S1050" s="13">
        <f t="shared" si="330"/>
        <v>546.34555253114991</v>
      </c>
      <c r="T1050" s="13"/>
      <c r="U1050" s="19">
        <f t="shared" si="331"/>
        <v>0</v>
      </c>
      <c r="V1050" s="13">
        <f t="shared" si="327"/>
        <v>0</v>
      </c>
      <c r="W1050" s="4" t="str">
        <f t="shared" si="328"/>
        <v>A+J=</v>
      </c>
      <c r="X1050" s="30">
        <f t="shared" si="329"/>
        <v>45866</v>
      </c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3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</row>
    <row r="1051" spans="1:80" x14ac:dyDescent="0.15">
      <c r="A1051" s="36">
        <f t="shared" si="333"/>
        <v>45445</v>
      </c>
      <c r="B1051" s="14">
        <f t="shared" ca="1" si="332"/>
        <v>1570.0463432811498</v>
      </c>
      <c r="C1051" s="13">
        <f t="shared" si="316"/>
        <v>1023.70079075</v>
      </c>
      <c r="D1051" s="12">
        <f>IF(A1051&lt;$B$1,VLOOKUP(A1051,[1]DI!$A$4:$B$15000,2,FALSE),0)</f>
        <v>0</v>
      </c>
      <c r="E1051" s="13">
        <f t="shared" si="317"/>
        <v>1</v>
      </c>
      <c r="F1051" s="13">
        <f>(TRUNC(PRODUCT($E$13:$E1050),16))</f>
        <v>1.36285287199136</v>
      </c>
      <c r="G1051" s="13">
        <f t="shared" si="318"/>
        <v>1.24187697988916</v>
      </c>
      <c r="H1051" s="13">
        <f t="shared" si="319"/>
        <v>1.0974137500000001</v>
      </c>
      <c r="I1051" s="12">
        <f t="shared" si="320"/>
        <v>4.4999999999999998E-2</v>
      </c>
      <c r="J1051" s="12"/>
      <c r="K1051" s="30">
        <f t="shared" si="321"/>
        <v>45135</v>
      </c>
      <c r="L1051" s="2">
        <f t="shared" si="322"/>
        <v>209</v>
      </c>
      <c r="M1051" s="15">
        <f t="shared" si="323"/>
        <v>210</v>
      </c>
      <c r="N1051" s="11">
        <f t="shared" si="324"/>
        <v>1.037361778</v>
      </c>
      <c r="O1051" s="11"/>
      <c r="P1051" s="11">
        <f t="shared" si="325"/>
        <v>1.1384150790000001</v>
      </c>
      <c r="Q1051" s="11"/>
      <c r="R1051" s="15">
        <f t="shared" si="326"/>
        <v>0</v>
      </c>
      <c r="S1051" s="13">
        <f t="shared" si="330"/>
        <v>546.34555253114991</v>
      </c>
      <c r="T1051" s="13"/>
      <c r="U1051" s="19">
        <f t="shared" si="331"/>
        <v>0</v>
      </c>
      <c r="V1051" s="13">
        <f t="shared" si="327"/>
        <v>0</v>
      </c>
      <c r="W1051" s="4" t="str">
        <f t="shared" si="328"/>
        <v>A+J=</v>
      </c>
      <c r="X1051" s="30">
        <f t="shared" si="329"/>
        <v>45866</v>
      </c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3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</row>
    <row r="1052" spans="1:80" x14ac:dyDescent="0.15">
      <c r="A1052" s="36">
        <f t="shared" si="333"/>
        <v>45446</v>
      </c>
      <c r="B1052" s="14">
        <f t="shared" ca="1" si="332"/>
        <v>1570.0463432811498</v>
      </c>
      <c r="C1052" s="13">
        <f t="shared" si="316"/>
        <v>1023.70079075</v>
      </c>
      <c r="D1052" s="12">
        <f>IF(A1052&lt;$B$1,VLOOKUP(A1052,[1]DI!$A$4:$B$15000,2,FALSE),0)</f>
        <v>0.104</v>
      </c>
      <c r="E1052" s="13">
        <f t="shared" si="317"/>
        <v>1.0003926999999999</v>
      </c>
      <c r="F1052" s="13">
        <f>(TRUNC(PRODUCT($E$13:$E1051),16))</f>
        <v>1.36285287199136</v>
      </c>
      <c r="G1052" s="13">
        <f t="shared" si="318"/>
        <v>1.24187697988916</v>
      </c>
      <c r="H1052" s="13">
        <f t="shared" si="319"/>
        <v>1.0974137500000001</v>
      </c>
      <c r="I1052" s="12">
        <f t="shared" si="320"/>
        <v>4.4999999999999998E-2</v>
      </c>
      <c r="J1052" s="12"/>
      <c r="K1052" s="30">
        <f t="shared" si="321"/>
        <v>45135</v>
      </c>
      <c r="L1052" s="2">
        <f t="shared" si="322"/>
        <v>210</v>
      </c>
      <c r="M1052" s="15">
        <f t="shared" si="323"/>
        <v>210</v>
      </c>
      <c r="N1052" s="11">
        <f t="shared" si="324"/>
        <v>1.037361778</v>
      </c>
      <c r="O1052" s="11"/>
      <c r="P1052" s="11">
        <f t="shared" si="325"/>
        <v>1.1384150790000001</v>
      </c>
      <c r="Q1052" s="11"/>
      <c r="R1052" s="15">
        <f t="shared" si="326"/>
        <v>0</v>
      </c>
      <c r="S1052" s="13">
        <f t="shared" si="330"/>
        <v>546.34555253114991</v>
      </c>
      <c r="T1052" s="13"/>
      <c r="U1052" s="19">
        <f t="shared" si="331"/>
        <v>0</v>
      </c>
      <c r="V1052" s="13">
        <f t="shared" si="327"/>
        <v>0</v>
      </c>
      <c r="W1052" s="4" t="str">
        <f t="shared" si="328"/>
        <v>A+J=</v>
      </c>
      <c r="X1052" s="30">
        <f t="shared" si="329"/>
        <v>45866</v>
      </c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3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</row>
    <row r="1053" spans="1:80" x14ac:dyDescent="0.15">
      <c r="A1053" s="36">
        <f t="shared" si="333"/>
        <v>45447</v>
      </c>
      <c r="B1053" s="14">
        <f t="shared" ca="1" si="332"/>
        <v>1570.9372665812402</v>
      </c>
      <c r="C1053" s="13">
        <f t="shared" si="316"/>
        <v>1023.70079075</v>
      </c>
      <c r="D1053" s="12">
        <f>IF(A1053&lt;$B$1,VLOOKUP(A1053,[1]DI!$A$4:$B$15000,2,FALSE),0)</f>
        <v>0.104</v>
      </c>
      <c r="E1053" s="13">
        <f t="shared" si="317"/>
        <v>1.0003926999999999</v>
      </c>
      <c r="F1053" s="13">
        <f>(TRUNC(PRODUCT($E$13:$E1052),16))</f>
        <v>1.36338806431419</v>
      </c>
      <c r="G1053" s="13">
        <f t="shared" si="318"/>
        <v>1.24187697988916</v>
      </c>
      <c r="H1053" s="13">
        <f t="shared" si="319"/>
        <v>1.0978447</v>
      </c>
      <c r="I1053" s="12">
        <f t="shared" si="320"/>
        <v>4.4999999999999998E-2</v>
      </c>
      <c r="J1053" s="12"/>
      <c r="K1053" s="30">
        <f t="shared" si="321"/>
        <v>45135</v>
      </c>
      <c r="L1053" s="2">
        <f t="shared" si="322"/>
        <v>211</v>
      </c>
      <c r="M1053" s="15">
        <f t="shared" si="323"/>
        <v>211</v>
      </c>
      <c r="N1053" s="11">
        <f t="shared" si="324"/>
        <v>1.0375429899999999</v>
      </c>
      <c r="O1053" s="11"/>
      <c r="P1053" s="11">
        <f t="shared" si="325"/>
        <v>1.1390610729999999</v>
      </c>
      <c r="Q1053" s="11"/>
      <c r="R1053" s="15">
        <f t="shared" si="326"/>
        <v>0</v>
      </c>
      <c r="S1053" s="13">
        <f t="shared" si="330"/>
        <v>547.23647583124034</v>
      </c>
      <c r="T1053" s="13"/>
      <c r="U1053" s="19">
        <f t="shared" si="331"/>
        <v>0</v>
      </c>
      <c r="V1053" s="13">
        <f t="shared" si="327"/>
        <v>0</v>
      </c>
      <c r="W1053" s="4" t="str">
        <f t="shared" si="328"/>
        <v>A+J=</v>
      </c>
      <c r="X1053" s="30">
        <f t="shared" si="329"/>
        <v>45866</v>
      </c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3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</row>
    <row r="1054" spans="1:80" x14ac:dyDescent="0.15">
      <c r="A1054" s="36">
        <f t="shared" si="333"/>
        <v>45448</v>
      </c>
      <c r="B1054" s="14">
        <f t="shared" ca="1" si="332"/>
        <v>1571.8287084406256</v>
      </c>
      <c r="C1054" s="13">
        <f t="shared" si="316"/>
        <v>1023.70079075</v>
      </c>
      <c r="D1054" s="12">
        <f>IF(A1054&lt;$B$1,VLOOKUP(A1054,[1]DI!$A$4:$B$15000,2,FALSE),0)</f>
        <v>0.104</v>
      </c>
      <c r="E1054" s="13">
        <f t="shared" si="317"/>
        <v>1.0003926999999999</v>
      </c>
      <c r="F1054" s="13">
        <f>(TRUNC(PRODUCT($E$13:$E1053),16))</f>
        <v>1.3639234668070399</v>
      </c>
      <c r="G1054" s="13">
        <f t="shared" si="318"/>
        <v>1.24187697988916</v>
      </c>
      <c r="H1054" s="13">
        <f t="shared" si="319"/>
        <v>1.09827583</v>
      </c>
      <c r="I1054" s="12">
        <f t="shared" si="320"/>
        <v>4.4999999999999998E-2</v>
      </c>
      <c r="J1054" s="12"/>
      <c r="K1054" s="30">
        <f t="shared" si="321"/>
        <v>45135</v>
      </c>
      <c r="L1054" s="2">
        <f t="shared" si="322"/>
        <v>212</v>
      </c>
      <c r="M1054" s="15">
        <f t="shared" si="323"/>
        <v>212</v>
      </c>
      <c r="N1054" s="11">
        <f t="shared" si="324"/>
        <v>1.0377242330000001</v>
      </c>
      <c r="O1054" s="11"/>
      <c r="P1054" s="11">
        <f t="shared" si="325"/>
        <v>1.139707443</v>
      </c>
      <c r="Q1054" s="11"/>
      <c r="R1054" s="15">
        <f t="shared" si="326"/>
        <v>0</v>
      </c>
      <c r="S1054" s="13">
        <f t="shared" si="330"/>
        <v>548.12791769062562</v>
      </c>
      <c r="T1054" s="13"/>
      <c r="U1054" s="19">
        <f t="shared" si="331"/>
        <v>0</v>
      </c>
      <c r="V1054" s="13">
        <f t="shared" si="327"/>
        <v>0</v>
      </c>
      <c r="W1054" s="4" t="str">
        <f t="shared" si="328"/>
        <v>A+J=</v>
      </c>
      <c r="X1054" s="30">
        <f t="shared" si="329"/>
        <v>45866</v>
      </c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3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</row>
    <row r="1055" spans="1:80" x14ac:dyDescent="0.15">
      <c r="A1055" s="36">
        <f t="shared" si="333"/>
        <v>45449</v>
      </c>
      <c r="B1055" s="14">
        <f t="shared" ca="1" si="332"/>
        <v>1572.7206467921014</v>
      </c>
      <c r="C1055" s="13">
        <f t="shared" si="316"/>
        <v>1023.70079075</v>
      </c>
      <c r="D1055" s="12">
        <f>IF(A1055&lt;$B$1,VLOOKUP(A1055,[1]DI!$A$4:$B$15000,2,FALSE),0)</f>
        <v>0.104</v>
      </c>
      <c r="E1055" s="13">
        <f t="shared" si="317"/>
        <v>1.0003926999999999</v>
      </c>
      <c r="F1055" s="13">
        <f>(TRUNC(PRODUCT($E$13:$E1054),16))</f>
        <v>1.36445907955246</v>
      </c>
      <c r="G1055" s="13">
        <f t="shared" si="318"/>
        <v>1.24187697988916</v>
      </c>
      <c r="H1055" s="13">
        <f t="shared" si="319"/>
        <v>1.09870712</v>
      </c>
      <c r="I1055" s="12">
        <f t="shared" si="320"/>
        <v>4.4999999999999998E-2</v>
      </c>
      <c r="J1055" s="12"/>
      <c r="K1055" s="30">
        <f t="shared" si="321"/>
        <v>45135</v>
      </c>
      <c r="L1055" s="2">
        <f t="shared" si="322"/>
        <v>213</v>
      </c>
      <c r="M1055" s="15">
        <f t="shared" si="323"/>
        <v>213</v>
      </c>
      <c r="N1055" s="11">
        <f t="shared" si="324"/>
        <v>1.037905509</v>
      </c>
      <c r="O1055" s="11"/>
      <c r="P1055" s="11">
        <f t="shared" si="325"/>
        <v>1.140354173</v>
      </c>
      <c r="Q1055" s="11"/>
      <c r="R1055" s="15">
        <f t="shared" si="326"/>
        <v>0</v>
      </c>
      <c r="S1055" s="13">
        <f t="shared" si="330"/>
        <v>549.01985604210154</v>
      </c>
      <c r="T1055" s="13"/>
      <c r="U1055" s="19">
        <f t="shared" si="331"/>
        <v>0</v>
      </c>
      <c r="V1055" s="13">
        <f t="shared" si="327"/>
        <v>0</v>
      </c>
      <c r="W1055" s="4" t="str">
        <f t="shared" si="328"/>
        <v>A+J=</v>
      </c>
      <c r="X1055" s="30">
        <f t="shared" si="329"/>
        <v>45866</v>
      </c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3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</row>
    <row r="1056" spans="1:80" x14ac:dyDescent="0.15">
      <c r="A1056" s="36">
        <f t="shared" si="333"/>
        <v>45450</v>
      </c>
      <c r="B1056" s="14">
        <f t="shared" ca="1" si="332"/>
        <v>1573.6130899183697</v>
      </c>
      <c r="C1056" s="13">
        <f t="shared" si="316"/>
        <v>1023.70079075</v>
      </c>
      <c r="D1056" s="12">
        <f>IF(A1056&lt;$B$1,VLOOKUP(A1056,[1]DI!$A$4:$B$15000,2,FALSE),0)</f>
        <v>0.104</v>
      </c>
      <c r="E1056" s="13">
        <f t="shared" si="317"/>
        <v>1.0003926999999999</v>
      </c>
      <c r="F1056" s="13">
        <f>(TRUNC(PRODUCT($E$13:$E1055),16))</f>
        <v>1.3649949026329999</v>
      </c>
      <c r="G1056" s="13">
        <f t="shared" si="318"/>
        <v>1.24187697988916</v>
      </c>
      <c r="H1056" s="13">
        <f t="shared" si="319"/>
        <v>1.09913858</v>
      </c>
      <c r="I1056" s="12">
        <f t="shared" si="320"/>
        <v>4.4999999999999998E-2</v>
      </c>
      <c r="J1056" s="12"/>
      <c r="K1056" s="30">
        <f t="shared" si="321"/>
        <v>45135</v>
      </c>
      <c r="L1056" s="2">
        <f t="shared" si="322"/>
        <v>214</v>
      </c>
      <c r="M1056" s="15">
        <f t="shared" si="323"/>
        <v>214</v>
      </c>
      <c r="N1056" s="11">
        <f t="shared" si="324"/>
        <v>1.0380868160000001</v>
      </c>
      <c r="O1056" s="11"/>
      <c r="P1056" s="11">
        <f t="shared" si="325"/>
        <v>1.141001269</v>
      </c>
      <c r="Q1056" s="11"/>
      <c r="R1056" s="15">
        <f t="shared" si="326"/>
        <v>0</v>
      </c>
      <c r="S1056" s="13">
        <f t="shared" si="330"/>
        <v>549.91229916836971</v>
      </c>
      <c r="T1056" s="13"/>
      <c r="U1056" s="19">
        <f t="shared" si="331"/>
        <v>0</v>
      </c>
      <c r="V1056" s="13">
        <f t="shared" si="327"/>
        <v>0</v>
      </c>
      <c r="W1056" s="4" t="str">
        <f t="shared" si="328"/>
        <v>A+J=</v>
      </c>
      <c r="X1056" s="30">
        <f t="shared" si="329"/>
        <v>45866</v>
      </c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3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</row>
    <row r="1057" spans="1:80" x14ac:dyDescent="0.15">
      <c r="A1057" s="36">
        <f t="shared" si="333"/>
        <v>45451</v>
      </c>
      <c r="B1057" s="14">
        <f t="shared" ca="1" si="332"/>
        <v>1574.5060391848806</v>
      </c>
      <c r="C1057" s="13">
        <f t="shared" si="316"/>
        <v>1023.70079075</v>
      </c>
      <c r="D1057" s="12">
        <f>IF(A1057&lt;$B$1,VLOOKUP(A1057,[1]DI!$A$4:$B$15000,2,FALSE),0)</f>
        <v>0</v>
      </c>
      <c r="E1057" s="13">
        <f t="shared" si="317"/>
        <v>1</v>
      </c>
      <c r="F1057" s="13">
        <f>(TRUNC(PRODUCT($E$13:$E1056),16))</f>
        <v>1.36553093613126</v>
      </c>
      <c r="G1057" s="13">
        <f t="shared" si="318"/>
        <v>1.24187697988916</v>
      </c>
      <c r="H1057" s="13">
        <f t="shared" si="319"/>
        <v>1.09957021</v>
      </c>
      <c r="I1057" s="12">
        <f t="shared" si="320"/>
        <v>4.4999999999999998E-2</v>
      </c>
      <c r="J1057" s="12"/>
      <c r="K1057" s="30">
        <f t="shared" si="321"/>
        <v>45135</v>
      </c>
      <c r="L1057" s="2">
        <f t="shared" si="322"/>
        <v>214</v>
      </c>
      <c r="M1057" s="15">
        <f t="shared" si="323"/>
        <v>215</v>
      </c>
      <c r="N1057" s="11">
        <f t="shared" si="324"/>
        <v>1.0382681540000001</v>
      </c>
      <c r="O1057" s="11"/>
      <c r="P1057" s="11">
        <f t="shared" si="325"/>
        <v>1.1416487319999999</v>
      </c>
      <c r="Q1057" s="11"/>
      <c r="R1057" s="15">
        <f t="shared" si="326"/>
        <v>0</v>
      </c>
      <c r="S1057" s="13">
        <f t="shared" si="330"/>
        <v>550.80524843488047</v>
      </c>
      <c r="T1057" s="13"/>
      <c r="U1057" s="19">
        <f t="shared" si="331"/>
        <v>0</v>
      </c>
      <c r="V1057" s="13">
        <f t="shared" si="327"/>
        <v>0</v>
      </c>
      <c r="W1057" s="4" t="str">
        <f t="shared" si="328"/>
        <v>A+J=</v>
      </c>
      <c r="X1057" s="30">
        <f t="shared" si="329"/>
        <v>45866</v>
      </c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3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</row>
    <row r="1058" spans="1:80" x14ac:dyDescent="0.15">
      <c r="A1058" s="36">
        <f t="shared" si="333"/>
        <v>45452</v>
      </c>
      <c r="B1058" s="14">
        <f t="shared" ca="1" si="332"/>
        <v>1574.5060391848806</v>
      </c>
      <c r="C1058" s="13">
        <f t="shared" si="316"/>
        <v>1023.70079075</v>
      </c>
      <c r="D1058" s="12">
        <f>IF(A1058&lt;$B$1,VLOOKUP(A1058,[1]DI!$A$4:$B$15000,2,FALSE),0)</f>
        <v>0</v>
      </c>
      <c r="E1058" s="13">
        <f t="shared" si="317"/>
        <v>1</v>
      </c>
      <c r="F1058" s="13">
        <f>(TRUNC(PRODUCT($E$13:$E1057),16))</f>
        <v>1.36553093613126</v>
      </c>
      <c r="G1058" s="13">
        <f t="shared" si="318"/>
        <v>1.24187697988916</v>
      </c>
      <c r="H1058" s="13">
        <f t="shared" si="319"/>
        <v>1.09957021</v>
      </c>
      <c r="I1058" s="12">
        <f t="shared" si="320"/>
        <v>4.4999999999999998E-2</v>
      </c>
      <c r="J1058" s="12"/>
      <c r="K1058" s="30">
        <f t="shared" si="321"/>
        <v>45135</v>
      </c>
      <c r="L1058" s="2">
        <f t="shared" si="322"/>
        <v>214</v>
      </c>
      <c r="M1058" s="15">
        <f t="shared" si="323"/>
        <v>215</v>
      </c>
      <c r="N1058" s="11">
        <f t="shared" si="324"/>
        <v>1.0382681540000001</v>
      </c>
      <c r="O1058" s="11"/>
      <c r="P1058" s="11">
        <f t="shared" si="325"/>
        <v>1.1416487319999999</v>
      </c>
      <c r="Q1058" s="11"/>
      <c r="R1058" s="15">
        <f t="shared" si="326"/>
        <v>0</v>
      </c>
      <c r="S1058" s="13">
        <f t="shared" si="330"/>
        <v>550.80524843488047</v>
      </c>
      <c r="T1058" s="13"/>
      <c r="U1058" s="19">
        <f t="shared" si="331"/>
        <v>0</v>
      </c>
      <c r="V1058" s="13">
        <f t="shared" si="327"/>
        <v>0</v>
      </c>
      <c r="W1058" s="4" t="str">
        <f t="shared" si="328"/>
        <v>A+J=</v>
      </c>
      <c r="X1058" s="30">
        <f t="shared" si="329"/>
        <v>45866</v>
      </c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3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</row>
    <row r="1059" spans="1:80" x14ac:dyDescent="0.15">
      <c r="A1059" s="36">
        <f t="shared" si="333"/>
        <v>45453</v>
      </c>
      <c r="B1059" s="14">
        <f t="shared" ca="1" si="332"/>
        <v>1574.5060391848806</v>
      </c>
      <c r="C1059" s="13">
        <f t="shared" si="316"/>
        <v>1023.70079075</v>
      </c>
      <c r="D1059" s="12">
        <f>IF(A1059&lt;$B$1,VLOOKUP(A1059,[1]DI!$A$4:$B$15000,2,FALSE),0)</f>
        <v>0.104</v>
      </c>
      <c r="E1059" s="13">
        <f t="shared" si="317"/>
        <v>1.0003926999999999</v>
      </c>
      <c r="F1059" s="13">
        <f>(TRUNC(PRODUCT($E$13:$E1058),16))</f>
        <v>1.36553093613126</v>
      </c>
      <c r="G1059" s="13">
        <f t="shared" si="318"/>
        <v>1.24187697988916</v>
      </c>
      <c r="H1059" s="13">
        <f t="shared" si="319"/>
        <v>1.09957021</v>
      </c>
      <c r="I1059" s="12">
        <f t="shared" si="320"/>
        <v>4.4999999999999998E-2</v>
      </c>
      <c r="J1059" s="12"/>
      <c r="K1059" s="30">
        <f t="shared" si="321"/>
        <v>45135</v>
      </c>
      <c r="L1059" s="2">
        <f t="shared" si="322"/>
        <v>215</v>
      </c>
      <c r="M1059" s="15">
        <f t="shared" si="323"/>
        <v>215</v>
      </c>
      <c r="N1059" s="11">
        <f t="shared" si="324"/>
        <v>1.0382681540000001</v>
      </c>
      <c r="O1059" s="11"/>
      <c r="P1059" s="11">
        <f t="shared" si="325"/>
        <v>1.1416487319999999</v>
      </c>
      <c r="Q1059" s="11"/>
      <c r="R1059" s="15">
        <f t="shared" si="326"/>
        <v>0</v>
      </c>
      <c r="S1059" s="13">
        <f t="shared" si="330"/>
        <v>550.80524843488047</v>
      </c>
      <c r="T1059" s="13"/>
      <c r="U1059" s="19">
        <f t="shared" si="331"/>
        <v>0</v>
      </c>
      <c r="V1059" s="13">
        <f t="shared" si="327"/>
        <v>0</v>
      </c>
      <c r="W1059" s="4" t="str">
        <f t="shared" si="328"/>
        <v>A+J=</v>
      </c>
      <c r="X1059" s="30">
        <f t="shared" si="329"/>
        <v>45866</v>
      </c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3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</row>
    <row r="1060" spans="1:80" x14ac:dyDescent="0.15">
      <c r="A1060" s="36">
        <f t="shared" si="333"/>
        <v>45454</v>
      </c>
      <c r="B1060" s="14">
        <f t="shared" ca="1" si="332"/>
        <v>1575.3994987479844</v>
      </c>
      <c r="C1060" s="13">
        <f t="shared" si="316"/>
        <v>1023.70079075</v>
      </c>
      <c r="D1060" s="12">
        <f>IF(A1060&lt;$B$1,VLOOKUP(A1060,[1]DI!$A$4:$B$15000,2,FALSE),0)</f>
        <v>0.104</v>
      </c>
      <c r="E1060" s="13">
        <f t="shared" si="317"/>
        <v>1.0003926999999999</v>
      </c>
      <c r="F1060" s="13">
        <f>(TRUNC(PRODUCT($E$13:$E1059),16))</f>
        <v>1.36606718012988</v>
      </c>
      <c r="G1060" s="13">
        <f t="shared" si="318"/>
        <v>1.24187697988916</v>
      </c>
      <c r="H1060" s="13">
        <f t="shared" si="319"/>
        <v>1.1000020100000001</v>
      </c>
      <c r="I1060" s="12">
        <f t="shared" si="320"/>
        <v>4.4999999999999998E-2</v>
      </c>
      <c r="J1060" s="12"/>
      <c r="K1060" s="30">
        <f t="shared" si="321"/>
        <v>45135</v>
      </c>
      <c r="L1060" s="2">
        <f t="shared" si="322"/>
        <v>216</v>
      </c>
      <c r="M1060" s="15">
        <f t="shared" si="323"/>
        <v>216</v>
      </c>
      <c r="N1060" s="11">
        <f t="shared" si="324"/>
        <v>1.0384495250000001</v>
      </c>
      <c r="O1060" s="11"/>
      <c r="P1060" s="11">
        <f t="shared" si="325"/>
        <v>1.1422965650000001</v>
      </c>
      <c r="Q1060" s="11"/>
      <c r="R1060" s="15">
        <f t="shared" si="326"/>
        <v>0</v>
      </c>
      <c r="S1060" s="13">
        <f t="shared" si="330"/>
        <v>551.69870799798434</v>
      </c>
      <c r="T1060" s="13"/>
      <c r="U1060" s="19">
        <f t="shared" si="331"/>
        <v>0</v>
      </c>
      <c r="V1060" s="13">
        <f t="shared" si="327"/>
        <v>0</v>
      </c>
      <c r="W1060" s="4" t="str">
        <f t="shared" si="328"/>
        <v>A+J=</v>
      </c>
      <c r="X1060" s="30">
        <f t="shared" si="329"/>
        <v>45866</v>
      </c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3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</row>
    <row r="1061" spans="1:80" x14ac:dyDescent="0.15">
      <c r="A1061" s="36">
        <f t="shared" si="333"/>
        <v>45455</v>
      </c>
      <c r="B1061" s="14">
        <f t="shared" ca="1" si="332"/>
        <v>1576.2934782458333</v>
      </c>
      <c r="C1061" s="13">
        <f t="shared" si="316"/>
        <v>1023.70079075</v>
      </c>
      <c r="D1061" s="12">
        <f>IF(A1061&lt;$B$1,VLOOKUP(A1061,[1]DI!$A$4:$B$15000,2,FALSE),0)</f>
        <v>0.104</v>
      </c>
      <c r="E1061" s="13">
        <f t="shared" si="317"/>
        <v>1.0003926999999999</v>
      </c>
      <c r="F1061" s="13">
        <f>(TRUNC(PRODUCT($E$13:$E1060),16))</f>
        <v>1.36660363471152</v>
      </c>
      <c r="G1061" s="13">
        <f t="shared" si="318"/>
        <v>1.24187697988916</v>
      </c>
      <c r="H1061" s="13">
        <f t="shared" si="319"/>
        <v>1.10043399</v>
      </c>
      <c r="I1061" s="12">
        <f t="shared" si="320"/>
        <v>4.4999999999999998E-2</v>
      </c>
      <c r="J1061" s="12"/>
      <c r="K1061" s="30">
        <f t="shared" si="321"/>
        <v>45135</v>
      </c>
      <c r="L1061" s="2">
        <f t="shared" si="322"/>
        <v>217</v>
      </c>
      <c r="M1061" s="15">
        <f t="shared" si="323"/>
        <v>217</v>
      </c>
      <c r="N1061" s="11">
        <f t="shared" si="324"/>
        <v>1.038630927</v>
      </c>
      <c r="O1061" s="11"/>
      <c r="P1061" s="11">
        <f t="shared" si="325"/>
        <v>1.1429447749999999</v>
      </c>
      <c r="Q1061" s="11"/>
      <c r="R1061" s="15">
        <f t="shared" si="326"/>
        <v>0</v>
      </c>
      <c r="S1061" s="13">
        <f t="shared" si="330"/>
        <v>552.59268749583327</v>
      </c>
      <c r="T1061" s="13"/>
      <c r="U1061" s="19">
        <f t="shared" si="331"/>
        <v>0</v>
      </c>
      <c r="V1061" s="13">
        <f t="shared" si="327"/>
        <v>0</v>
      </c>
      <c r="W1061" s="4" t="str">
        <f t="shared" si="328"/>
        <v>A+J=</v>
      </c>
      <c r="X1061" s="30">
        <f t="shared" si="329"/>
        <v>45866</v>
      </c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3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</row>
    <row r="1062" spans="1:80" x14ac:dyDescent="0.15">
      <c r="A1062" s="36">
        <f t="shared" si="333"/>
        <v>45456</v>
      </c>
      <c r="B1062" s="14">
        <f t="shared" ca="1" si="332"/>
        <v>1577.1879514748725</v>
      </c>
      <c r="C1062" s="13">
        <f t="shared" ref="C1062:C1108" si="334">(C1061-V1061)</f>
        <v>1023.70079075</v>
      </c>
      <c r="D1062" s="12">
        <f>IF(A1062&lt;$B$1,VLOOKUP(A1062,[1]DI!$A$4:$B$15000,2,FALSE),0)</f>
        <v>0.104</v>
      </c>
      <c r="E1062" s="13">
        <f t="shared" ref="E1062:E1108" si="335">ROUND(((1+D1062)^(1/252)),8)</f>
        <v>1.0003926999999999</v>
      </c>
      <c r="F1062" s="13">
        <f>(TRUNC(PRODUCT($E$13:$E1061),16))</f>
        <v>1.36714029995887</v>
      </c>
      <c r="G1062" s="13">
        <f t="shared" ref="G1062:G1108" si="336">IF(R1061&gt;0,F1061,G1061)</f>
        <v>1.24187697988916</v>
      </c>
      <c r="H1062" s="13">
        <f t="shared" ref="H1062:H1108" si="337">ROUND(F1062/G1062,8)</f>
        <v>1.10086613</v>
      </c>
      <c r="I1062" s="12">
        <f t="shared" ref="I1062:I1108" si="338">IF(R1061&gt;0,VLOOKUP(A1061,AG$161:AH$223,2),I1061)</f>
        <v>4.4999999999999998E-2</v>
      </c>
      <c r="J1062" s="12"/>
      <c r="K1062" s="30">
        <f t="shared" ref="K1062:K1108" si="339">IF(R1061&gt;0,VLOOKUP(R1061,Z$13:AJ$151,2),K1061)</f>
        <v>45135</v>
      </c>
      <c r="L1062" s="2">
        <f t="shared" ref="L1062:L1108" si="340">IF(A1062&gt;K1062,IF(NETWORKDAYS(K1062,A1062,$Z$161:$Z$545)-1=0,1,NETWORKDAYS(K1062,A1062,$Z$161:$Z$545)-1),0)</f>
        <v>218</v>
      </c>
      <c r="M1062" s="15">
        <f t="shared" ref="M1062:M1108" si="341">IF(AND(L1062=1,L1061=1),1,IF(L1062&gt;0,IF(L1062=L1061,L1062+1,L1062),0))</f>
        <v>218</v>
      </c>
      <c r="N1062" s="11">
        <f t="shared" ref="N1062:N1108" si="342">ROUND((I1062+1)^(M1062/252),9)</f>
        <v>1.0388123600000001</v>
      </c>
      <c r="O1062" s="11"/>
      <c r="P1062" s="11">
        <f t="shared" ref="P1062:P1108" si="343">ROUND(H1062*N1062,9)</f>
        <v>1.143593343</v>
      </c>
      <c r="Q1062" s="11"/>
      <c r="R1062" s="15">
        <f t="shared" ref="R1062:R1107" si="344">IF(VLOOKUP(A1062,AA$13:AH$151,8)=VLOOKUP(A1061,AA$13:AH$151,8),0,VLOOKUP(A1062,AA$13:AH$151,8))</f>
        <v>0</v>
      </c>
      <c r="S1062" s="13">
        <f t="shared" si="330"/>
        <v>553.48716072487241</v>
      </c>
      <c r="T1062" s="13"/>
      <c r="U1062" s="19">
        <f t="shared" si="331"/>
        <v>0</v>
      </c>
      <c r="V1062" s="13">
        <f t="shared" ref="V1062:V1108" si="345">IF(U1062&gt;0,TRUNC(U1062*C1062,8),0)</f>
        <v>0</v>
      </c>
      <c r="W1062" s="4" t="str">
        <f t="shared" ref="W1062:W1108" si="346">IF(R1061&gt;0,VLOOKUP(R1061,Z$13:AJ$151,10),W1061)</f>
        <v>A+J=</v>
      </c>
      <c r="X1062" s="30">
        <f t="shared" ref="X1062:X1108" si="347">IF(R1061&gt;0,VLOOKUP(R1061,Z$13:AJ$151,11),X1061)</f>
        <v>45866</v>
      </c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3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</row>
    <row r="1063" spans="1:80" x14ac:dyDescent="0.15">
      <c r="A1063" s="36">
        <f t="shared" si="333"/>
        <v>45457</v>
      </c>
      <c r="B1063" s="14">
        <f t="shared" ca="1" si="332"/>
        <v>1578.0829336150546</v>
      </c>
      <c r="C1063" s="13">
        <f t="shared" si="334"/>
        <v>1023.70079075</v>
      </c>
      <c r="D1063" s="12">
        <f>IF(A1063&lt;$B$1,VLOOKUP(A1063,[1]DI!$A$4:$B$15000,2,FALSE),0)</f>
        <v>0.104</v>
      </c>
      <c r="E1063" s="13">
        <f t="shared" si="335"/>
        <v>1.0003926999999999</v>
      </c>
      <c r="F1063" s="13">
        <f>(TRUNC(PRODUCT($E$13:$E1062),16))</f>
        <v>1.36767717595466</v>
      </c>
      <c r="G1063" s="13">
        <f t="shared" si="336"/>
        <v>1.24187697988916</v>
      </c>
      <c r="H1063" s="13">
        <f t="shared" si="337"/>
        <v>1.1012984400000001</v>
      </c>
      <c r="I1063" s="12">
        <f t="shared" si="338"/>
        <v>4.4999999999999998E-2</v>
      </c>
      <c r="J1063" s="12"/>
      <c r="K1063" s="30">
        <f t="shared" si="339"/>
        <v>45135</v>
      </c>
      <c r="L1063" s="2">
        <f t="shared" si="340"/>
        <v>219</v>
      </c>
      <c r="M1063" s="15">
        <f t="shared" si="341"/>
        <v>219</v>
      </c>
      <c r="N1063" s="11">
        <f t="shared" si="342"/>
        <v>1.038993826</v>
      </c>
      <c r="O1063" s="11"/>
      <c r="P1063" s="11">
        <f t="shared" si="343"/>
        <v>1.1442422800000001</v>
      </c>
      <c r="Q1063" s="11"/>
      <c r="R1063" s="15">
        <f t="shared" si="344"/>
        <v>0</v>
      </c>
      <c r="S1063" s="13">
        <f t="shared" ref="S1063:S1108" si="348">TRUNC(((P1063-1)*C1063),8)+(S$741*P1063)</f>
        <v>554.38214286505456</v>
      </c>
      <c r="T1063" s="13"/>
      <c r="U1063" s="19">
        <f t="shared" si="331"/>
        <v>0</v>
      </c>
      <c r="V1063" s="13">
        <f t="shared" si="345"/>
        <v>0</v>
      </c>
      <c r="W1063" s="4" t="str">
        <f t="shared" si="346"/>
        <v>A+J=</v>
      </c>
      <c r="X1063" s="30">
        <f t="shared" si="347"/>
        <v>45866</v>
      </c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3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</row>
    <row r="1064" spans="1:80" x14ac:dyDescent="0.15">
      <c r="A1064" s="36">
        <f t="shared" si="333"/>
        <v>45458</v>
      </c>
      <c r="B1064" s="14">
        <f t="shared" ca="1" si="332"/>
        <v>1578.9784232809293</v>
      </c>
      <c r="C1064" s="13">
        <f t="shared" si="334"/>
        <v>1023.70079075</v>
      </c>
      <c r="D1064" s="12">
        <f>IF(A1064&lt;$B$1,VLOOKUP(A1064,[1]DI!$A$4:$B$15000,2,FALSE),0)</f>
        <v>0</v>
      </c>
      <c r="E1064" s="13">
        <f t="shared" si="335"/>
        <v>1</v>
      </c>
      <c r="F1064" s="13">
        <f>(TRUNC(PRODUCT($E$13:$E1063),16))</f>
        <v>1.36821426278166</v>
      </c>
      <c r="G1064" s="13">
        <f t="shared" si="336"/>
        <v>1.24187697988916</v>
      </c>
      <c r="H1064" s="13">
        <f t="shared" si="337"/>
        <v>1.1017309200000001</v>
      </c>
      <c r="I1064" s="12">
        <f t="shared" si="338"/>
        <v>4.4999999999999998E-2</v>
      </c>
      <c r="J1064" s="12"/>
      <c r="K1064" s="30">
        <f t="shared" si="339"/>
        <v>45135</v>
      </c>
      <c r="L1064" s="2">
        <f t="shared" si="340"/>
        <v>219</v>
      </c>
      <c r="M1064" s="15">
        <f t="shared" si="341"/>
        <v>220</v>
      </c>
      <c r="N1064" s="11">
        <f t="shared" si="342"/>
        <v>1.039175323</v>
      </c>
      <c r="O1064" s="11"/>
      <c r="P1064" s="11">
        <f t="shared" si="343"/>
        <v>1.1448915850000001</v>
      </c>
      <c r="Q1064" s="11"/>
      <c r="R1064" s="15">
        <f t="shared" si="344"/>
        <v>0</v>
      </c>
      <c r="S1064" s="13">
        <f t="shared" si="348"/>
        <v>555.2776325309294</v>
      </c>
      <c r="T1064" s="13"/>
      <c r="U1064" s="19">
        <f t="shared" si="331"/>
        <v>0</v>
      </c>
      <c r="V1064" s="13">
        <f t="shared" si="345"/>
        <v>0</v>
      </c>
      <c r="W1064" s="4" t="str">
        <f t="shared" si="346"/>
        <v>A+J=</v>
      </c>
      <c r="X1064" s="30">
        <f t="shared" si="347"/>
        <v>45866</v>
      </c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3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</row>
    <row r="1065" spans="1:80" x14ac:dyDescent="0.15">
      <c r="A1065" s="36">
        <f t="shared" si="333"/>
        <v>45459</v>
      </c>
      <c r="B1065" s="14">
        <f t="shared" ca="1" si="332"/>
        <v>1578.9784232809293</v>
      </c>
      <c r="C1065" s="13">
        <f t="shared" si="334"/>
        <v>1023.70079075</v>
      </c>
      <c r="D1065" s="12">
        <f>IF(A1065&lt;$B$1,VLOOKUP(A1065,[1]DI!$A$4:$B$15000,2,FALSE),0)</f>
        <v>0</v>
      </c>
      <c r="E1065" s="13">
        <f t="shared" si="335"/>
        <v>1</v>
      </c>
      <c r="F1065" s="13">
        <f>(TRUNC(PRODUCT($E$13:$E1064),16))</f>
        <v>1.36821426278166</v>
      </c>
      <c r="G1065" s="13">
        <f t="shared" si="336"/>
        <v>1.24187697988916</v>
      </c>
      <c r="H1065" s="13">
        <f t="shared" si="337"/>
        <v>1.1017309200000001</v>
      </c>
      <c r="I1065" s="12">
        <f t="shared" si="338"/>
        <v>4.4999999999999998E-2</v>
      </c>
      <c r="J1065" s="12"/>
      <c r="K1065" s="30">
        <f t="shared" si="339"/>
        <v>45135</v>
      </c>
      <c r="L1065" s="2">
        <f t="shared" si="340"/>
        <v>219</v>
      </c>
      <c r="M1065" s="15">
        <f t="shared" si="341"/>
        <v>220</v>
      </c>
      <c r="N1065" s="11">
        <f t="shared" si="342"/>
        <v>1.039175323</v>
      </c>
      <c r="O1065" s="11"/>
      <c r="P1065" s="11">
        <f t="shared" si="343"/>
        <v>1.1448915850000001</v>
      </c>
      <c r="Q1065" s="11"/>
      <c r="R1065" s="15">
        <f t="shared" si="344"/>
        <v>0</v>
      </c>
      <c r="S1065" s="13">
        <f t="shared" si="348"/>
        <v>555.2776325309294</v>
      </c>
      <c r="T1065" s="13"/>
      <c r="U1065" s="19">
        <f t="shared" si="331"/>
        <v>0</v>
      </c>
      <c r="V1065" s="13">
        <f t="shared" si="345"/>
        <v>0</v>
      </c>
      <c r="W1065" s="4" t="str">
        <f t="shared" si="346"/>
        <v>A+J=</v>
      </c>
      <c r="X1065" s="30">
        <f t="shared" si="347"/>
        <v>45866</v>
      </c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3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</row>
    <row r="1066" spans="1:80" x14ac:dyDescent="0.15">
      <c r="A1066" s="36">
        <f t="shared" si="333"/>
        <v>45460</v>
      </c>
      <c r="B1066" s="14">
        <f t="shared" ca="1" si="332"/>
        <v>1578.9784232809293</v>
      </c>
      <c r="C1066" s="13">
        <f t="shared" si="334"/>
        <v>1023.70079075</v>
      </c>
      <c r="D1066" s="12">
        <f>IF(A1066&lt;$B$1,VLOOKUP(A1066,[1]DI!$A$4:$B$15000,2,FALSE),0)</f>
        <v>0.104</v>
      </c>
      <c r="E1066" s="13">
        <f t="shared" si="335"/>
        <v>1.0003926999999999</v>
      </c>
      <c r="F1066" s="13">
        <f>(TRUNC(PRODUCT($E$13:$E1065),16))</f>
        <v>1.36821426278166</v>
      </c>
      <c r="G1066" s="13">
        <f t="shared" si="336"/>
        <v>1.24187697988916</v>
      </c>
      <c r="H1066" s="13">
        <f t="shared" si="337"/>
        <v>1.1017309200000001</v>
      </c>
      <c r="I1066" s="12">
        <f t="shared" si="338"/>
        <v>4.4999999999999998E-2</v>
      </c>
      <c r="J1066" s="12"/>
      <c r="K1066" s="30">
        <f t="shared" si="339"/>
        <v>45135</v>
      </c>
      <c r="L1066" s="2">
        <f t="shared" si="340"/>
        <v>220</v>
      </c>
      <c r="M1066" s="15">
        <f t="shared" si="341"/>
        <v>220</v>
      </c>
      <c r="N1066" s="11">
        <f t="shared" si="342"/>
        <v>1.039175323</v>
      </c>
      <c r="O1066" s="11"/>
      <c r="P1066" s="11">
        <f t="shared" si="343"/>
        <v>1.1448915850000001</v>
      </c>
      <c r="Q1066" s="11"/>
      <c r="R1066" s="15">
        <f t="shared" si="344"/>
        <v>0</v>
      </c>
      <c r="S1066" s="13">
        <f t="shared" si="348"/>
        <v>555.2776325309294</v>
      </c>
      <c r="T1066" s="13"/>
      <c r="U1066" s="19">
        <f t="shared" si="331"/>
        <v>0</v>
      </c>
      <c r="V1066" s="13">
        <f t="shared" si="345"/>
        <v>0</v>
      </c>
      <c r="W1066" s="4" t="str">
        <f t="shared" si="346"/>
        <v>A+J=</v>
      </c>
      <c r="X1066" s="30">
        <f t="shared" si="347"/>
        <v>45866</v>
      </c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3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</row>
    <row r="1067" spans="1:80" x14ac:dyDescent="0.15">
      <c r="A1067" s="36">
        <f t="shared" si="333"/>
        <v>45461</v>
      </c>
      <c r="B1067" s="14">
        <f t="shared" ca="1" si="332"/>
        <v>1579.8744190970467</v>
      </c>
      <c r="C1067" s="13">
        <f t="shared" si="334"/>
        <v>1023.70079075</v>
      </c>
      <c r="D1067" s="12">
        <f>IF(A1067&lt;$B$1,VLOOKUP(A1067,[1]DI!$A$4:$B$15000,2,FALSE),0)</f>
        <v>0.104</v>
      </c>
      <c r="E1067" s="13">
        <f t="shared" si="335"/>
        <v>1.0003926999999999</v>
      </c>
      <c r="F1067" s="13">
        <f>(TRUNC(PRODUCT($E$13:$E1066),16))</f>
        <v>1.3687515605226499</v>
      </c>
      <c r="G1067" s="13">
        <f t="shared" si="336"/>
        <v>1.24187697988916</v>
      </c>
      <c r="H1067" s="13">
        <f t="shared" si="337"/>
        <v>1.1021635700000001</v>
      </c>
      <c r="I1067" s="12">
        <f t="shared" si="338"/>
        <v>4.4999999999999998E-2</v>
      </c>
      <c r="J1067" s="12"/>
      <c r="K1067" s="30">
        <f t="shared" si="339"/>
        <v>45135</v>
      </c>
      <c r="L1067" s="2">
        <f t="shared" si="340"/>
        <v>221</v>
      </c>
      <c r="M1067" s="15">
        <f t="shared" si="341"/>
        <v>221</v>
      </c>
      <c r="N1067" s="11">
        <f t="shared" si="342"/>
        <v>1.039356851</v>
      </c>
      <c r="O1067" s="11"/>
      <c r="P1067" s="11">
        <f t="shared" si="343"/>
        <v>1.1455412570000001</v>
      </c>
      <c r="Q1067" s="11"/>
      <c r="R1067" s="15">
        <f t="shared" si="344"/>
        <v>0</v>
      </c>
      <c r="S1067" s="13">
        <f t="shared" si="348"/>
        <v>556.1736283470467</v>
      </c>
      <c r="T1067" s="13"/>
      <c r="U1067" s="19">
        <f t="shared" si="331"/>
        <v>0</v>
      </c>
      <c r="V1067" s="13">
        <f t="shared" si="345"/>
        <v>0</v>
      </c>
      <c r="W1067" s="4" t="str">
        <f t="shared" si="346"/>
        <v>A+J=</v>
      </c>
      <c r="X1067" s="30">
        <f t="shared" si="347"/>
        <v>45866</v>
      </c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3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</row>
    <row r="1068" spans="1:80" x14ac:dyDescent="0.15">
      <c r="A1068" s="36">
        <f t="shared" si="333"/>
        <v>45462</v>
      </c>
      <c r="B1068" s="14">
        <f t="shared" ca="1" si="332"/>
        <v>1580.7709265852077</v>
      </c>
      <c r="C1068" s="13">
        <f t="shared" si="334"/>
        <v>1023.70079075</v>
      </c>
      <c r="D1068" s="12">
        <f>IF(A1068&lt;$B$1,VLOOKUP(A1068,[1]DI!$A$4:$B$15000,2,FALSE),0)</f>
        <v>0.104</v>
      </c>
      <c r="E1068" s="13">
        <f t="shared" si="335"/>
        <v>1.0003926999999999</v>
      </c>
      <c r="F1068" s="13">
        <f>(TRUNC(PRODUCT($E$13:$E1067),16))</f>
        <v>1.36928906926047</v>
      </c>
      <c r="G1068" s="13">
        <f t="shared" si="336"/>
        <v>1.24187697988916</v>
      </c>
      <c r="H1068" s="13">
        <f t="shared" si="337"/>
        <v>1.10259639</v>
      </c>
      <c r="I1068" s="12">
        <f t="shared" si="338"/>
        <v>4.4999999999999998E-2</v>
      </c>
      <c r="J1068" s="12"/>
      <c r="K1068" s="30">
        <f t="shared" si="339"/>
        <v>45135</v>
      </c>
      <c r="L1068" s="2">
        <f t="shared" si="340"/>
        <v>222</v>
      </c>
      <c r="M1068" s="15">
        <f t="shared" si="341"/>
        <v>222</v>
      </c>
      <c r="N1068" s="11">
        <f t="shared" si="342"/>
        <v>1.039538412</v>
      </c>
      <c r="O1068" s="11"/>
      <c r="P1068" s="11">
        <f t="shared" si="343"/>
        <v>1.1461912999999999</v>
      </c>
      <c r="Q1068" s="11"/>
      <c r="R1068" s="15">
        <f t="shared" si="344"/>
        <v>0</v>
      </c>
      <c r="S1068" s="13">
        <f t="shared" si="348"/>
        <v>557.07013583520757</v>
      </c>
      <c r="T1068" s="13"/>
      <c r="U1068" s="19">
        <f t="shared" si="331"/>
        <v>0</v>
      </c>
      <c r="V1068" s="13">
        <f t="shared" si="345"/>
        <v>0</v>
      </c>
      <c r="W1068" s="4" t="str">
        <f t="shared" si="346"/>
        <v>A+J=</v>
      </c>
      <c r="X1068" s="30">
        <f t="shared" si="347"/>
        <v>45866</v>
      </c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3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</row>
    <row r="1069" spans="1:80" x14ac:dyDescent="0.15">
      <c r="A1069" s="36">
        <f t="shared" si="333"/>
        <v>45463</v>
      </c>
      <c r="B1069" s="14">
        <f t="shared" ca="1" si="332"/>
        <v>1581.6679415890612</v>
      </c>
      <c r="C1069" s="13">
        <f t="shared" si="334"/>
        <v>1023.70079075</v>
      </c>
      <c r="D1069" s="12">
        <f>IF(A1069&lt;$B$1,VLOOKUP(A1069,[1]DI!$A$4:$B$15000,2,FALSE),0)</f>
        <v>0.104</v>
      </c>
      <c r="E1069" s="13">
        <f t="shared" si="335"/>
        <v>1.0003926999999999</v>
      </c>
      <c r="F1069" s="13">
        <f>(TRUNC(PRODUCT($E$13:$E1068),16))</f>
        <v>1.3698267890779701</v>
      </c>
      <c r="G1069" s="13">
        <f t="shared" si="336"/>
        <v>1.24187697988916</v>
      </c>
      <c r="H1069" s="13">
        <f t="shared" si="337"/>
        <v>1.1030293799999999</v>
      </c>
      <c r="I1069" s="12">
        <f t="shared" si="338"/>
        <v>4.4999999999999998E-2</v>
      </c>
      <c r="J1069" s="12"/>
      <c r="K1069" s="30">
        <f t="shared" si="339"/>
        <v>45135</v>
      </c>
      <c r="L1069" s="2">
        <f t="shared" si="340"/>
        <v>223</v>
      </c>
      <c r="M1069" s="15">
        <f t="shared" si="341"/>
        <v>223</v>
      </c>
      <c r="N1069" s="11">
        <f t="shared" si="342"/>
        <v>1.0397200040000001</v>
      </c>
      <c r="O1069" s="11"/>
      <c r="P1069" s="11">
        <f t="shared" si="343"/>
        <v>1.146841711</v>
      </c>
      <c r="Q1069" s="11"/>
      <c r="R1069" s="15">
        <f t="shared" si="344"/>
        <v>0</v>
      </c>
      <c r="S1069" s="13">
        <f t="shared" si="348"/>
        <v>557.96715083906111</v>
      </c>
      <c r="T1069" s="13"/>
      <c r="U1069" s="19">
        <f t="shared" si="331"/>
        <v>0</v>
      </c>
      <c r="V1069" s="13">
        <f t="shared" si="345"/>
        <v>0</v>
      </c>
      <c r="W1069" s="4" t="str">
        <f t="shared" si="346"/>
        <v>A+J=</v>
      </c>
      <c r="X1069" s="30">
        <f t="shared" si="347"/>
        <v>45866</v>
      </c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3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</row>
    <row r="1070" spans="1:80" x14ac:dyDescent="0.15">
      <c r="A1070" s="36">
        <f t="shared" si="333"/>
        <v>45464</v>
      </c>
      <c r="B1070" s="14">
        <f t="shared" ca="1" si="332"/>
        <v>1582.5654517095552</v>
      </c>
      <c r="C1070" s="13">
        <f t="shared" si="334"/>
        <v>1023.70079075</v>
      </c>
      <c r="D1070" s="12">
        <f>IF(A1070&lt;$B$1,VLOOKUP(A1070,[1]DI!$A$4:$B$15000,2,FALSE),0)</f>
        <v>0.104</v>
      </c>
      <c r="E1070" s="13">
        <f t="shared" si="335"/>
        <v>1.0003926999999999</v>
      </c>
      <c r="F1070" s="13">
        <f>(TRUNC(PRODUCT($E$13:$E1069),16))</f>
        <v>1.37036472005804</v>
      </c>
      <c r="G1070" s="13">
        <f t="shared" si="336"/>
        <v>1.24187697988916</v>
      </c>
      <c r="H1070" s="13">
        <f t="shared" si="337"/>
        <v>1.1034625300000001</v>
      </c>
      <c r="I1070" s="12">
        <f t="shared" si="338"/>
        <v>4.4999999999999998E-2</v>
      </c>
      <c r="J1070" s="12"/>
      <c r="K1070" s="30">
        <f t="shared" si="339"/>
        <v>45135</v>
      </c>
      <c r="L1070" s="2">
        <f t="shared" si="340"/>
        <v>224</v>
      </c>
      <c r="M1070" s="15">
        <f t="shared" si="341"/>
        <v>224</v>
      </c>
      <c r="N1070" s="11">
        <f t="shared" si="342"/>
        <v>1.039901628</v>
      </c>
      <c r="O1070" s="11"/>
      <c r="P1070" s="11">
        <f t="shared" si="343"/>
        <v>1.147492481</v>
      </c>
      <c r="Q1070" s="11"/>
      <c r="R1070" s="15">
        <f t="shared" si="344"/>
        <v>0</v>
      </c>
      <c r="S1070" s="13">
        <f t="shared" si="348"/>
        <v>558.86466095955518</v>
      </c>
      <c r="T1070" s="13"/>
      <c r="U1070" s="19">
        <f t="shared" si="331"/>
        <v>0</v>
      </c>
      <c r="V1070" s="13">
        <f t="shared" si="345"/>
        <v>0</v>
      </c>
      <c r="W1070" s="4" t="str">
        <f t="shared" si="346"/>
        <v>A+J=</v>
      </c>
      <c r="X1070" s="30">
        <f t="shared" si="347"/>
        <v>45866</v>
      </c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3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</row>
    <row r="1071" spans="1:80" x14ac:dyDescent="0.15">
      <c r="A1071" s="36">
        <f t="shared" si="333"/>
        <v>45465</v>
      </c>
      <c r="B1071" s="14">
        <f t="shared" ca="1" si="332"/>
        <v>1583.463485911145</v>
      </c>
      <c r="C1071" s="13">
        <f t="shared" si="334"/>
        <v>1023.70079075</v>
      </c>
      <c r="D1071" s="12">
        <f>IF(A1071&lt;$B$1,VLOOKUP(A1071,[1]DI!$A$4:$B$15000,2,FALSE),0)</f>
        <v>0</v>
      </c>
      <c r="E1071" s="13">
        <f t="shared" si="335"/>
        <v>1</v>
      </c>
      <c r="F1071" s="13">
        <f>(TRUNC(PRODUCT($E$13:$E1070),16))</f>
        <v>1.3709028622836099</v>
      </c>
      <c r="G1071" s="13">
        <f t="shared" si="336"/>
        <v>1.24187697988916</v>
      </c>
      <c r="H1071" s="13">
        <f t="shared" si="337"/>
        <v>1.10389586</v>
      </c>
      <c r="I1071" s="12">
        <f t="shared" si="338"/>
        <v>4.4999999999999998E-2</v>
      </c>
      <c r="J1071" s="12"/>
      <c r="K1071" s="30">
        <f t="shared" si="339"/>
        <v>45135</v>
      </c>
      <c r="L1071" s="2">
        <f t="shared" si="340"/>
        <v>224</v>
      </c>
      <c r="M1071" s="15">
        <f t="shared" si="341"/>
        <v>225</v>
      </c>
      <c r="N1071" s="11">
        <f t="shared" si="342"/>
        <v>1.0400832840000001</v>
      </c>
      <c r="O1071" s="11"/>
      <c r="P1071" s="11">
        <f t="shared" si="343"/>
        <v>1.1481436309999999</v>
      </c>
      <c r="Q1071" s="11"/>
      <c r="R1071" s="15">
        <f t="shared" si="344"/>
        <v>0</v>
      </c>
      <c r="S1071" s="13">
        <f t="shared" si="348"/>
        <v>559.76269516114496</v>
      </c>
      <c r="T1071" s="13"/>
      <c r="U1071" s="19">
        <f t="shared" si="331"/>
        <v>0</v>
      </c>
      <c r="V1071" s="13">
        <f t="shared" si="345"/>
        <v>0</v>
      </c>
      <c r="W1071" s="4" t="str">
        <f t="shared" si="346"/>
        <v>A+J=</v>
      </c>
      <c r="X1071" s="30">
        <f t="shared" si="347"/>
        <v>45866</v>
      </c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3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</row>
    <row r="1072" spans="1:80" x14ac:dyDescent="0.15">
      <c r="A1072" s="36">
        <f t="shared" si="333"/>
        <v>45466</v>
      </c>
      <c r="B1072" s="14">
        <f t="shared" ca="1" si="332"/>
        <v>1583.463485911145</v>
      </c>
      <c r="C1072" s="13">
        <f t="shared" si="334"/>
        <v>1023.70079075</v>
      </c>
      <c r="D1072" s="12">
        <f>IF(A1072&lt;$B$1,VLOOKUP(A1072,[1]DI!$A$4:$B$15000,2,FALSE),0)</f>
        <v>0</v>
      </c>
      <c r="E1072" s="13">
        <f t="shared" si="335"/>
        <v>1</v>
      </c>
      <c r="F1072" s="13">
        <f>(TRUNC(PRODUCT($E$13:$E1071),16))</f>
        <v>1.3709028622836099</v>
      </c>
      <c r="G1072" s="13">
        <f t="shared" si="336"/>
        <v>1.24187697988916</v>
      </c>
      <c r="H1072" s="13">
        <f t="shared" si="337"/>
        <v>1.10389586</v>
      </c>
      <c r="I1072" s="12">
        <f t="shared" si="338"/>
        <v>4.4999999999999998E-2</v>
      </c>
      <c r="J1072" s="12"/>
      <c r="K1072" s="30">
        <f t="shared" si="339"/>
        <v>45135</v>
      </c>
      <c r="L1072" s="2">
        <f t="shared" si="340"/>
        <v>224</v>
      </c>
      <c r="M1072" s="15">
        <f t="shared" si="341"/>
        <v>225</v>
      </c>
      <c r="N1072" s="11">
        <f t="shared" si="342"/>
        <v>1.0400832840000001</v>
      </c>
      <c r="O1072" s="11"/>
      <c r="P1072" s="11">
        <f t="shared" si="343"/>
        <v>1.1481436309999999</v>
      </c>
      <c r="Q1072" s="11"/>
      <c r="R1072" s="15">
        <f t="shared" si="344"/>
        <v>0</v>
      </c>
      <c r="S1072" s="13">
        <f t="shared" si="348"/>
        <v>559.76269516114496</v>
      </c>
      <c r="T1072" s="13"/>
      <c r="U1072" s="19">
        <f t="shared" si="331"/>
        <v>0</v>
      </c>
      <c r="V1072" s="13">
        <f t="shared" si="345"/>
        <v>0</v>
      </c>
      <c r="W1072" s="4" t="str">
        <f t="shared" si="346"/>
        <v>A+J=</v>
      </c>
      <c r="X1072" s="30">
        <f t="shared" si="347"/>
        <v>45866</v>
      </c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3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</row>
    <row r="1073" spans="1:80" x14ac:dyDescent="0.15">
      <c r="A1073" s="36">
        <f t="shared" si="333"/>
        <v>45467</v>
      </c>
      <c r="B1073" s="14">
        <f t="shared" ca="1" si="332"/>
        <v>1583.463485911145</v>
      </c>
      <c r="C1073" s="13">
        <f t="shared" si="334"/>
        <v>1023.70079075</v>
      </c>
      <c r="D1073" s="12">
        <f>IF(A1073&lt;$B$1,VLOOKUP(A1073,[1]DI!$A$4:$B$15000,2,FALSE),0)</f>
        <v>0.104</v>
      </c>
      <c r="E1073" s="13">
        <f t="shared" si="335"/>
        <v>1.0003926999999999</v>
      </c>
      <c r="F1073" s="13">
        <f>(TRUNC(PRODUCT($E$13:$E1072),16))</f>
        <v>1.3709028622836099</v>
      </c>
      <c r="G1073" s="13">
        <f t="shared" si="336"/>
        <v>1.24187697988916</v>
      </c>
      <c r="H1073" s="13">
        <f t="shared" si="337"/>
        <v>1.10389586</v>
      </c>
      <c r="I1073" s="12">
        <f t="shared" si="338"/>
        <v>4.4999999999999998E-2</v>
      </c>
      <c r="J1073" s="12"/>
      <c r="K1073" s="30">
        <f t="shared" si="339"/>
        <v>45135</v>
      </c>
      <c r="L1073" s="2">
        <f t="shared" si="340"/>
        <v>225</v>
      </c>
      <c r="M1073" s="15">
        <f t="shared" si="341"/>
        <v>225</v>
      </c>
      <c r="N1073" s="11">
        <f t="shared" si="342"/>
        <v>1.0400832840000001</v>
      </c>
      <c r="O1073" s="11"/>
      <c r="P1073" s="11">
        <f t="shared" si="343"/>
        <v>1.1481436309999999</v>
      </c>
      <c r="Q1073" s="11"/>
      <c r="R1073" s="15">
        <f t="shared" si="344"/>
        <v>0</v>
      </c>
      <c r="S1073" s="13">
        <f t="shared" si="348"/>
        <v>559.76269516114496</v>
      </c>
      <c r="T1073" s="13"/>
      <c r="U1073" s="19">
        <f t="shared" si="331"/>
        <v>0</v>
      </c>
      <c r="V1073" s="13">
        <f t="shared" si="345"/>
        <v>0</v>
      </c>
      <c r="W1073" s="4" t="str">
        <f t="shared" si="346"/>
        <v>A+J=</v>
      </c>
      <c r="X1073" s="30">
        <f t="shared" si="347"/>
        <v>45866</v>
      </c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3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</row>
    <row r="1074" spans="1:80" x14ac:dyDescent="0.15">
      <c r="A1074" s="36">
        <f t="shared" si="333"/>
        <v>45468</v>
      </c>
      <c r="B1074" s="14">
        <f t="shared" ca="1" si="332"/>
        <v>1584.3620290238778</v>
      </c>
      <c r="C1074" s="13">
        <f t="shared" si="334"/>
        <v>1023.70079075</v>
      </c>
      <c r="D1074" s="12">
        <f>IF(A1074&lt;$B$1,VLOOKUP(A1074,[1]DI!$A$4:$B$15000,2,FALSE),0)</f>
        <v>0.104</v>
      </c>
      <c r="E1074" s="13">
        <f t="shared" si="335"/>
        <v>1.0003926999999999</v>
      </c>
      <c r="F1074" s="13">
        <f>(TRUNC(PRODUCT($E$13:$E1073),16))</f>
        <v>1.3714412158376299</v>
      </c>
      <c r="G1074" s="13">
        <f t="shared" si="336"/>
        <v>1.24187697988916</v>
      </c>
      <c r="H1074" s="13">
        <f t="shared" si="337"/>
        <v>1.1043293599999999</v>
      </c>
      <c r="I1074" s="12">
        <f t="shared" si="338"/>
        <v>4.4999999999999998E-2</v>
      </c>
      <c r="J1074" s="12"/>
      <c r="K1074" s="30">
        <f t="shared" si="339"/>
        <v>45135</v>
      </c>
      <c r="L1074" s="2">
        <f t="shared" si="340"/>
        <v>226</v>
      </c>
      <c r="M1074" s="15">
        <f t="shared" si="341"/>
        <v>226</v>
      </c>
      <c r="N1074" s="11">
        <f t="shared" si="342"/>
        <v>1.040264971</v>
      </c>
      <c r="O1074" s="11"/>
      <c r="P1074" s="11">
        <f t="shared" si="343"/>
        <v>1.14879515</v>
      </c>
      <c r="Q1074" s="11"/>
      <c r="R1074" s="15">
        <f t="shared" si="344"/>
        <v>0</v>
      </c>
      <c r="S1074" s="13">
        <f t="shared" si="348"/>
        <v>560.66123827387776</v>
      </c>
      <c r="T1074" s="13"/>
      <c r="U1074" s="19">
        <f t="shared" si="331"/>
        <v>0</v>
      </c>
      <c r="V1074" s="13">
        <f t="shared" si="345"/>
        <v>0</v>
      </c>
      <c r="W1074" s="4" t="str">
        <f t="shared" si="346"/>
        <v>A+J=</v>
      </c>
      <c r="X1074" s="30">
        <f t="shared" si="347"/>
        <v>45866</v>
      </c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3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</row>
    <row r="1075" spans="1:80" x14ac:dyDescent="0.15">
      <c r="A1075" s="36">
        <f t="shared" si="333"/>
        <v>45469</v>
      </c>
      <c r="B1075" s="14">
        <f t="shared" ca="1" si="332"/>
        <v>1585.2610810377537</v>
      </c>
      <c r="C1075" s="13">
        <f t="shared" si="334"/>
        <v>1023.70079075</v>
      </c>
      <c r="D1075" s="12">
        <f>IF(A1075&lt;$B$1,VLOOKUP(A1075,[1]DI!$A$4:$B$15000,2,FALSE),0)</f>
        <v>0.104</v>
      </c>
      <c r="E1075" s="13">
        <f t="shared" si="335"/>
        <v>1.0003926999999999</v>
      </c>
      <c r="F1075" s="13">
        <f>(TRUNC(PRODUCT($E$13:$E1074),16))</f>
        <v>1.37197978080308</v>
      </c>
      <c r="G1075" s="13">
        <f t="shared" si="336"/>
        <v>1.24187697988916</v>
      </c>
      <c r="H1075" s="13">
        <f t="shared" si="337"/>
        <v>1.10476303</v>
      </c>
      <c r="I1075" s="12">
        <f t="shared" si="338"/>
        <v>4.4999999999999998E-2</v>
      </c>
      <c r="J1075" s="12"/>
      <c r="K1075" s="30">
        <f t="shared" si="339"/>
        <v>45135</v>
      </c>
      <c r="L1075" s="2">
        <f t="shared" si="340"/>
        <v>227</v>
      </c>
      <c r="M1075" s="15">
        <f t="shared" si="341"/>
        <v>227</v>
      </c>
      <c r="N1075" s="11">
        <f t="shared" si="342"/>
        <v>1.04044669</v>
      </c>
      <c r="O1075" s="11"/>
      <c r="P1075" s="11">
        <f t="shared" si="343"/>
        <v>1.1494470379999999</v>
      </c>
      <c r="Q1075" s="11"/>
      <c r="R1075" s="15">
        <f t="shared" si="344"/>
        <v>0</v>
      </c>
      <c r="S1075" s="13">
        <f t="shared" si="348"/>
        <v>561.56029028775356</v>
      </c>
      <c r="T1075" s="13"/>
      <c r="U1075" s="19">
        <f t="shared" si="331"/>
        <v>0</v>
      </c>
      <c r="V1075" s="13">
        <f t="shared" si="345"/>
        <v>0</v>
      </c>
      <c r="W1075" s="4" t="str">
        <f t="shared" si="346"/>
        <v>A+J=</v>
      </c>
      <c r="X1075" s="30">
        <f t="shared" si="347"/>
        <v>45866</v>
      </c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3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</row>
    <row r="1076" spans="1:80" x14ac:dyDescent="0.15">
      <c r="A1076" s="36">
        <f t="shared" si="333"/>
        <v>45470</v>
      </c>
      <c r="B1076" s="14">
        <f t="shared" ca="1" si="332"/>
        <v>1586.1606433382226</v>
      </c>
      <c r="C1076" s="13">
        <f t="shared" si="334"/>
        <v>1023.70079075</v>
      </c>
      <c r="D1076" s="12">
        <f>IF(A1076&lt;$B$1,VLOOKUP(A1076,[1]DI!$A$4:$B$15000,2,FALSE),0)</f>
        <v>0.104</v>
      </c>
      <c r="E1076" s="13">
        <f t="shared" si="335"/>
        <v>1.0003926999999999</v>
      </c>
      <c r="F1076" s="13">
        <f>(TRUNC(PRODUCT($E$13:$E1075),16))</f>
        <v>1.3725185572630101</v>
      </c>
      <c r="G1076" s="13">
        <f t="shared" si="336"/>
        <v>1.24187697988916</v>
      </c>
      <c r="H1076" s="13">
        <f t="shared" si="337"/>
        <v>1.1051968700000001</v>
      </c>
      <c r="I1076" s="12">
        <f t="shared" si="338"/>
        <v>4.4999999999999998E-2</v>
      </c>
      <c r="J1076" s="12"/>
      <c r="K1076" s="30">
        <f t="shared" si="339"/>
        <v>45135</v>
      </c>
      <c r="L1076" s="2">
        <f t="shared" si="340"/>
        <v>228</v>
      </c>
      <c r="M1076" s="15">
        <f t="shared" si="341"/>
        <v>228</v>
      </c>
      <c r="N1076" s="11">
        <f t="shared" si="342"/>
        <v>1.040628441</v>
      </c>
      <c r="O1076" s="11"/>
      <c r="P1076" s="11">
        <f t="shared" si="343"/>
        <v>1.150099296</v>
      </c>
      <c r="Q1076" s="11"/>
      <c r="R1076" s="15">
        <f t="shared" si="344"/>
        <v>0</v>
      </c>
      <c r="S1076" s="13">
        <f t="shared" si="348"/>
        <v>562.45985258822259</v>
      </c>
      <c r="T1076" s="13"/>
      <c r="U1076" s="19">
        <f t="shared" si="331"/>
        <v>0</v>
      </c>
      <c r="V1076" s="13">
        <f t="shared" si="345"/>
        <v>0</v>
      </c>
      <c r="W1076" s="4" t="str">
        <f t="shared" si="346"/>
        <v>A+J=</v>
      </c>
      <c r="X1076" s="30">
        <f t="shared" si="347"/>
        <v>45866</v>
      </c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3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</row>
    <row r="1077" spans="1:80" x14ac:dyDescent="0.15">
      <c r="A1077" s="36">
        <f t="shared" si="333"/>
        <v>45471</v>
      </c>
      <c r="B1077" s="14">
        <f t="shared" ca="1" si="332"/>
        <v>1587.0607297197876</v>
      </c>
      <c r="C1077" s="13">
        <f t="shared" si="334"/>
        <v>1023.70079075</v>
      </c>
      <c r="D1077" s="12">
        <f>IF(A1077&lt;$B$1,VLOOKUP(A1077,[1]DI!$A$4:$B$15000,2,FALSE),0)</f>
        <v>0.104</v>
      </c>
      <c r="E1077" s="13">
        <f t="shared" si="335"/>
        <v>1.0003926999999999</v>
      </c>
      <c r="F1077" s="13">
        <f>(TRUNC(PRODUCT($E$13:$E1076),16))</f>
        <v>1.3730575453004401</v>
      </c>
      <c r="G1077" s="13">
        <f t="shared" si="336"/>
        <v>1.24187697988916</v>
      </c>
      <c r="H1077" s="13">
        <f t="shared" si="337"/>
        <v>1.10563089</v>
      </c>
      <c r="I1077" s="12">
        <f t="shared" si="338"/>
        <v>4.4999999999999998E-2</v>
      </c>
      <c r="J1077" s="12"/>
      <c r="K1077" s="30">
        <f t="shared" si="339"/>
        <v>45135</v>
      </c>
      <c r="L1077" s="2">
        <f t="shared" si="340"/>
        <v>229</v>
      </c>
      <c r="M1077" s="15">
        <f t="shared" si="341"/>
        <v>229</v>
      </c>
      <c r="N1077" s="11">
        <f t="shared" si="342"/>
        <v>1.0408102239999999</v>
      </c>
      <c r="O1077" s="11"/>
      <c r="P1077" s="11">
        <f t="shared" si="343"/>
        <v>1.1507519340000001</v>
      </c>
      <c r="Q1077" s="11"/>
      <c r="R1077" s="15">
        <f t="shared" si="344"/>
        <v>0</v>
      </c>
      <c r="S1077" s="13">
        <f t="shared" si="348"/>
        <v>563.35993896978744</v>
      </c>
      <c r="T1077" s="13"/>
      <c r="U1077" s="19">
        <f t="shared" si="331"/>
        <v>0</v>
      </c>
      <c r="V1077" s="13">
        <f t="shared" si="345"/>
        <v>0</v>
      </c>
      <c r="W1077" s="4" t="str">
        <f t="shared" si="346"/>
        <v>A+J=</v>
      </c>
      <c r="X1077" s="30">
        <f t="shared" si="347"/>
        <v>45866</v>
      </c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3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</row>
    <row r="1078" spans="1:80" x14ac:dyDescent="0.15">
      <c r="A1078" s="36">
        <f t="shared" si="333"/>
        <v>45472</v>
      </c>
      <c r="B1078" s="14">
        <f t="shared" ca="1" si="332"/>
        <v>1587.9613112079926</v>
      </c>
      <c r="C1078" s="13">
        <f t="shared" si="334"/>
        <v>1023.70079075</v>
      </c>
      <c r="D1078" s="12">
        <f>IF(A1078&lt;$B$1,VLOOKUP(A1078,[1]DI!$A$4:$B$15000,2,FALSE),0)</f>
        <v>0</v>
      </c>
      <c r="E1078" s="13">
        <f t="shared" si="335"/>
        <v>1</v>
      </c>
      <c r="F1078" s="13">
        <f>(TRUNC(PRODUCT($E$13:$E1077),16))</f>
        <v>1.3735967449984801</v>
      </c>
      <c r="G1078" s="13">
        <f t="shared" si="336"/>
        <v>1.24187697988916</v>
      </c>
      <c r="H1078" s="13">
        <f t="shared" si="337"/>
        <v>1.1060650700000001</v>
      </c>
      <c r="I1078" s="12">
        <f t="shared" si="338"/>
        <v>4.4999999999999998E-2</v>
      </c>
      <c r="J1078" s="12"/>
      <c r="K1078" s="30">
        <f t="shared" si="339"/>
        <v>45135</v>
      </c>
      <c r="L1078" s="2">
        <f t="shared" si="340"/>
        <v>229</v>
      </c>
      <c r="M1078" s="15">
        <f t="shared" si="341"/>
        <v>230</v>
      </c>
      <c r="N1078" s="11">
        <f t="shared" si="342"/>
        <v>1.040992038</v>
      </c>
      <c r="O1078" s="11"/>
      <c r="P1078" s="11">
        <f t="shared" si="343"/>
        <v>1.1514049310000001</v>
      </c>
      <c r="Q1078" s="11"/>
      <c r="R1078" s="15">
        <f t="shared" si="344"/>
        <v>0</v>
      </c>
      <c r="S1078" s="13">
        <f t="shared" si="348"/>
        <v>564.26052045799258</v>
      </c>
      <c r="T1078" s="13"/>
      <c r="U1078" s="19">
        <f t="shared" si="331"/>
        <v>0</v>
      </c>
      <c r="V1078" s="13">
        <f t="shared" si="345"/>
        <v>0</v>
      </c>
      <c r="W1078" s="4" t="str">
        <f t="shared" si="346"/>
        <v>A+J=</v>
      </c>
      <c r="X1078" s="30">
        <f t="shared" si="347"/>
        <v>45866</v>
      </c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3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</row>
    <row r="1079" spans="1:80" x14ac:dyDescent="0.15">
      <c r="A1079" s="36">
        <f t="shared" si="333"/>
        <v>45473</v>
      </c>
      <c r="B1079" s="14">
        <f t="shared" ca="1" si="332"/>
        <v>1587.9613112079926</v>
      </c>
      <c r="C1079" s="13">
        <f t="shared" si="334"/>
        <v>1023.70079075</v>
      </c>
      <c r="D1079" s="12">
        <f>IF(A1079&lt;$B$1,VLOOKUP(A1079,[1]DI!$A$4:$B$15000,2,FALSE),0)</f>
        <v>0</v>
      </c>
      <c r="E1079" s="13">
        <f t="shared" si="335"/>
        <v>1</v>
      </c>
      <c r="F1079" s="13">
        <f>(TRUNC(PRODUCT($E$13:$E1078),16))</f>
        <v>1.3735967449984801</v>
      </c>
      <c r="G1079" s="13">
        <f t="shared" si="336"/>
        <v>1.24187697988916</v>
      </c>
      <c r="H1079" s="13">
        <f t="shared" si="337"/>
        <v>1.1060650700000001</v>
      </c>
      <c r="I1079" s="12">
        <f t="shared" si="338"/>
        <v>4.4999999999999998E-2</v>
      </c>
      <c r="J1079" s="12"/>
      <c r="K1079" s="30">
        <f t="shared" si="339"/>
        <v>45135</v>
      </c>
      <c r="L1079" s="2">
        <f t="shared" si="340"/>
        <v>229</v>
      </c>
      <c r="M1079" s="15">
        <f t="shared" si="341"/>
        <v>230</v>
      </c>
      <c r="N1079" s="11">
        <f t="shared" si="342"/>
        <v>1.040992038</v>
      </c>
      <c r="O1079" s="11"/>
      <c r="P1079" s="11">
        <f t="shared" si="343"/>
        <v>1.1514049310000001</v>
      </c>
      <c r="Q1079" s="11"/>
      <c r="R1079" s="15">
        <f t="shared" si="344"/>
        <v>0</v>
      </c>
      <c r="S1079" s="13">
        <f t="shared" si="348"/>
        <v>564.26052045799258</v>
      </c>
      <c r="T1079" s="13"/>
      <c r="U1079" s="19">
        <f t="shared" si="331"/>
        <v>0</v>
      </c>
      <c r="V1079" s="13">
        <f t="shared" si="345"/>
        <v>0</v>
      </c>
      <c r="W1079" s="4" t="str">
        <f t="shared" si="346"/>
        <v>A+J=</v>
      </c>
      <c r="X1079" s="30">
        <f t="shared" si="347"/>
        <v>45866</v>
      </c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3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</row>
    <row r="1080" spans="1:80" x14ac:dyDescent="0.15">
      <c r="A1080" s="36">
        <f t="shared" si="333"/>
        <v>45474</v>
      </c>
      <c r="B1080" s="14">
        <f t="shared" ca="1" si="332"/>
        <v>1587.9613112079926</v>
      </c>
      <c r="C1080" s="13">
        <f t="shared" si="334"/>
        <v>1023.70079075</v>
      </c>
      <c r="D1080" s="12">
        <f>IF(A1080&lt;$B$1,VLOOKUP(A1080,[1]DI!$A$4:$B$15000,2,FALSE),0)</f>
        <v>0.104</v>
      </c>
      <c r="E1080" s="13">
        <f t="shared" si="335"/>
        <v>1.0003926999999999</v>
      </c>
      <c r="F1080" s="13">
        <f>(TRUNC(PRODUCT($E$13:$E1079),16))</f>
        <v>1.3735967449984801</v>
      </c>
      <c r="G1080" s="13">
        <f t="shared" si="336"/>
        <v>1.24187697988916</v>
      </c>
      <c r="H1080" s="13">
        <f t="shared" si="337"/>
        <v>1.1060650700000001</v>
      </c>
      <c r="I1080" s="12">
        <f t="shared" si="338"/>
        <v>4.4999999999999998E-2</v>
      </c>
      <c r="J1080" s="12"/>
      <c r="K1080" s="30">
        <f t="shared" si="339"/>
        <v>45135</v>
      </c>
      <c r="L1080" s="2">
        <f t="shared" si="340"/>
        <v>230</v>
      </c>
      <c r="M1080" s="15">
        <f t="shared" si="341"/>
        <v>230</v>
      </c>
      <c r="N1080" s="11">
        <f t="shared" si="342"/>
        <v>1.040992038</v>
      </c>
      <c r="O1080" s="11"/>
      <c r="P1080" s="11">
        <f t="shared" si="343"/>
        <v>1.1514049310000001</v>
      </c>
      <c r="Q1080" s="11"/>
      <c r="R1080" s="15">
        <f t="shared" si="344"/>
        <v>0</v>
      </c>
      <c r="S1080" s="13">
        <f t="shared" si="348"/>
        <v>564.26052045799258</v>
      </c>
      <c r="T1080" s="13"/>
      <c r="U1080" s="19">
        <f t="shared" si="331"/>
        <v>0</v>
      </c>
      <c r="V1080" s="13">
        <f t="shared" si="345"/>
        <v>0</v>
      </c>
      <c r="W1080" s="4" t="str">
        <f t="shared" si="346"/>
        <v>A+J=</v>
      </c>
      <c r="X1080" s="30">
        <f t="shared" si="347"/>
        <v>45866</v>
      </c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3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</row>
    <row r="1081" spans="1:80" x14ac:dyDescent="0.15">
      <c r="A1081" s="36">
        <f t="shared" si="333"/>
        <v>45475</v>
      </c>
      <c r="B1081" s="14">
        <f t="shared" ca="1" si="332"/>
        <v>1588.8624043682412</v>
      </c>
      <c r="C1081" s="13">
        <f t="shared" si="334"/>
        <v>1023.70079075</v>
      </c>
      <c r="D1081" s="12">
        <f>IF(A1081&lt;$B$1,VLOOKUP(A1081,[1]DI!$A$4:$B$15000,2,FALSE),0)</f>
        <v>0.104</v>
      </c>
      <c r="E1081" s="13">
        <f t="shared" si="335"/>
        <v>1.0003926999999999</v>
      </c>
      <c r="F1081" s="13">
        <f>(TRUNC(PRODUCT($E$13:$E1080),16))</f>
        <v>1.3741361564402399</v>
      </c>
      <c r="G1081" s="13">
        <f t="shared" si="336"/>
        <v>1.24187697988916</v>
      </c>
      <c r="H1081" s="13">
        <f t="shared" si="337"/>
        <v>1.10649942</v>
      </c>
      <c r="I1081" s="12">
        <f t="shared" si="338"/>
        <v>4.4999999999999998E-2</v>
      </c>
      <c r="J1081" s="12"/>
      <c r="K1081" s="30">
        <f t="shared" si="339"/>
        <v>45135</v>
      </c>
      <c r="L1081" s="2">
        <f t="shared" si="340"/>
        <v>231</v>
      </c>
      <c r="M1081" s="15">
        <f t="shared" si="341"/>
        <v>231</v>
      </c>
      <c r="N1081" s="11">
        <f t="shared" si="342"/>
        <v>1.041173884</v>
      </c>
      <c r="O1081" s="11"/>
      <c r="P1081" s="11">
        <f t="shared" si="343"/>
        <v>1.1520582989999999</v>
      </c>
      <c r="Q1081" s="11"/>
      <c r="R1081" s="15">
        <f t="shared" si="344"/>
        <v>0</v>
      </c>
      <c r="S1081" s="13">
        <f t="shared" si="348"/>
        <v>565.16161361824129</v>
      </c>
      <c r="T1081" s="13"/>
      <c r="U1081" s="19">
        <f t="shared" si="331"/>
        <v>0</v>
      </c>
      <c r="V1081" s="13">
        <f t="shared" si="345"/>
        <v>0</v>
      </c>
      <c r="W1081" s="4" t="str">
        <f t="shared" si="346"/>
        <v>A+J=</v>
      </c>
      <c r="X1081" s="30">
        <f t="shared" si="347"/>
        <v>45866</v>
      </c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3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</row>
    <row r="1082" spans="1:80" x14ac:dyDescent="0.15">
      <c r="A1082" s="36">
        <f t="shared" si="333"/>
        <v>45476</v>
      </c>
      <c r="B1082" s="14">
        <f t="shared" ca="1" si="332"/>
        <v>1589.7640078150832</v>
      </c>
      <c r="C1082" s="13">
        <f t="shared" si="334"/>
        <v>1023.70079075</v>
      </c>
      <c r="D1082" s="12">
        <f>IF(A1082&lt;$B$1,VLOOKUP(A1082,[1]DI!$A$4:$B$15000,2,FALSE),0)</f>
        <v>0.104</v>
      </c>
      <c r="E1082" s="13">
        <f t="shared" si="335"/>
        <v>1.0003926999999999</v>
      </c>
      <c r="F1082" s="13">
        <f>(TRUNC(PRODUCT($E$13:$E1081),16))</f>
        <v>1.37467577970888</v>
      </c>
      <c r="G1082" s="13">
        <f t="shared" si="336"/>
        <v>1.24187697988916</v>
      </c>
      <c r="H1082" s="13">
        <f t="shared" si="337"/>
        <v>1.10693394</v>
      </c>
      <c r="I1082" s="12">
        <f t="shared" si="338"/>
        <v>4.4999999999999998E-2</v>
      </c>
      <c r="J1082" s="12"/>
      <c r="K1082" s="30">
        <f t="shared" si="339"/>
        <v>45135</v>
      </c>
      <c r="L1082" s="2">
        <f t="shared" si="340"/>
        <v>232</v>
      </c>
      <c r="M1082" s="15">
        <f t="shared" si="341"/>
        <v>232</v>
      </c>
      <c r="N1082" s="11">
        <f t="shared" si="342"/>
        <v>1.041355762</v>
      </c>
      <c r="O1082" s="11"/>
      <c r="P1082" s="11">
        <f t="shared" si="343"/>
        <v>1.1527120369999999</v>
      </c>
      <c r="Q1082" s="11"/>
      <c r="R1082" s="15">
        <f t="shared" si="344"/>
        <v>0</v>
      </c>
      <c r="S1082" s="13">
        <f t="shared" si="348"/>
        <v>566.06321706508322</v>
      </c>
      <c r="T1082" s="13"/>
      <c r="U1082" s="19">
        <f t="shared" ref="U1082:U1145" si="349">IF($R1082&gt;0,VLOOKUP($R1082,$Z$13:$AF$151,7),0)</f>
        <v>0</v>
      </c>
      <c r="V1082" s="13">
        <f t="shared" si="345"/>
        <v>0</v>
      </c>
      <c r="W1082" s="4" t="str">
        <f t="shared" si="346"/>
        <v>A+J=</v>
      </c>
      <c r="X1082" s="30">
        <f t="shared" si="347"/>
        <v>45866</v>
      </c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3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</row>
    <row r="1083" spans="1:80" x14ac:dyDescent="0.15">
      <c r="A1083" s="36">
        <f t="shared" si="333"/>
        <v>45477</v>
      </c>
      <c r="B1083" s="14">
        <f t="shared" ca="1" si="332"/>
        <v>1590.6661215485185</v>
      </c>
      <c r="C1083" s="13">
        <f t="shared" si="334"/>
        <v>1023.70079075</v>
      </c>
      <c r="D1083" s="12">
        <f>IF(A1083&lt;$B$1,VLOOKUP(A1083,[1]DI!$A$4:$B$15000,2,FALSE),0)</f>
        <v>0.104</v>
      </c>
      <c r="E1083" s="13">
        <f t="shared" si="335"/>
        <v>1.0003926999999999</v>
      </c>
      <c r="F1083" s="13">
        <f>(TRUNC(PRODUCT($E$13:$E1082),16))</f>
        <v>1.37521561488757</v>
      </c>
      <c r="G1083" s="13">
        <f t="shared" si="336"/>
        <v>1.24187697988916</v>
      </c>
      <c r="H1083" s="13">
        <f t="shared" si="337"/>
        <v>1.1073686300000001</v>
      </c>
      <c r="I1083" s="12">
        <f t="shared" si="338"/>
        <v>4.4999999999999998E-2</v>
      </c>
      <c r="J1083" s="12"/>
      <c r="K1083" s="30">
        <f t="shared" si="339"/>
        <v>45135</v>
      </c>
      <c r="L1083" s="2">
        <f t="shared" si="340"/>
        <v>233</v>
      </c>
      <c r="M1083" s="15">
        <f t="shared" si="341"/>
        <v>233</v>
      </c>
      <c r="N1083" s="11">
        <f t="shared" si="342"/>
        <v>1.041537672</v>
      </c>
      <c r="O1083" s="11"/>
      <c r="P1083" s="11">
        <f t="shared" si="343"/>
        <v>1.1533661449999999</v>
      </c>
      <c r="Q1083" s="11"/>
      <c r="R1083" s="15">
        <f t="shared" si="344"/>
        <v>0</v>
      </c>
      <c r="S1083" s="13">
        <f t="shared" si="348"/>
        <v>566.96533079851849</v>
      </c>
      <c r="T1083" s="13"/>
      <c r="U1083" s="19">
        <f t="shared" si="349"/>
        <v>0</v>
      </c>
      <c r="V1083" s="13">
        <f t="shared" si="345"/>
        <v>0</v>
      </c>
      <c r="W1083" s="4" t="str">
        <f t="shared" si="346"/>
        <v>A+J=</v>
      </c>
      <c r="X1083" s="30">
        <f t="shared" si="347"/>
        <v>45866</v>
      </c>
      <c r="Y1083" s="3"/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3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</row>
    <row r="1084" spans="1:80" ht="15" x14ac:dyDescent="0.25">
      <c r="A1084" s="36">
        <f t="shared" si="333"/>
        <v>45478</v>
      </c>
      <c r="B1084" s="14">
        <f t="shared" ca="1" si="332"/>
        <v>1591.5687593530497</v>
      </c>
      <c r="C1084" s="13">
        <f t="shared" si="334"/>
        <v>1023.70079075</v>
      </c>
      <c r="D1084" s="12">
        <f>IF(A1084&lt;$B$1,VLOOKUP(A1084,[1]DI!$A$4:$B$15000,2,FALSE),0)</f>
        <v>0.104</v>
      </c>
      <c r="E1084" s="13">
        <f t="shared" si="335"/>
        <v>1.0003926999999999</v>
      </c>
      <c r="F1084" s="13">
        <f>(TRUNC(PRODUCT($E$13:$E1083),16))</f>
        <v>1.3757556620595299</v>
      </c>
      <c r="G1084" s="13">
        <f t="shared" si="336"/>
        <v>1.24187697988916</v>
      </c>
      <c r="H1084" s="13">
        <f t="shared" si="337"/>
        <v>1.1078034999999999</v>
      </c>
      <c r="I1084" s="12">
        <f t="shared" si="338"/>
        <v>4.4999999999999998E-2</v>
      </c>
      <c r="J1084" s="12"/>
      <c r="K1084" s="30">
        <f t="shared" si="339"/>
        <v>45135</v>
      </c>
      <c r="L1084" s="2">
        <f t="shared" si="340"/>
        <v>234</v>
      </c>
      <c r="M1084" s="15">
        <f t="shared" si="341"/>
        <v>234</v>
      </c>
      <c r="N1084" s="11">
        <f t="shared" si="342"/>
        <v>1.0417196129999999</v>
      </c>
      <c r="O1084" s="11"/>
      <c r="P1084" s="11">
        <f t="shared" si="343"/>
        <v>1.154020633</v>
      </c>
      <c r="Q1084" s="11"/>
      <c r="R1084" s="15">
        <f t="shared" si="344"/>
        <v>0</v>
      </c>
      <c r="S1084" s="13">
        <f t="shared" si="348"/>
        <v>567.86796860304958</v>
      </c>
      <c r="T1084" s="13"/>
      <c r="U1084" s="19">
        <f t="shared" si="349"/>
        <v>0</v>
      </c>
      <c r="V1084" s="13">
        <f t="shared" si="345"/>
        <v>0</v>
      </c>
      <c r="W1084" s="4" t="str">
        <f t="shared" si="346"/>
        <v>A+J=</v>
      </c>
      <c r="X1084" s="30">
        <f t="shared" si="347"/>
        <v>45866</v>
      </c>
      <c r="Y1084" s="173" t="s">
        <v>88</v>
      </c>
      <c r="Z1084" s="173" t="s">
        <v>88</v>
      </c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3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</row>
    <row r="1085" spans="1:80" ht="15" x14ac:dyDescent="0.25">
      <c r="A1085" s="36">
        <f t="shared" si="333"/>
        <v>45479</v>
      </c>
      <c r="B1085" s="14">
        <f t="shared" ca="1" si="332"/>
        <v>1592.4718964105718</v>
      </c>
      <c r="C1085" s="13">
        <f t="shared" si="334"/>
        <v>1023.70079075</v>
      </c>
      <c r="D1085" s="12">
        <f>IF(A1085&lt;$B$1,VLOOKUP(A1085,[1]DI!$A$4:$B$15000,2,FALSE),0)</f>
        <v>0</v>
      </c>
      <c r="E1085" s="13">
        <f t="shared" si="335"/>
        <v>1</v>
      </c>
      <c r="F1085" s="13">
        <f>(TRUNC(PRODUCT($E$13:$E1084),16))</f>
        <v>1.3762959213080299</v>
      </c>
      <c r="G1085" s="13">
        <f t="shared" si="336"/>
        <v>1.24187697988916</v>
      </c>
      <c r="H1085" s="13">
        <f t="shared" si="337"/>
        <v>1.1082385299999999</v>
      </c>
      <c r="I1085" s="12">
        <f t="shared" si="338"/>
        <v>4.4999999999999998E-2</v>
      </c>
      <c r="J1085" s="12"/>
      <c r="K1085" s="30">
        <f t="shared" si="339"/>
        <v>45135</v>
      </c>
      <c r="L1085" s="2">
        <f t="shared" si="340"/>
        <v>234</v>
      </c>
      <c r="M1085" s="15">
        <f t="shared" si="341"/>
        <v>235</v>
      </c>
      <c r="N1085" s="11">
        <f t="shared" si="342"/>
        <v>1.0419015869999999</v>
      </c>
      <c r="O1085" s="11"/>
      <c r="P1085" s="11">
        <f t="shared" si="343"/>
        <v>1.1546754829999999</v>
      </c>
      <c r="Q1085" s="11"/>
      <c r="R1085" s="15">
        <f t="shared" si="344"/>
        <v>0</v>
      </c>
      <c r="S1085" s="13">
        <f t="shared" si="348"/>
        <v>568.77110566057172</v>
      </c>
      <c r="T1085" s="13"/>
      <c r="U1085" s="19">
        <f t="shared" si="349"/>
        <v>0</v>
      </c>
      <c r="V1085" s="13">
        <f t="shared" si="345"/>
        <v>0</v>
      </c>
      <c r="W1085" s="4" t="str">
        <f t="shared" si="346"/>
        <v>A+J=</v>
      </c>
      <c r="X1085" s="30">
        <f t="shared" si="347"/>
        <v>45866</v>
      </c>
      <c r="Y1085" s="173" t="s">
        <v>69</v>
      </c>
      <c r="Z1085" s="173" t="s">
        <v>69</v>
      </c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3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</row>
    <row r="1086" spans="1:80" ht="15" x14ac:dyDescent="0.25">
      <c r="A1086" s="36">
        <f t="shared" si="333"/>
        <v>45480</v>
      </c>
      <c r="B1086" s="14">
        <f t="shared" ca="1" si="332"/>
        <v>1592.4718964105718</v>
      </c>
      <c r="C1086" s="13">
        <f t="shared" si="334"/>
        <v>1023.70079075</v>
      </c>
      <c r="D1086" s="12">
        <f>IF(A1086&lt;$B$1,VLOOKUP(A1086,[1]DI!$A$4:$B$15000,2,FALSE),0)</f>
        <v>0</v>
      </c>
      <c r="E1086" s="13">
        <f t="shared" si="335"/>
        <v>1</v>
      </c>
      <c r="F1086" s="13">
        <f>(TRUNC(PRODUCT($E$13:$E1085),16))</f>
        <v>1.3762959213080299</v>
      </c>
      <c r="G1086" s="13">
        <f t="shared" si="336"/>
        <v>1.24187697988916</v>
      </c>
      <c r="H1086" s="13">
        <f t="shared" si="337"/>
        <v>1.1082385299999999</v>
      </c>
      <c r="I1086" s="12">
        <f t="shared" si="338"/>
        <v>4.4999999999999998E-2</v>
      </c>
      <c r="J1086" s="12"/>
      <c r="K1086" s="30">
        <f t="shared" si="339"/>
        <v>45135</v>
      </c>
      <c r="L1086" s="2">
        <f t="shared" si="340"/>
        <v>234</v>
      </c>
      <c r="M1086" s="15">
        <f t="shared" si="341"/>
        <v>235</v>
      </c>
      <c r="N1086" s="11">
        <f t="shared" si="342"/>
        <v>1.0419015869999999</v>
      </c>
      <c r="O1086" s="11"/>
      <c r="P1086" s="11">
        <f t="shared" si="343"/>
        <v>1.1546754829999999</v>
      </c>
      <c r="Q1086" s="11"/>
      <c r="R1086" s="15">
        <f t="shared" si="344"/>
        <v>0</v>
      </c>
      <c r="S1086" s="13">
        <f t="shared" si="348"/>
        <v>568.77110566057172</v>
      </c>
      <c r="T1086" s="13"/>
      <c r="U1086" s="19">
        <f t="shared" si="349"/>
        <v>0</v>
      </c>
      <c r="V1086" s="13">
        <f t="shared" si="345"/>
        <v>0</v>
      </c>
      <c r="W1086" s="4" t="str">
        <f t="shared" si="346"/>
        <v>A+J=</v>
      </c>
      <c r="X1086" s="30">
        <f t="shared" si="347"/>
        <v>45866</v>
      </c>
      <c r="Y1086" s="174">
        <v>642432279.31465483</v>
      </c>
      <c r="Z1086" s="174">
        <v>642432279.31465483</v>
      </c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3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</row>
    <row r="1087" spans="1:80" ht="15" x14ac:dyDescent="0.25">
      <c r="A1087" s="36">
        <f t="shared" si="333"/>
        <v>45481</v>
      </c>
      <c r="B1087" s="14">
        <f t="shared" ca="1" si="332"/>
        <v>1592.4718964105718</v>
      </c>
      <c r="C1087" s="13">
        <f t="shared" si="334"/>
        <v>1023.70079075</v>
      </c>
      <c r="D1087" s="12">
        <f>IF(A1087&lt;$B$1,VLOOKUP(A1087,[1]DI!$A$4:$B$15000,2,FALSE),0)</f>
        <v>0.104</v>
      </c>
      <c r="E1087" s="13">
        <f t="shared" si="335"/>
        <v>1.0003926999999999</v>
      </c>
      <c r="F1087" s="13">
        <f>(TRUNC(PRODUCT($E$13:$E1086),16))</f>
        <v>1.3762959213080299</v>
      </c>
      <c r="G1087" s="13">
        <f t="shared" si="336"/>
        <v>1.24187697988916</v>
      </c>
      <c r="H1087" s="13">
        <f t="shared" si="337"/>
        <v>1.1082385299999999</v>
      </c>
      <c r="I1087" s="12">
        <f t="shared" si="338"/>
        <v>4.4999999999999998E-2</v>
      </c>
      <c r="J1087" s="12"/>
      <c r="K1087" s="30">
        <f t="shared" si="339"/>
        <v>45135</v>
      </c>
      <c r="L1087" s="2">
        <f t="shared" si="340"/>
        <v>235</v>
      </c>
      <c r="M1087" s="15">
        <f t="shared" si="341"/>
        <v>235</v>
      </c>
      <c r="N1087" s="11">
        <f t="shared" si="342"/>
        <v>1.0419015869999999</v>
      </c>
      <c r="O1087" s="11"/>
      <c r="P1087" s="11">
        <f t="shared" si="343"/>
        <v>1.1546754829999999</v>
      </c>
      <c r="Q1087" s="11"/>
      <c r="R1087" s="15">
        <f t="shared" si="344"/>
        <v>0</v>
      </c>
      <c r="S1087" s="13">
        <f t="shared" si="348"/>
        <v>568.77110566057172</v>
      </c>
      <c r="T1087" s="13"/>
      <c r="U1087" s="19">
        <f t="shared" si="349"/>
        <v>0</v>
      </c>
      <c r="V1087" s="13">
        <f t="shared" si="345"/>
        <v>0</v>
      </c>
      <c r="W1087" s="4" t="str">
        <f t="shared" si="346"/>
        <v>A+J=</v>
      </c>
      <c r="X1087" s="30">
        <f t="shared" si="347"/>
        <v>45866</v>
      </c>
      <c r="Y1087" s="173" t="s">
        <v>72</v>
      </c>
      <c r="Z1087" s="173" t="s">
        <v>72</v>
      </c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3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</row>
    <row r="1088" spans="1:80" ht="15" x14ac:dyDescent="0.25">
      <c r="A1088" s="36">
        <f t="shared" si="333"/>
        <v>45482</v>
      </c>
      <c r="B1088" s="14">
        <f t="shared" ca="1" si="332"/>
        <v>1593.3755575491896</v>
      </c>
      <c r="C1088" s="13">
        <f t="shared" si="334"/>
        <v>1023.70079075</v>
      </c>
      <c r="D1088" s="12">
        <f>IF(A1088&lt;$B$1,VLOOKUP(A1088,[1]DI!$A$4:$B$15000,2,FALSE),0)</f>
        <v>0.104</v>
      </c>
      <c r="E1088" s="13">
        <f t="shared" si="335"/>
        <v>1.0003926999999999</v>
      </c>
      <c r="F1088" s="13">
        <f>(TRUNC(PRODUCT($E$13:$E1087),16))</f>
        <v>1.3768363927163201</v>
      </c>
      <c r="G1088" s="13">
        <f t="shared" si="336"/>
        <v>1.24187697988916</v>
      </c>
      <c r="H1088" s="13">
        <f t="shared" si="337"/>
        <v>1.10867374</v>
      </c>
      <c r="I1088" s="12">
        <f t="shared" si="338"/>
        <v>4.4999999999999998E-2</v>
      </c>
      <c r="J1088" s="12"/>
      <c r="K1088" s="30">
        <f t="shared" si="339"/>
        <v>45135</v>
      </c>
      <c r="L1088" s="2">
        <f t="shared" si="340"/>
        <v>236</v>
      </c>
      <c r="M1088" s="15">
        <f t="shared" si="341"/>
        <v>236</v>
      </c>
      <c r="N1088" s="11">
        <f t="shared" si="342"/>
        <v>1.042083592</v>
      </c>
      <c r="O1088" s="11"/>
      <c r="P1088" s="11">
        <f t="shared" si="343"/>
        <v>1.1553307129999999</v>
      </c>
      <c r="Q1088" s="11"/>
      <c r="R1088" s="15">
        <f t="shared" si="344"/>
        <v>0</v>
      </c>
      <c r="S1088" s="13">
        <f t="shared" si="348"/>
        <v>569.67476679918957</v>
      </c>
      <c r="T1088" s="13"/>
      <c r="U1088" s="19">
        <f t="shared" si="349"/>
        <v>0</v>
      </c>
      <c r="V1088" s="13">
        <f t="shared" si="345"/>
        <v>0</v>
      </c>
      <c r="W1088" s="4" t="str">
        <f t="shared" si="346"/>
        <v>A+J=</v>
      </c>
      <c r="X1088" s="30">
        <f t="shared" si="347"/>
        <v>45866</v>
      </c>
      <c r="Y1088" s="174">
        <v>126549609.18251772</v>
      </c>
      <c r="Z1088" s="174">
        <v>126549609.18251772</v>
      </c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3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</row>
    <row r="1089" spans="1:80" ht="15" x14ac:dyDescent="0.25">
      <c r="A1089" s="36">
        <f t="shared" si="333"/>
        <v>45483</v>
      </c>
      <c r="B1089" s="14">
        <f t="shared" ca="1" si="332"/>
        <v>1594.2797165653487</v>
      </c>
      <c r="C1089" s="13">
        <f t="shared" si="334"/>
        <v>1023.70079075</v>
      </c>
      <c r="D1089" s="12">
        <f>IF(A1089&lt;$B$1,VLOOKUP(A1089,[1]DI!$A$4:$B$15000,2,FALSE),0)</f>
        <v>0.104</v>
      </c>
      <c r="E1089" s="13">
        <f t="shared" si="335"/>
        <v>1.0003926999999999</v>
      </c>
      <c r="F1089" s="13">
        <f>(TRUNC(PRODUCT($E$13:$E1088),16))</f>
        <v>1.37737707636774</v>
      </c>
      <c r="G1089" s="13">
        <f t="shared" si="336"/>
        <v>1.24187697988916</v>
      </c>
      <c r="H1089" s="13">
        <f t="shared" si="337"/>
        <v>1.1091091099999999</v>
      </c>
      <c r="I1089" s="12">
        <f t="shared" si="338"/>
        <v>4.4999999999999998E-2</v>
      </c>
      <c r="J1089" s="12"/>
      <c r="K1089" s="30">
        <f t="shared" si="339"/>
        <v>45135</v>
      </c>
      <c r="L1089" s="2">
        <f t="shared" si="340"/>
        <v>237</v>
      </c>
      <c r="M1089" s="15">
        <f t="shared" si="341"/>
        <v>237</v>
      </c>
      <c r="N1089" s="11">
        <f t="shared" si="342"/>
        <v>1.0422656290000001</v>
      </c>
      <c r="O1089" s="11"/>
      <c r="P1089" s="11">
        <f t="shared" si="343"/>
        <v>1.155986304</v>
      </c>
      <c r="Q1089" s="11"/>
      <c r="R1089" s="15">
        <f t="shared" si="344"/>
        <v>0</v>
      </c>
      <c r="S1089" s="13">
        <f t="shared" si="348"/>
        <v>570.57892581534861</v>
      </c>
      <c r="T1089" s="13"/>
      <c r="U1089" s="19">
        <f t="shared" si="349"/>
        <v>0</v>
      </c>
      <c r="V1089" s="13">
        <f t="shared" si="345"/>
        <v>0</v>
      </c>
      <c r="W1089" s="4" t="str">
        <f t="shared" si="346"/>
        <v>A+J=</v>
      </c>
      <c r="X1089" s="30">
        <f t="shared" si="347"/>
        <v>45866</v>
      </c>
      <c r="Y1089" s="173" t="s">
        <v>73</v>
      </c>
      <c r="Z1089" s="173" t="s">
        <v>73</v>
      </c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3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</row>
    <row r="1090" spans="1:80" ht="15" x14ac:dyDescent="0.25">
      <c r="A1090" s="36">
        <f t="shared" si="333"/>
        <v>45484</v>
      </c>
      <c r="B1090" s="14">
        <f t="shared" ca="1" si="332"/>
        <v>1595.1844010280533</v>
      </c>
      <c r="C1090" s="13">
        <f t="shared" si="334"/>
        <v>1023.70079075</v>
      </c>
      <c r="D1090" s="12">
        <f>IF(A1090&lt;$B$1,VLOOKUP(A1090,[1]DI!$A$4:$B$15000,2,FALSE),0)</f>
        <v>0.104</v>
      </c>
      <c r="E1090" s="13">
        <f t="shared" si="335"/>
        <v>1.0003926999999999</v>
      </c>
      <c r="F1090" s="13">
        <f>(TRUNC(PRODUCT($E$13:$E1089),16))</f>
        <v>1.3779179723456301</v>
      </c>
      <c r="G1090" s="13">
        <f t="shared" si="336"/>
        <v>1.24187697988916</v>
      </c>
      <c r="H1090" s="13">
        <f t="shared" si="337"/>
        <v>1.1095446600000001</v>
      </c>
      <c r="I1090" s="12">
        <f t="shared" si="338"/>
        <v>4.4999999999999998E-2</v>
      </c>
      <c r="J1090" s="12"/>
      <c r="K1090" s="30">
        <f t="shared" si="339"/>
        <v>45135</v>
      </c>
      <c r="L1090" s="2">
        <f t="shared" si="340"/>
        <v>238</v>
      </c>
      <c r="M1090" s="15">
        <f t="shared" si="341"/>
        <v>238</v>
      </c>
      <c r="N1090" s="11">
        <f t="shared" si="342"/>
        <v>1.0424476970000001</v>
      </c>
      <c r="O1090" s="11"/>
      <c r="P1090" s="11">
        <f t="shared" si="343"/>
        <v>1.1566422759999999</v>
      </c>
      <c r="Q1090" s="11"/>
      <c r="R1090" s="15">
        <f t="shared" si="344"/>
        <v>0</v>
      </c>
      <c r="S1090" s="13">
        <f t="shared" si="348"/>
        <v>571.48361027805345</v>
      </c>
      <c r="T1090" s="13"/>
      <c r="U1090" s="19">
        <f t="shared" si="349"/>
        <v>0</v>
      </c>
      <c r="V1090" s="13">
        <f t="shared" si="345"/>
        <v>0</v>
      </c>
      <c r="W1090" s="4" t="str">
        <f t="shared" si="346"/>
        <v>A+J=</v>
      </c>
      <c r="X1090" s="30">
        <f t="shared" si="347"/>
        <v>45866</v>
      </c>
      <c r="Y1090" s="174">
        <f>Y1086+Y1088</f>
        <v>768981888.49717259</v>
      </c>
      <c r="Z1090" s="174">
        <f>Z1086+Z1088</f>
        <v>768981888.49717259</v>
      </c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3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</row>
    <row r="1091" spans="1:80" ht="15" x14ac:dyDescent="0.25">
      <c r="A1091" s="36">
        <f t="shared" si="333"/>
        <v>45485</v>
      </c>
      <c r="B1091" s="14">
        <f t="shared" ca="1" si="332"/>
        <v>1596.089597162802</v>
      </c>
      <c r="C1091" s="13">
        <f t="shared" si="334"/>
        <v>1023.70079075</v>
      </c>
      <c r="D1091" s="12">
        <f>IF(A1091&lt;$B$1,VLOOKUP(A1091,[1]DI!$A$4:$B$15000,2,FALSE),0)</f>
        <v>0.104</v>
      </c>
      <c r="E1091" s="13">
        <f t="shared" si="335"/>
        <v>1.0003926999999999</v>
      </c>
      <c r="F1091" s="13">
        <f>(TRUNC(PRODUCT($E$13:$E1090),16))</f>
        <v>1.3784590807333701</v>
      </c>
      <c r="G1091" s="13">
        <f t="shared" si="336"/>
        <v>1.24187697988916</v>
      </c>
      <c r="H1091" s="13">
        <f t="shared" si="337"/>
        <v>1.1099803800000001</v>
      </c>
      <c r="I1091" s="12">
        <f t="shared" si="338"/>
        <v>4.4999999999999998E-2</v>
      </c>
      <c r="J1091" s="12"/>
      <c r="K1091" s="30">
        <f t="shared" si="339"/>
        <v>45135</v>
      </c>
      <c r="L1091" s="2">
        <f t="shared" si="340"/>
        <v>239</v>
      </c>
      <c r="M1091" s="15">
        <f t="shared" si="341"/>
        <v>239</v>
      </c>
      <c r="N1091" s="11">
        <f t="shared" si="342"/>
        <v>1.0426297980000001</v>
      </c>
      <c r="O1091" s="11"/>
      <c r="P1091" s="11">
        <f t="shared" si="343"/>
        <v>1.1572986190000001</v>
      </c>
      <c r="Q1091" s="11"/>
      <c r="R1091" s="15">
        <f t="shared" si="344"/>
        <v>0</v>
      </c>
      <c r="S1091" s="13">
        <f t="shared" si="348"/>
        <v>572.38880641280196</v>
      </c>
      <c r="T1091" s="13"/>
      <c r="U1091" s="19">
        <f t="shared" si="349"/>
        <v>0</v>
      </c>
      <c r="V1091" s="13">
        <f t="shared" si="345"/>
        <v>0</v>
      </c>
      <c r="W1091" s="4" t="str">
        <f t="shared" si="346"/>
        <v>A+J=</v>
      </c>
      <c r="X1091" s="30">
        <f t="shared" si="347"/>
        <v>45866</v>
      </c>
      <c r="Y1091" s="173" t="s">
        <v>89</v>
      </c>
      <c r="Z1091" s="173" t="s">
        <v>89</v>
      </c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3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</row>
    <row r="1092" spans="1:80" ht="15" x14ac:dyDescent="0.25">
      <c r="A1092" s="36">
        <f t="shared" si="333"/>
        <v>45486</v>
      </c>
      <c r="B1092" s="14">
        <f t="shared" ca="1" si="332"/>
        <v>1596.995306335044</v>
      </c>
      <c r="C1092" s="13">
        <f t="shared" si="334"/>
        <v>1023.70079075</v>
      </c>
      <c r="D1092" s="12">
        <f>IF(A1092&lt;$B$1,VLOOKUP(A1092,[1]DI!$A$4:$B$15000,2,FALSE),0)</f>
        <v>0</v>
      </c>
      <c r="E1092" s="13">
        <f t="shared" si="335"/>
        <v>1</v>
      </c>
      <c r="F1092" s="13">
        <f>(TRUNC(PRODUCT($E$13:$E1091),16))</f>
        <v>1.37900040161438</v>
      </c>
      <c r="G1092" s="13">
        <f t="shared" si="336"/>
        <v>1.24187697988916</v>
      </c>
      <c r="H1092" s="13">
        <f t="shared" si="337"/>
        <v>1.11041627</v>
      </c>
      <c r="I1092" s="12">
        <f t="shared" si="338"/>
        <v>4.4999999999999998E-2</v>
      </c>
      <c r="J1092" s="12"/>
      <c r="K1092" s="30">
        <f t="shared" si="339"/>
        <v>45135</v>
      </c>
      <c r="L1092" s="2">
        <f t="shared" si="340"/>
        <v>239</v>
      </c>
      <c r="M1092" s="15">
        <f t="shared" si="341"/>
        <v>240</v>
      </c>
      <c r="N1092" s="11">
        <f t="shared" si="342"/>
        <v>1.0428119300000001</v>
      </c>
      <c r="O1092" s="11"/>
      <c r="P1092" s="11">
        <f t="shared" si="343"/>
        <v>1.1579553339999999</v>
      </c>
      <c r="Q1092" s="11"/>
      <c r="R1092" s="15">
        <f t="shared" si="344"/>
        <v>0</v>
      </c>
      <c r="S1092" s="13">
        <f t="shared" si="348"/>
        <v>573.29451558504411</v>
      </c>
      <c r="T1092" s="13"/>
      <c r="U1092" s="19">
        <f t="shared" si="349"/>
        <v>0</v>
      </c>
      <c r="V1092" s="13">
        <f t="shared" si="345"/>
        <v>0</v>
      </c>
      <c r="W1092" s="4" t="str">
        <f t="shared" si="346"/>
        <v>A+J=</v>
      </c>
      <c r="X1092" s="30">
        <f t="shared" si="347"/>
        <v>45866</v>
      </c>
      <c r="Y1092" s="175">
        <f>ROUND(Y1086/Y1090,6)</f>
        <v>0.83543199999999995</v>
      </c>
      <c r="Z1092" s="175">
        <f>ROUND(Z1086/Z1090,6)</f>
        <v>0.83543199999999995</v>
      </c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3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</row>
    <row r="1093" spans="1:80" ht="15" x14ac:dyDescent="0.25">
      <c r="A1093" s="36">
        <f t="shared" si="333"/>
        <v>45487</v>
      </c>
      <c r="B1093" s="14">
        <f t="shared" ca="1" si="332"/>
        <v>1596.995306335044</v>
      </c>
      <c r="C1093" s="13">
        <f t="shared" si="334"/>
        <v>1023.70079075</v>
      </c>
      <c r="D1093" s="12">
        <f>IF(A1093&lt;$B$1,VLOOKUP(A1093,[1]DI!$A$4:$B$15000,2,FALSE),0)</f>
        <v>0</v>
      </c>
      <c r="E1093" s="13">
        <f t="shared" si="335"/>
        <v>1</v>
      </c>
      <c r="F1093" s="13">
        <f>(TRUNC(PRODUCT($E$13:$E1092),16))</f>
        <v>1.37900040161438</v>
      </c>
      <c r="G1093" s="13">
        <f t="shared" si="336"/>
        <v>1.24187697988916</v>
      </c>
      <c r="H1093" s="13">
        <f t="shared" si="337"/>
        <v>1.11041627</v>
      </c>
      <c r="I1093" s="12">
        <f t="shared" si="338"/>
        <v>4.4999999999999998E-2</v>
      </c>
      <c r="J1093" s="12"/>
      <c r="K1093" s="30">
        <f t="shared" si="339"/>
        <v>45135</v>
      </c>
      <c r="L1093" s="2">
        <f t="shared" si="340"/>
        <v>239</v>
      </c>
      <c r="M1093" s="15">
        <f t="shared" si="341"/>
        <v>240</v>
      </c>
      <c r="N1093" s="11">
        <f t="shared" si="342"/>
        <v>1.0428119300000001</v>
      </c>
      <c r="O1093" s="11"/>
      <c r="P1093" s="11">
        <f t="shared" si="343"/>
        <v>1.1579553339999999</v>
      </c>
      <c r="Q1093" s="11"/>
      <c r="R1093" s="15">
        <f t="shared" si="344"/>
        <v>0</v>
      </c>
      <c r="S1093" s="13">
        <f t="shared" si="348"/>
        <v>573.29451558504411</v>
      </c>
      <c r="T1093" s="13"/>
      <c r="U1093" s="19">
        <f t="shared" si="349"/>
        <v>0</v>
      </c>
      <c r="V1093" s="13">
        <f t="shared" si="345"/>
        <v>0</v>
      </c>
      <c r="W1093" s="4" t="str">
        <f t="shared" si="346"/>
        <v>A+J=</v>
      </c>
      <c r="X1093" s="30">
        <f t="shared" si="347"/>
        <v>45866</v>
      </c>
      <c r="Y1093" s="173" t="s">
        <v>90</v>
      </c>
      <c r="Z1093" s="173" t="s">
        <v>90</v>
      </c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3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</row>
    <row r="1094" spans="1:80" ht="15" x14ac:dyDescent="0.25">
      <c r="A1094" s="36">
        <f t="shared" si="333"/>
        <v>45488</v>
      </c>
      <c r="B1094" s="14">
        <f t="shared" ca="1" si="332"/>
        <v>1596.995306335044</v>
      </c>
      <c r="C1094" s="13">
        <f t="shared" si="334"/>
        <v>1023.70079075</v>
      </c>
      <c r="D1094" s="12">
        <f>IF(A1094&lt;$B$1,VLOOKUP(A1094,[1]DI!$A$4:$B$15000,2,FALSE),0)</f>
        <v>0.104</v>
      </c>
      <c r="E1094" s="13">
        <f t="shared" si="335"/>
        <v>1.0003926999999999</v>
      </c>
      <c r="F1094" s="13">
        <f>(TRUNC(PRODUCT($E$13:$E1093),16))</f>
        <v>1.37900040161438</v>
      </c>
      <c r="G1094" s="13">
        <f t="shared" si="336"/>
        <v>1.24187697988916</v>
      </c>
      <c r="H1094" s="13">
        <f t="shared" si="337"/>
        <v>1.11041627</v>
      </c>
      <c r="I1094" s="12">
        <f t="shared" si="338"/>
        <v>4.4999999999999998E-2</v>
      </c>
      <c r="J1094" s="12"/>
      <c r="K1094" s="30">
        <f t="shared" si="339"/>
        <v>45135</v>
      </c>
      <c r="L1094" s="2">
        <f t="shared" si="340"/>
        <v>240</v>
      </c>
      <c r="M1094" s="15">
        <f t="shared" si="341"/>
        <v>240</v>
      </c>
      <c r="N1094" s="11">
        <f t="shared" si="342"/>
        <v>1.0428119300000001</v>
      </c>
      <c r="O1094" s="11"/>
      <c r="P1094" s="11">
        <f t="shared" si="343"/>
        <v>1.1579553339999999</v>
      </c>
      <c r="Q1094" s="11"/>
      <c r="R1094" s="15">
        <f t="shared" si="344"/>
        <v>0</v>
      </c>
      <c r="S1094" s="13">
        <f t="shared" si="348"/>
        <v>573.29451558504411</v>
      </c>
      <c r="T1094" s="13"/>
      <c r="U1094" s="19">
        <f t="shared" si="349"/>
        <v>0</v>
      </c>
      <c r="V1094" s="13">
        <f t="shared" si="345"/>
        <v>0</v>
      </c>
      <c r="W1094" s="4" t="str">
        <f t="shared" si="346"/>
        <v>A+J=</v>
      </c>
      <c r="X1094" s="30">
        <f t="shared" si="347"/>
        <v>45866</v>
      </c>
      <c r="Y1094" s="175">
        <f>1-Y1092</f>
        <v>0.16456800000000005</v>
      </c>
      <c r="Z1094" s="175">
        <f>1-Z1092</f>
        <v>0.16456800000000005</v>
      </c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3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</row>
    <row r="1095" spans="1:80" ht="18.75" x14ac:dyDescent="0.3">
      <c r="A1095" s="36">
        <f t="shared" si="333"/>
        <v>45489</v>
      </c>
      <c r="B1095" s="14">
        <f t="shared" ca="1" si="332"/>
        <v>1597.9015258038794</v>
      </c>
      <c r="C1095" s="13">
        <f t="shared" si="334"/>
        <v>1023.70079075</v>
      </c>
      <c r="D1095" s="12">
        <f>IF(A1095&lt;$B$1,VLOOKUP(A1095,[1]DI!$A$4:$B$15000,2,FALSE),0)</f>
        <v>0.104</v>
      </c>
      <c r="E1095" s="13">
        <f t="shared" si="335"/>
        <v>1.0003926999999999</v>
      </c>
      <c r="F1095" s="13">
        <f>(TRUNC(PRODUCT($E$13:$E1094),16))</f>
        <v>1.3795419350720901</v>
      </c>
      <c r="G1095" s="13">
        <f t="shared" si="336"/>
        <v>1.24187697988916</v>
      </c>
      <c r="H1095" s="13">
        <f t="shared" si="337"/>
        <v>1.1108523299999999</v>
      </c>
      <c r="I1095" s="12">
        <f t="shared" si="338"/>
        <v>4.4999999999999998E-2</v>
      </c>
      <c r="J1095" s="12"/>
      <c r="K1095" s="30">
        <f t="shared" si="339"/>
        <v>45135</v>
      </c>
      <c r="L1095" s="2">
        <f t="shared" si="340"/>
        <v>241</v>
      </c>
      <c r="M1095" s="15">
        <f t="shared" si="341"/>
        <v>241</v>
      </c>
      <c r="N1095" s="11">
        <f t="shared" si="342"/>
        <v>1.042994094</v>
      </c>
      <c r="O1095" s="11"/>
      <c r="P1095" s="11">
        <f t="shared" si="343"/>
        <v>1.158612419</v>
      </c>
      <c r="Q1095" s="11"/>
      <c r="R1095" s="15">
        <f t="shared" si="344"/>
        <v>0</v>
      </c>
      <c r="S1095" s="13">
        <f t="shared" si="348"/>
        <v>574.2007350538795</v>
      </c>
      <c r="T1095" s="13"/>
      <c r="U1095" s="19">
        <f t="shared" si="349"/>
        <v>0</v>
      </c>
      <c r="V1095" s="13">
        <f t="shared" si="345"/>
        <v>0</v>
      </c>
      <c r="W1095" s="4" t="str">
        <f t="shared" si="346"/>
        <v>A+J=</v>
      </c>
      <c r="X1095" s="30">
        <f t="shared" si="347"/>
        <v>45866</v>
      </c>
      <c r="Y1095" s="190" t="s">
        <v>91</v>
      </c>
      <c r="Z1095" s="189" t="s">
        <v>66</v>
      </c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3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</row>
    <row r="1096" spans="1:80" ht="15" x14ac:dyDescent="0.25">
      <c r="A1096" s="36">
        <f t="shared" si="333"/>
        <v>45490</v>
      </c>
      <c r="B1096" s="14">
        <f t="shared" ca="1" si="332"/>
        <v>1598.8082596856589</v>
      </c>
      <c r="C1096" s="13">
        <f t="shared" si="334"/>
        <v>1023.70079075</v>
      </c>
      <c r="D1096" s="12">
        <f>IF(A1096&lt;$B$1,VLOOKUP(A1096,[1]DI!$A$4:$B$15000,2,FALSE),0)</f>
        <v>0.104</v>
      </c>
      <c r="E1096" s="13">
        <f t="shared" si="335"/>
        <v>1.0003926999999999</v>
      </c>
      <c r="F1096" s="13">
        <f>(TRUNC(PRODUCT($E$13:$E1095),16))</f>
        <v>1.3800836811899899</v>
      </c>
      <c r="G1096" s="13">
        <f t="shared" si="336"/>
        <v>1.24187697988916</v>
      </c>
      <c r="H1096" s="13">
        <f t="shared" si="337"/>
        <v>1.11128856</v>
      </c>
      <c r="I1096" s="12">
        <f t="shared" si="338"/>
        <v>4.4999999999999998E-2</v>
      </c>
      <c r="J1096" s="12"/>
      <c r="K1096" s="30">
        <f t="shared" si="339"/>
        <v>45135</v>
      </c>
      <c r="L1096" s="2">
        <f t="shared" si="340"/>
        <v>242</v>
      </c>
      <c r="M1096" s="15">
        <f t="shared" si="341"/>
        <v>242</v>
      </c>
      <c r="N1096" s="11">
        <f t="shared" si="342"/>
        <v>1.0431762899999999</v>
      </c>
      <c r="O1096" s="11"/>
      <c r="P1096" s="11">
        <f t="shared" si="343"/>
        <v>1.1592698770000001</v>
      </c>
      <c r="Q1096" s="11"/>
      <c r="R1096" s="15">
        <f t="shared" si="344"/>
        <v>0</v>
      </c>
      <c r="S1096" s="13">
        <f t="shared" si="348"/>
        <v>575.10746893565897</v>
      </c>
      <c r="T1096" s="13"/>
      <c r="U1096" s="19">
        <f t="shared" si="349"/>
        <v>0</v>
      </c>
      <c r="V1096" s="13">
        <f t="shared" si="345"/>
        <v>0</v>
      </c>
      <c r="W1096" s="4" t="str">
        <f t="shared" si="346"/>
        <v>A+J=</v>
      </c>
      <c r="X1096" s="30">
        <f t="shared" si="347"/>
        <v>45866</v>
      </c>
      <c r="Y1096" s="174">
        <v>200000000</v>
      </c>
      <c r="Z1096" s="174">
        <v>8079542.8200000003</v>
      </c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3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</row>
    <row r="1097" spans="1:80" ht="15" x14ac:dyDescent="0.25">
      <c r="A1097" s="36">
        <f t="shared" si="333"/>
        <v>45491</v>
      </c>
      <c r="B1097" s="14">
        <f t="shared" ca="1" si="332"/>
        <v>1599.7155066149321</v>
      </c>
      <c r="C1097" s="13">
        <f t="shared" si="334"/>
        <v>1023.70079075</v>
      </c>
      <c r="D1097" s="12">
        <f>IF(A1097&lt;$B$1,VLOOKUP(A1097,[1]DI!$A$4:$B$15000,2,FALSE),0)</f>
        <v>0.104</v>
      </c>
      <c r="E1097" s="13">
        <f t="shared" si="335"/>
        <v>1.0003926999999999</v>
      </c>
      <c r="F1097" s="13">
        <f>(TRUNC(PRODUCT($E$13:$E1096),16))</f>
        <v>1.3806256400515999</v>
      </c>
      <c r="G1097" s="13">
        <f t="shared" si="336"/>
        <v>1.24187697988916</v>
      </c>
      <c r="H1097" s="13">
        <f t="shared" si="337"/>
        <v>1.1117249600000001</v>
      </c>
      <c r="I1097" s="12">
        <f t="shared" si="338"/>
        <v>4.4999999999999998E-2</v>
      </c>
      <c r="J1097" s="12"/>
      <c r="K1097" s="30">
        <f t="shared" si="339"/>
        <v>45135</v>
      </c>
      <c r="L1097" s="2">
        <f t="shared" si="340"/>
        <v>243</v>
      </c>
      <c r="M1097" s="15">
        <f t="shared" si="341"/>
        <v>243</v>
      </c>
      <c r="N1097" s="11">
        <f t="shared" si="342"/>
        <v>1.043358518</v>
      </c>
      <c r="O1097" s="11"/>
      <c r="P1097" s="11">
        <f t="shared" si="343"/>
        <v>1.159927707</v>
      </c>
      <c r="Q1097" s="11"/>
      <c r="R1097" s="15">
        <f t="shared" si="344"/>
        <v>0</v>
      </c>
      <c r="S1097" s="13">
        <f t="shared" si="348"/>
        <v>576.0147158649321</v>
      </c>
      <c r="T1097" s="13"/>
      <c r="U1097" s="19">
        <f t="shared" si="349"/>
        <v>0</v>
      </c>
      <c r="V1097" s="13">
        <f t="shared" si="345"/>
        <v>0</v>
      </c>
      <c r="W1097" s="4" t="str">
        <f t="shared" si="346"/>
        <v>A+J=</v>
      </c>
      <c r="X1097" s="30">
        <f t="shared" si="347"/>
        <v>45866</v>
      </c>
      <c r="Y1097" s="176" t="s">
        <v>92</v>
      </c>
      <c r="Z1097" s="173" t="s">
        <v>98</v>
      </c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3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</row>
    <row r="1098" spans="1:80" ht="15" x14ac:dyDescent="0.25">
      <c r="A1098" s="36">
        <f t="shared" si="333"/>
        <v>45492</v>
      </c>
      <c r="B1098" s="14">
        <f t="shared" ca="1" si="332"/>
        <v>1600.6232790007512</v>
      </c>
      <c r="C1098" s="13">
        <f t="shared" si="334"/>
        <v>1023.70079075</v>
      </c>
      <c r="D1098" s="12">
        <f>IF(A1098&lt;$B$1,VLOOKUP(A1098,[1]DI!$A$4:$B$15000,2,FALSE),0)</f>
        <v>0.104</v>
      </c>
      <c r="E1098" s="13">
        <f t="shared" si="335"/>
        <v>1.0003926999999999</v>
      </c>
      <c r="F1098" s="13">
        <f>(TRUNC(PRODUCT($E$13:$E1097),16))</f>
        <v>1.38116781174044</v>
      </c>
      <c r="G1098" s="13">
        <f t="shared" si="336"/>
        <v>1.24187697988916</v>
      </c>
      <c r="H1098" s="13">
        <f t="shared" si="337"/>
        <v>1.11216154</v>
      </c>
      <c r="I1098" s="12">
        <f t="shared" si="338"/>
        <v>4.4999999999999998E-2</v>
      </c>
      <c r="J1098" s="12"/>
      <c r="K1098" s="30">
        <f t="shared" si="339"/>
        <v>45135</v>
      </c>
      <c r="L1098" s="2">
        <f t="shared" si="340"/>
        <v>244</v>
      </c>
      <c r="M1098" s="15">
        <f t="shared" si="341"/>
        <v>244</v>
      </c>
      <c r="N1098" s="11">
        <f t="shared" si="342"/>
        <v>1.043540777</v>
      </c>
      <c r="O1098" s="11"/>
      <c r="P1098" s="11">
        <f t="shared" si="343"/>
        <v>1.160585918</v>
      </c>
      <c r="Q1098" s="11"/>
      <c r="R1098" s="15">
        <f t="shared" si="344"/>
        <v>0</v>
      </c>
      <c r="S1098" s="13">
        <f t="shared" si="348"/>
        <v>576.92248825075126</v>
      </c>
      <c r="T1098" s="13"/>
      <c r="U1098" s="19">
        <f t="shared" si="349"/>
        <v>0</v>
      </c>
      <c r="V1098" s="13">
        <f t="shared" si="345"/>
        <v>0</v>
      </c>
      <c r="W1098" s="4" t="str">
        <f t="shared" si="346"/>
        <v>A+J=</v>
      </c>
      <c r="X1098" s="30">
        <f t="shared" si="347"/>
        <v>45866</v>
      </c>
      <c r="Y1098" s="174">
        <f>Y1092*Y1096</f>
        <v>167086400</v>
      </c>
      <c r="Z1098" s="174">
        <f>Z1092*Z1096</f>
        <v>6749908.61719824</v>
      </c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3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</row>
    <row r="1099" spans="1:80" ht="15" x14ac:dyDescent="0.25">
      <c r="A1099" s="36">
        <f t="shared" si="333"/>
        <v>45493</v>
      </c>
      <c r="B1099" s="14">
        <f t="shared" ca="1" si="332"/>
        <v>1601.5315492641116</v>
      </c>
      <c r="C1099" s="13">
        <f t="shared" si="334"/>
        <v>1023.70079075</v>
      </c>
      <c r="D1099" s="12">
        <f>IF(A1099&lt;$B$1,VLOOKUP(A1099,[1]DI!$A$4:$B$15000,2,FALSE),0)</f>
        <v>0</v>
      </c>
      <c r="E1099" s="13">
        <f t="shared" si="335"/>
        <v>1</v>
      </c>
      <c r="F1099" s="13">
        <f>(TRUNC(PRODUCT($E$13:$E1098),16))</f>
        <v>1.3817101963401099</v>
      </c>
      <c r="G1099" s="13">
        <f t="shared" si="336"/>
        <v>1.24187697988916</v>
      </c>
      <c r="H1099" s="13">
        <f t="shared" si="337"/>
        <v>1.1125982800000001</v>
      </c>
      <c r="I1099" s="12">
        <f t="shared" si="338"/>
        <v>4.4999999999999998E-2</v>
      </c>
      <c r="J1099" s="12"/>
      <c r="K1099" s="30">
        <f t="shared" si="339"/>
        <v>45135</v>
      </c>
      <c r="L1099" s="2">
        <f t="shared" si="340"/>
        <v>244</v>
      </c>
      <c r="M1099" s="15">
        <f t="shared" si="341"/>
        <v>245</v>
      </c>
      <c r="N1099" s="11">
        <f t="shared" si="342"/>
        <v>1.043723068</v>
      </c>
      <c r="O1099" s="11"/>
      <c r="P1099" s="11">
        <f t="shared" si="343"/>
        <v>1.1612444900000001</v>
      </c>
      <c r="Q1099" s="11"/>
      <c r="R1099" s="15">
        <f t="shared" si="344"/>
        <v>0</v>
      </c>
      <c r="S1099" s="13">
        <f t="shared" si="348"/>
        <v>577.83075851411149</v>
      </c>
      <c r="T1099" s="13"/>
      <c r="U1099" s="19">
        <f t="shared" si="349"/>
        <v>0</v>
      </c>
      <c r="V1099" s="13">
        <f t="shared" si="345"/>
        <v>0</v>
      </c>
      <c r="W1099" s="4" t="str">
        <f t="shared" si="346"/>
        <v>A+J=</v>
      </c>
      <c r="X1099" s="30">
        <f t="shared" si="347"/>
        <v>45866</v>
      </c>
      <c r="Y1099" s="176" t="s">
        <v>93</v>
      </c>
      <c r="Z1099" s="173" t="s">
        <v>99</v>
      </c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3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</row>
    <row r="1100" spans="1:80" ht="15" x14ac:dyDescent="0.25">
      <c r="A1100" s="36">
        <f t="shared" si="333"/>
        <v>45494</v>
      </c>
      <c r="B1100" s="14">
        <f t="shared" ca="1" si="332"/>
        <v>1601.5315492641116</v>
      </c>
      <c r="C1100" s="13">
        <f t="shared" si="334"/>
        <v>1023.70079075</v>
      </c>
      <c r="D1100" s="12">
        <f>IF(A1100&lt;$B$1,VLOOKUP(A1100,[1]DI!$A$4:$B$15000,2,FALSE),0)</f>
        <v>0</v>
      </c>
      <c r="E1100" s="13">
        <f t="shared" si="335"/>
        <v>1</v>
      </c>
      <c r="F1100" s="13">
        <f>(TRUNC(PRODUCT($E$13:$E1099),16))</f>
        <v>1.3817101963401099</v>
      </c>
      <c r="G1100" s="13">
        <f t="shared" si="336"/>
        <v>1.24187697988916</v>
      </c>
      <c r="H1100" s="13">
        <f t="shared" si="337"/>
        <v>1.1125982800000001</v>
      </c>
      <c r="I1100" s="12">
        <f t="shared" si="338"/>
        <v>4.4999999999999998E-2</v>
      </c>
      <c r="J1100" s="12"/>
      <c r="K1100" s="30">
        <f t="shared" si="339"/>
        <v>45135</v>
      </c>
      <c r="L1100" s="2">
        <f t="shared" si="340"/>
        <v>244</v>
      </c>
      <c r="M1100" s="15">
        <f t="shared" si="341"/>
        <v>245</v>
      </c>
      <c r="N1100" s="11">
        <f t="shared" si="342"/>
        <v>1.043723068</v>
      </c>
      <c r="O1100" s="11"/>
      <c r="P1100" s="11">
        <f t="shared" si="343"/>
        <v>1.1612444900000001</v>
      </c>
      <c r="Q1100" s="11"/>
      <c r="R1100" s="15">
        <f t="shared" si="344"/>
        <v>0</v>
      </c>
      <c r="S1100" s="13">
        <f t="shared" si="348"/>
        <v>577.83075851411149</v>
      </c>
      <c r="T1100" s="13"/>
      <c r="U1100" s="19">
        <f t="shared" si="349"/>
        <v>0</v>
      </c>
      <c r="V1100" s="13">
        <f t="shared" si="345"/>
        <v>0</v>
      </c>
      <c r="W1100" s="4" t="str">
        <f t="shared" si="346"/>
        <v>A+J=</v>
      </c>
      <c r="X1100" s="30">
        <f t="shared" si="347"/>
        <v>45866</v>
      </c>
      <c r="Y1100" s="174">
        <f>Y1096-Y1098</f>
        <v>32913600</v>
      </c>
      <c r="Z1100" s="174">
        <f>Z1096-Z1098</f>
        <v>1329634.2028017603</v>
      </c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3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</row>
    <row r="1101" spans="1:80" ht="15" x14ac:dyDescent="0.25">
      <c r="A1101" s="36">
        <f t="shared" si="333"/>
        <v>45495</v>
      </c>
      <c r="B1101" s="14">
        <f t="shared" ref="B1101:B1108" ca="1" si="350">IF(A1101&lt;=TODAY(),C1101+S1101,IF(AND(A1101&gt;TODAY(),A1101&lt;=$B$1),IF(VLOOKUP(TODAY(),$A$11:$D$4976,4,FALSE)=0,"n.d",C1101+S1101),"n.d"))</f>
        <v>1601.5315492641116</v>
      </c>
      <c r="C1101" s="13">
        <f t="shared" si="334"/>
        <v>1023.70079075</v>
      </c>
      <c r="D1101" s="12">
        <f>IF(A1101&lt;$B$1,VLOOKUP(A1101,[1]DI!$A$4:$B$15000,2,FALSE),0)</f>
        <v>0.104</v>
      </c>
      <c r="E1101" s="13">
        <f t="shared" si="335"/>
        <v>1.0003926999999999</v>
      </c>
      <c r="F1101" s="13">
        <f>(TRUNC(PRODUCT($E$13:$E1100),16))</f>
        <v>1.3817101963401099</v>
      </c>
      <c r="G1101" s="13">
        <f t="shared" si="336"/>
        <v>1.24187697988916</v>
      </c>
      <c r="H1101" s="13">
        <f t="shared" si="337"/>
        <v>1.1125982800000001</v>
      </c>
      <c r="I1101" s="12">
        <f t="shared" si="338"/>
        <v>4.4999999999999998E-2</v>
      </c>
      <c r="J1101" s="12"/>
      <c r="K1101" s="30">
        <f t="shared" si="339"/>
        <v>45135</v>
      </c>
      <c r="L1101" s="2">
        <f t="shared" si="340"/>
        <v>245</v>
      </c>
      <c r="M1101" s="15">
        <f t="shared" si="341"/>
        <v>245</v>
      </c>
      <c r="N1101" s="11">
        <f t="shared" si="342"/>
        <v>1.043723068</v>
      </c>
      <c r="O1101" s="11"/>
      <c r="P1101" s="11">
        <f t="shared" si="343"/>
        <v>1.1612444900000001</v>
      </c>
      <c r="Q1101" s="11"/>
      <c r="R1101" s="15">
        <f t="shared" si="344"/>
        <v>0</v>
      </c>
      <c r="S1101" s="13">
        <f t="shared" si="348"/>
        <v>577.83075851411149</v>
      </c>
      <c r="T1101" s="13"/>
      <c r="U1101" s="19">
        <f t="shared" si="349"/>
        <v>0</v>
      </c>
      <c r="V1101" s="13">
        <f t="shared" si="345"/>
        <v>0</v>
      </c>
      <c r="W1101" s="4" t="str">
        <f t="shared" si="346"/>
        <v>A+J=</v>
      </c>
      <c r="X1101" s="30">
        <f t="shared" si="347"/>
        <v>45866</v>
      </c>
      <c r="Y1101" s="169" t="s">
        <v>95</v>
      </c>
      <c r="Z1101" s="169" t="s">
        <v>100</v>
      </c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3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</row>
    <row r="1102" spans="1:80" ht="15" x14ac:dyDescent="0.25">
      <c r="A1102" s="36">
        <f t="shared" ref="A1102:A1165" si="351">(A1101+1)</f>
        <v>45496</v>
      </c>
      <c r="B1102" s="14">
        <f t="shared" ca="1" si="350"/>
        <v>1602.4403504958186</v>
      </c>
      <c r="C1102" s="13">
        <f t="shared" si="334"/>
        <v>1023.70079075</v>
      </c>
      <c r="D1102" s="12">
        <f>IF(A1102&lt;$B$1,VLOOKUP(A1102,[1]DI!$A$4:$B$15000,2,FALSE),0)</f>
        <v>0.104</v>
      </c>
      <c r="E1102" s="13">
        <f t="shared" si="335"/>
        <v>1.0003926999999999</v>
      </c>
      <c r="F1102" s="13">
        <f>(TRUNC(PRODUCT($E$13:$E1101),16))</f>
        <v>1.38225279393422</v>
      </c>
      <c r="G1102" s="13">
        <f t="shared" si="336"/>
        <v>1.24187697988916</v>
      </c>
      <c r="H1102" s="13">
        <f t="shared" si="337"/>
        <v>1.1130351999999999</v>
      </c>
      <c r="I1102" s="12">
        <f t="shared" si="338"/>
        <v>4.4999999999999998E-2</v>
      </c>
      <c r="J1102" s="12"/>
      <c r="K1102" s="30">
        <f t="shared" si="339"/>
        <v>45135</v>
      </c>
      <c r="L1102" s="2">
        <f t="shared" si="340"/>
        <v>246</v>
      </c>
      <c r="M1102" s="15">
        <f t="shared" si="341"/>
        <v>246</v>
      </c>
      <c r="N1102" s="11">
        <f t="shared" si="342"/>
        <v>1.0439053920000001</v>
      </c>
      <c r="O1102" s="11"/>
      <c r="P1102" s="11">
        <f t="shared" si="343"/>
        <v>1.161903447</v>
      </c>
      <c r="Q1102" s="11"/>
      <c r="R1102" s="15">
        <f t="shared" si="344"/>
        <v>0</v>
      </c>
      <c r="S1102" s="13">
        <f t="shared" si="348"/>
        <v>578.73955974581861</v>
      </c>
      <c r="T1102" s="13"/>
      <c r="U1102" s="19">
        <f t="shared" si="349"/>
        <v>0</v>
      </c>
      <c r="V1102" s="13">
        <f t="shared" si="345"/>
        <v>0</v>
      </c>
      <c r="W1102" s="4" t="str">
        <f t="shared" si="346"/>
        <v>A+J=</v>
      </c>
      <c r="X1102" s="30">
        <f t="shared" si="347"/>
        <v>45866</v>
      </c>
      <c r="Y1102" s="177">
        <f>TRUNC(Y1098/400000,8)</f>
        <v>417.71600000000001</v>
      </c>
      <c r="Z1102" s="177">
        <f>TRUNC(Z1098/400000,8)</f>
        <v>16.874771540000001</v>
      </c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3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</row>
    <row r="1103" spans="1:80" ht="15" x14ac:dyDescent="0.25">
      <c r="A1103" s="36">
        <f t="shared" si="351"/>
        <v>45497</v>
      </c>
      <c r="B1103" s="14">
        <f t="shared" ca="1" si="350"/>
        <v>1603.3496633995692</v>
      </c>
      <c r="C1103" s="13">
        <f t="shared" si="334"/>
        <v>1023.70079075</v>
      </c>
      <c r="D1103" s="12">
        <f>IF(A1103&lt;$B$1,VLOOKUP(A1103,[1]DI!$A$4:$B$15000,2,FALSE),0)</f>
        <v>0.104</v>
      </c>
      <c r="E1103" s="13">
        <f t="shared" si="335"/>
        <v>1.0003926999999999</v>
      </c>
      <c r="F1103" s="13">
        <f>(TRUNC(PRODUCT($E$13:$E1102),16))</f>
        <v>1.3827956046063901</v>
      </c>
      <c r="G1103" s="13">
        <f t="shared" si="336"/>
        <v>1.24187697988916</v>
      </c>
      <c r="H1103" s="13">
        <f t="shared" si="337"/>
        <v>1.11347229</v>
      </c>
      <c r="I1103" s="12">
        <f t="shared" si="338"/>
        <v>4.4999999999999998E-2</v>
      </c>
      <c r="J1103" s="12"/>
      <c r="K1103" s="30">
        <f t="shared" si="339"/>
        <v>45135</v>
      </c>
      <c r="L1103" s="2">
        <f t="shared" si="340"/>
        <v>247</v>
      </c>
      <c r="M1103" s="15">
        <f t="shared" si="341"/>
        <v>247</v>
      </c>
      <c r="N1103" s="11">
        <f t="shared" si="342"/>
        <v>1.0440877470000001</v>
      </c>
      <c r="O1103" s="11"/>
      <c r="P1103" s="11">
        <f t="shared" si="343"/>
        <v>1.162562775</v>
      </c>
      <c r="Q1103" s="11"/>
      <c r="R1103" s="15">
        <f t="shared" si="344"/>
        <v>0</v>
      </c>
      <c r="S1103" s="13">
        <f t="shared" si="348"/>
        <v>579.64887264956928</v>
      </c>
      <c r="T1103" s="13"/>
      <c r="U1103" s="19">
        <f t="shared" si="349"/>
        <v>0</v>
      </c>
      <c r="V1103" s="13">
        <f t="shared" si="345"/>
        <v>0</v>
      </c>
      <c r="W1103" s="4" t="str">
        <f t="shared" si="346"/>
        <v>A+J=</v>
      </c>
      <c r="X1103" s="30">
        <f t="shared" si="347"/>
        <v>45866</v>
      </c>
      <c r="Y1103" s="169" t="s">
        <v>96</v>
      </c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3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</row>
    <row r="1104" spans="1:80" ht="15" x14ac:dyDescent="0.25">
      <c r="A1104" s="36">
        <f t="shared" si="351"/>
        <v>45498</v>
      </c>
      <c r="B1104" s="14">
        <f t="shared" ca="1" si="350"/>
        <v>1604.2594893408136</v>
      </c>
      <c r="C1104" s="13">
        <f t="shared" si="334"/>
        <v>1023.70079075</v>
      </c>
      <c r="D1104" s="12">
        <f>IF(A1104&lt;$B$1,VLOOKUP(A1104,[1]DI!$A$4:$B$15000,2,FALSE),0)</f>
        <v>0.104</v>
      </c>
      <c r="E1104" s="13">
        <f t="shared" si="335"/>
        <v>1.0003926999999999</v>
      </c>
      <c r="F1104" s="13">
        <f>(TRUNC(PRODUCT($E$13:$E1103),16))</f>
        <v>1.38333862844032</v>
      </c>
      <c r="G1104" s="13">
        <f t="shared" si="336"/>
        <v>1.24187697988916</v>
      </c>
      <c r="H1104" s="13">
        <f t="shared" si="337"/>
        <v>1.11390955</v>
      </c>
      <c r="I1104" s="12">
        <f t="shared" si="338"/>
        <v>4.4999999999999998E-2</v>
      </c>
      <c r="J1104" s="12"/>
      <c r="K1104" s="30">
        <f t="shared" si="339"/>
        <v>45135</v>
      </c>
      <c r="L1104" s="2">
        <f t="shared" si="340"/>
        <v>248</v>
      </c>
      <c r="M1104" s="15">
        <f t="shared" si="341"/>
        <v>248</v>
      </c>
      <c r="N1104" s="11">
        <f t="shared" si="342"/>
        <v>1.044270134</v>
      </c>
      <c r="O1104" s="11"/>
      <c r="P1104" s="11">
        <f t="shared" si="343"/>
        <v>1.163222475</v>
      </c>
      <c r="Q1104" s="11"/>
      <c r="R1104" s="15">
        <f t="shared" si="344"/>
        <v>0</v>
      </c>
      <c r="S1104" s="13">
        <f t="shared" si="348"/>
        <v>580.55869859081361</v>
      </c>
      <c r="T1104" s="13"/>
      <c r="U1104" s="19">
        <f t="shared" si="349"/>
        <v>0</v>
      </c>
      <c r="V1104" s="13">
        <f t="shared" si="345"/>
        <v>0</v>
      </c>
      <c r="W1104" s="4" t="str">
        <f t="shared" si="346"/>
        <v>A+J=</v>
      </c>
      <c r="X1104" s="30">
        <f t="shared" si="347"/>
        <v>45866</v>
      </c>
      <c r="Y1104" s="177">
        <f>S1108</f>
        <v>582.37990753663701</v>
      </c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3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</row>
    <row r="1105" spans="1:80" ht="15" x14ac:dyDescent="0.25">
      <c r="A1105" s="36">
        <f t="shared" si="351"/>
        <v>45499</v>
      </c>
      <c r="B1105" s="14">
        <f t="shared" ca="1" si="350"/>
        <v>1605.1698283295518</v>
      </c>
      <c r="C1105" s="13">
        <f t="shared" si="334"/>
        <v>1023.70079075</v>
      </c>
      <c r="D1105" s="12">
        <f>IF(A1105&lt;$B$1,VLOOKUP(A1105,[1]DI!$A$4:$B$15000,2,FALSE),0)</f>
        <v>0.104</v>
      </c>
      <c r="E1105" s="13">
        <f t="shared" si="335"/>
        <v>1.0003926999999999</v>
      </c>
      <c r="F1105" s="13">
        <f>(TRUNC(PRODUCT($E$13:$E1104),16))</f>
        <v>1.38388186551971</v>
      </c>
      <c r="G1105" s="13">
        <f t="shared" si="336"/>
        <v>1.24187697988916</v>
      </c>
      <c r="H1105" s="13">
        <f t="shared" si="337"/>
        <v>1.1143469800000001</v>
      </c>
      <c r="I1105" s="12">
        <f t="shared" si="338"/>
        <v>4.4999999999999998E-2</v>
      </c>
      <c r="J1105" s="12"/>
      <c r="K1105" s="30">
        <f t="shared" si="339"/>
        <v>45135</v>
      </c>
      <c r="L1105" s="2">
        <f t="shared" si="340"/>
        <v>249</v>
      </c>
      <c r="M1105" s="15">
        <f t="shared" si="341"/>
        <v>249</v>
      </c>
      <c r="N1105" s="11">
        <f t="shared" si="342"/>
        <v>1.0444525520000001</v>
      </c>
      <c r="O1105" s="11"/>
      <c r="P1105" s="11">
        <f t="shared" si="343"/>
        <v>1.163882547</v>
      </c>
      <c r="Q1105" s="11"/>
      <c r="R1105" s="15">
        <f t="shared" si="344"/>
        <v>0</v>
      </c>
      <c r="S1105" s="13">
        <f t="shared" si="348"/>
        <v>581.46903757955181</v>
      </c>
      <c r="T1105" s="13"/>
      <c r="U1105" s="19">
        <f t="shared" si="349"/>
        <v>0</v>
      </c>
      <c r="V1105" s="13">
        <f t="shared" si="345"/>
        <v>0</v>
      </c>
      <c r="W1105" s="4" t="str">
        <f t="shared" si="346"/>
        <v>A+J=</v>
      </c>
      <c r="X1105" s="30">
        <f t="shared" si="347"/>
        <v>45866</v>
      </c>
      <c r="Y1105" s="169" t="s">
        <v>97</v>
      </c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3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</row>
    <row r="1106" spans="1:80" ht="15" x14ac:dyDescent="0.25">
      <c r="A1106" s="36">
        <f t="shared" si="351"/>
        <v>45500</v>
      </c>
      <c r="B1106" s="14">
        <f t="shared" ca="1" si="350"/>
        <v>1606.080698286637</v>
      </c>
      <c r="C1106" s="13">
        <f t="shared" si="334"/>
        <v>1023.70079075</v>
      </c>
      <c r="D1106" s="12">
        <f>IF(A1106&lt;$B$1,VLOOKUP(A1106,[1]DI!$A$4:$B$15000,2,FALSE),0)</f>
        <v>0</v>
      </c>
      <c r="E1106" s="13">
        <f t="shared" si="335"/>
        <v>1</v>
      </c>
      <c r="F1106" s="13">
        <f>(TRUNC(PRODUCT($E$13:$E1105),16))</f>
        <v>1.3844253159283</v>
      </c>
      <c r="G1106" s="13">
        <f t="shared" si="336"/>
        <v>1.24187697988916</v>
      </c>
      <c r="H1106" s="13">
        <f t="shared" si="337"/>
        <v>1.11478459</v>
      </c>
      <c r="I1106" s="12">
        <f t="shared" si="338"/>
        <v>4.4999999999999998E-2</v>
      </c>
      <c r="J1106" s="12"/>
      <c r="K1106" s="30">
        <f t="shared" si="339"/>
        <v>45135</v>
      </c>
      <c r="L1106" s="2">
        <f t="shared" si="340"/>
        <v>249</v>
      </c>
      <c r="M1106" s="15">
        <f t="shared" si="341"/>
        <v>250</v>
      </c>
      <c r="N1106" s="11">
        <f t="shared" si="342"/>
        <v>1.044635003</v>
      </c>
      <c r="O1106" s="11"/>
      <c r="P1106" s="11">
        <f t="shared" si="343"/>
        <v>1.164543004</v>
      </c>
      <c r="Q1106" s="11"/>
      <c r="R1106" s="15">
        <f t="shared" si="344"/>
        <v>0</v>
      </c>
      <c r="S1106" s="13">
        <f t="shared" si="348"/>
        <v>582.37990753663701</v>
      </c>
      <c r="T1106" s="13"/>
      <c r="U1106" s="19">
        <f t="shared" si="349"/>
        <v>0</v>
      </c>
      <c r="V1106" s="13">
        <f t="shared" si="345"/>
        <v>0</v>
      </c>
      <c r="W1106" s="4" t="str">
        <f t="shared" si="346"/>
        <v>A+J=</v>
      </c>
      <c r="X1106" s="30">
        <f t="shared" si="347"/>
        <v>45866</v>
      </c>
      <c r="Y1106" s="177">
        <f>Y1102</f>
        <v>417.71600000000001</v>
      </c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3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</row>
    <row r="1107" spans="1:80" ht="15" x14ac:dyDescent="0.25">
      <c r="A1107" s="36">
        <f t="shared" si="351"/>
        <v>45501</v>
      </c>
      <c r="B1107" s="14">
        <f t="shared" ca="1" si="350"/>
        <v>1606.080698286637</v>
      </c>
      <c r="C1107" s="13">
        <f t="shared" si="334"/>
        <v>1023.70079075</v>
      </c>
      <c r="D1107" s="12">
        <f>IF(A1107&lt;$B$1,VLOOKUP(A1107,[1]DI!$A$4:$B$15000,2,FALSE),0)</f>
        <v>0</v>
      </c>
      <c r="E1107" s="13">
        <f t="shared" si="335"/>
        <v>1</v>
      </c>
      <c r="F1107" s="13">
        <f>(TRUNC(PRODUCT($E$13:$E1106),16))</f>
        <v>1.3844253159283</v>
      </c>
      <c r="G1107" s="13">
        <f t="shared" si="336"/>
        <v>1.24187697988916</v>
      </c>
      <c r="H1107" s="13">
        <f t="shared" si="337"/>
        <v>1.11478459</v>
      </c>
      <c r="I1107" s="12">
        <f t="shared" si="338"/>
        <v>4.4999999999999998E-2</v>
      </c>
      <c r="J1107" s="12"/>
      <c r="K1107" s="30">
        <f t="shared" si="339"/>
        <v>45135</v>
      </c>
      <c r="L1107" s="2">
        <f t="shared" si="340"/>
        <v>249</v>
      </c>
      <c r="M1107" s="15">
        <f t="shared" si="341"/>
        <v>250</v>
      </c>
      <c r="N1107" s="11">
        <f t="shared" si="342"/>
        <v>1.044635003</v>
      </c>
      <c r="O1107" s="11"/>
      <c r="P1107" s="11">
        <f t="shared" si="343"/>
        <v>1.164543004</v>
      </c>
      <c r="Q1107" s="11"/>
      <c r="R1107" s="15">
        <f t="shared" si="344"/>
        <v>0</v>
      </c>
      <c r="S1107" s="13">
        <f t="shared" si="348"/>
        <v>582.37990753663701</v>
      </c>
      <c r="T1107" s="13"/>
      <c r="U1107" s="19">
        <f t="shared" si="349"/>
        <v>0</v>
      </c>
      <c r="V1107" s="13">
        <f t="shared" si="345"/>
        <v>0</v>
      </c>
      <c r="W1107" s="4" t="str">
        <f t="shared" si="346"/>
        <v>A+J=</v>
      </c>
      <c r="X1107" s="30">
        <f t="shared" si="347"/>
        <v>45866</v>
      </c>
      <c r="Y1107" s="178" t="s">
        <v>94</v>
      </c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3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</row>
    <row r="1108" spans="1:80" ht="15.75" x14ac:dyDescent="0.25">
      <c r="A1108" s="180">
        <f t="shared" si="351"/>
        <v>45502</v>
      </c>
      <c r="B1108" s="181">
        <f t="shared" ca="1" si="350"/>
        <v>1606.080698286637</v>
      </c>
      <c r="C1108" s="182">
        <f t="shared" si="334"/>
        <v>1023.70079075</v>
      </c>
      <c r="D1108" s="183">
        <f>IF(A1108&lt;$B$1,VLOOKUP(A1108,[1]DI!$A$4:$B$15000,2,FALSE),0)</f>
        <v>0.104</v>
      </c>
      <c r="E1108" s="182">
        <f t="shared" si="335"/>
        <v>1.0003926999999999</v>
      </c>
      <c r="F1108" s="182">
        <f>(TRUNC(PRODUCT($E$13:$E1107),16))</f>
        <v>1.3844253159283</v>
      </c>
      <c r="G1108" s="182">
        <f t="shared" si="336"/>
        <v>1.24187697988916</v>
      </c>
      <c r="H1108" s="182">
        <f t="shared" si="337"/>
        <v>1.11478459</v>
      </c>
      <c r="I1108" s="183">
        <f t="shared" si="338"/>
        <v>4.4999999999999998E-2</v>
      </c>
      <c r="J1108" s="183"/>
      <c r="K1108" s="180">
        <f t="shared" si="339"/>
        <v>45135</v>
      </c>
      <c r="L1108" s="184">
        <f t="shared" si="340"/>
        <v>250</v>
      </c>
      <c r="M1108" s="185">
        <f t="shared" si="341"/>
        <v>250</v>
      </c>
      <c r="N1108" s="186">
        <f t="shared" si="342"/>
        <v>1.044635003</v>
      </c>
      <c r="O1108" s="186"/>
      <c r="P1108" s="186">
        <f t="shared" si="343"/>
        <v>1.164543004</v>
      </c>
      <c r="Q1108" s="186"/>
      <c r="R1108" s="185">
        <v>0.5</v>
      </c>
      <c r="S1108" s="182">
        <f t="shared" si="348"/>
        <v>582.37990753663701</v>
      </c>
      <c r="T1108" s="182"/>
      <c r="U1108" s="187">
        <f t="shared" si="349"/>
        <v>0</v>
      </c>
      <c r="V1108" s="182">
        <f t="shared" si="345"/>
        <v>0</v>
      </c>
      <c r="W1108" s="188" t="str">
        <f t="shared" si="346"/>
        <v>A+J=</v>
      </c>
      <c r="X1108" s="180">
        <f t="shared" si="347"/>
        <v>45866</v>
      </c>
      <c r="Y1108" s="177">
        <f>Y1104-Y1106</f>
        <v>164.663907536637</v>
      </c>
      <c r="Z1108" s="3"/>
      <c r="AA1108" s="30"/>
      <c r="AB1108" s="3"/>
      <c r="AC1108" s="1"/>
      <c r="AD1108" s="3"/>
      <c r="AE1108" s="3"/>
      <c r="AF1108" s="3"/>
      <c r="AG1108" s="3"/>
      <c r="AH1108" s="3"/>
      <c r="AI1108" s="10"/>
      <c r="AJ1108" s="3"/>
      <c r="AK1108" s="3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</row>
    <row r="1109" spans="1:80" ht="18.75" x14ac:dyDescent="0.3">
      <c r="A1109" s="36">
        <f t="shared" si="351"/>
        <v>45503</v>
      </c>
      <c r="B1109" s="14">
        <f>C1109+S1109</f>
        <v>1205.9233877796244</v>
      </c>
      <c r="C1109" s="146">
        <f>(C1108-V1108)+Z1102</f>
        <v>1040.5755622900001</v>
      </c>
      <c r="D1109" s="12">
        <f>IF(A1109&lt;$B$1,VLOOKUP(A1109,[1]DI!$A$4:$B$15000,2,FALSE),0)</f>
        <v>0.104</v>
      </c>
      <c r="E1109" s="13">
        <f t="shared" ref="E1109:E1172" si="352">ROUND(((1+D1109)^(1/252)),8)</f>
        <v>1.0003926999999999</v>
      </c>
      <c r="F1109" s="13">
        <f>(TRUNC(PRODUCT($E$13:$E1108),16))</f>
        <v>1.3849689797498701</v>
      </c>
      <c r="G1109" s="13">
        <f t="shared" ref="G1109:G1172" si="353">IF(R1108&gt;0,F1108,G1108)</f>
        <v>1.3844253159283</v>
      </c>
      <c r="H1109" s="13">
        <f t="shared" ref="H1109:H1172" si="354">ROUND(F1109/G1109,8)</f>
        <v>1.0003926999999999</v>
      </c>
      <c r="I1109" s="12">
        <f t="shared" ref="I1109:I1172" si="355">IF(R1108&gt;0,VLOOKUP(A1108,AG$161:AH$223,2),I1108)</f>
        <v>4.4999999999999998E-2</v>
      </c>
      <c r="J1109" s="12"/>
      <c r="K1109" s="30">
        <v>45502</v>
      </c>
      <c r="L1109" s="2">
        <f t="shared" ref="L1109:L1172" si="356">IF(A1109&gt;K1109,IF(NETWORKDAYS(K1109,A1109,$Z$161:$Z$545)-1=0,1,NETWORKDAYS(K1109,A1109,$Z$161:$Z$545)-1),0)</f>
        <v>1</v>
      </c>
      <c r="M1109" s="15">
        <f t="shared" ref="M1109:M1172" si="357">IF(AND(L1109=1,L1108=1),1,IF(L1109&gt;0,IF(L1109=L1108,L1109+1,L1109),0))</f>
        <v>1</v>
      </c>
      <c r="N1109" s="11">
        <f t="shared" ref="N1109:N1172" si="358">ROUND((I1109+1)^(M1109/252),9)</f>
        <v>1.000174685</v>
      </c>
      <c r="O1109" s="11"/>
      <c r="P1109" s="11">
        <f t="shared" ref="P1109:P1172" si="359">ROUND(H1109*N1109,9)</f>
        <v>1.000567454</v>
      </c>
      <c r="Q1109" s="11"/>
      <c r="R1109" s="15">
        <f t="shared" ref="R1109:R1172" si="360">IF(VLOOKUP(A1109,AA$13:AH$151,8)=VLOOKUP(A1108,AA$13:AH$151,8),0,VLOOKUP(A1109,AA$13:AH$151,8))</f>
        <v>0</v>
      </c>
      <c r="S1109" s="13">
        <f>TRUNC(((P1109-1)*C1109),8)+((Y$1104-Y$1106)*P1109)</f>
        <v>165.34782548962428</v>
      </c>
      <c r="T1109" s="13"/>
      <c r="U1109" s="19">
        <f t="shared" si="349"/>
        <v>0</v>
      </c>
      <c r="V1109" s="13">
        <f t="shared" ref="V1109:V1172" si="361">IF(U1109&gt;0,TRUNC(U1109*C1109,8),0)</f>
        <v>0</v>
      </c>
      <c r="W1109" s="4" t="str">
        <f t="shared" ref="W1109:W1172" si="362">IF(R1108&gt;0,VLOOKUP(R1108,Z$13:AJ$151,10),W1108)</f>
        <v>A+J=</v>
      </c>
      <c r="X1109" s="30">
        <f t="shared" ref="X1109:X1172" si="363">IF(R1108&gt;0,VLOOKUP(R1108,Z$13:AJ$151,11),X1108)</f>
        <v>45866</v>
      </c>
      <c r="Y1109" s="20"/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0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</row>
    <row r="1110" spans="1:80" x14ac:dyDescent="0.15">
      <c r="A1110" s="36">
        <f t="shared" si="351"/>
        <v>45504</v>
      </c>
      <c r="B1110" s="14">
        <f t="shared" ref="B1110:B1173" si="364">C1110+S1110</f>
        <v>1206.6076878010704</v>
      </c>
      <c r="C1110" s="13">
        <f t="shared" ref="C1110:C1172" si="365">(C1109-V1109)</f>
        <v>1040.5755622900001</v>
      </c>
      <c r="D1110" s="12">
        <f>IF(A1110&lt;$B$1,VLOOKUP(A1110,[1]DI!$A$4:$B$15000,2,FALSE),0)</f>
        <v>0.104</v>
      </c>
      <c r="E1110" s="13">
        <f t="shared" si="352"/>
        <v>1.0003926999999999</v>
      </c>
      <c r="F1110" s="13">
        <f>(TRUNC(PRODUCT($E$13:$E1109),16))</f>
        <v>1.38551285706821</v>
      </c>
      <c r="G1110" s="13">
        <f t="shared" si="353"/>
        <v>1.3844253159283</v>
      </c>
      <c r="H1110" s="13">
        <f t="shared" si="354"/>
        <v>1.00078555</v>
      </c>
      <c r="I1110" s="12">
        <f t="shared" si="355"/>
        <v>4.4999999999999998E-2</v>
      </c>
      <c r="J1110" s="12"/>
      <c r="K1110" s="30">
        <f t="shared" ref="K1110:K1172" si="366">IF(R1109&gt;0,VLOOKUP(R1109,Z$13:AJ$151,2),K1109)</f>
        <v>45502</v>
      </c>
      <c r="L1110" s="2">
        <f t="shared" si="356"/>
        <v>2</v>
      </c>
      <c r="M1110" s="15">
        <f t="shared" si="357"/>
        <v>2</v>
      </c>
      <c r="N1110" s="11">
        <f t="shared" si="358"/>
        <v>1.000349401</v>
      </c>
      <c r="O1110" s="11"/>
      <c r="P1110" s="11">
        <f t="shared" si="359"/>
        <v>1.0011352250000001</v>
      </c>
      <c r="Q1110" s="11"/>
      <c r="R1110" s="15">
        <f t="shared" si="360"/>
        <v>0</v>
      </c>
      <c r="S1110" s="13">
        <f t="shared" ref="S1110:S1173" si="367">TRUNC(((P1110-1)*C1110),8)+((Y$1104-Y$1106)*P1110)</f>
        <v>166.03212551107029</v>
      </c>
      <c r="T1110" s="13"/>
      <c r="U1110" s="19">
        <f t="shared" si="349"/>
        <v>0</v>
      </c>
      <c r="V1110" s="13">
        <f t="shared" si="361"/>
        <v>0</v>
      </c>
      <c r="W1110" s="4" t="str">
        <f t="shared" si="362"/>
        <v>A+J=</v>
      </c>
      <c r="X1110" s="30">
        <f t="shared" si="363"/>
        <v>45866</v>
      </c>
      <c r="Y1110" s="20"/>
      <c r="Z1110" s="20"/>
      <c r="AA1110" s="29"/>
      <c r="AB1110" s="20"/>
      <c r="AC1110" s="23"/>
      <c r="AD1110" s="20"/>
      <c r="AE1110" s="20"/>
      <c r="AF1110" s="20"/>
      <c r="AG1110" s="20"/>
      <c r="AH1110" s="20"/>
      <c r="AI1110" s="21"/>
      <c r="AJ1110" s="20"/>
      <c r="AK1110" s="20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</row>
    <row r="1111" spans="1:80" x14ac:dyDescent="0.15">
      <c r="A1111" s="36">
        <f t="shared" si="351"/>
        <v>45505</v>
      </c>
      <c r="B1111" s="14">
        <f t="shared" si="364"/>
        <v>1207.2923855516058</v>
      </c>
      <c r="C1111" s="13">
        <f t="shared" si="365"/>
        <v>1040.5755622900001</v>
      </c>
      <c r="D1111" s="12">
        <f>IF(A1111&lt;$B$1,VLOOKUP(A1111,[1]DI!$A$4:$B$15000,2,FALSE),0)</f>
        <v>0.104</v>
      </c>
      <c r="E1111" s="13">
        <f t="shared" si="352"/>
        <v>1.0003926999999999</v>
      </c>
      <c r="F1111" s="13">
        <f>(TRUNC(PRODUCT($E$13:$E1110),16))</f>
        <v>1.38605694796718</v>
      </c>
      <c r="G1111" s="13">
        <f t="shared" si="353"/>
        <v>1.3844253159283</v>
      </c>
      <c r="H1111" s="13">
        <f t="shared" si="354"/>
        <v>1.0011785600000001</v>
      </c>
      <c r="I1111" s="12">
        <f t="shared" si="355"/>
        <v>4.4999999999999998E-2</v>
      </c>
      <c r="J1111" s="12"/>
      <c r="K1111" s="30">
        <f t="shared" si="366"/>
        <v>45502</v>
      </c>
      <c r="L1111" s="2">
        <f t="shared" si="356"/>
        <v>3</v>
      </c>
      <c r="M1111" s="15">
        <f t="shared" si="357"/>
        <v>3</v>
      </c>
      <c r="N1111" s="11">
        <f t="shared" si="358"/>
        <v>1.000524148</v>
      </c>
      <c r="O1111" s="11"/>
      <c r="P1111" s="11">
        <f t="shared" si="359"/>
        <v>1.0017033259999999</v>
      </c>
      <c r="Q1111" s="11"/>
      <c r="R1111" s="15">
        <f t="shared" si="360"/>
        <v>0</v>
      </c>
      <c r="S1111" s="13">
        <f t="shared" si="367"/>
        <v>166.71682326160573</v>
      </c>
      <c r="T1111" s="13"/>
      <c r="U1111" s="19">
        <f t="shared" si="349"/>
        <v>0</v>
      </c>
      <c r="V1111" s="13">
        <f t="shared" si="361"/>
        <v>0</v>
      </c>
      <c r="W1111" s="4" t="str">
        <f t="shared" si="362"/>
        <v>A+J=</v>
      </c>
      <c r="X1111" s="30">
        <f t="shared" si="363"/>
        <v>45866</v>
      </c>
      <c r="Y1111" s="3"/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3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</row>
    <row r="1112" spans="1:80" x14ac:dyDescent="0.15">
      <c r="A1112" s="36">
        <f t="shared" si="351"/>
        <v>45506</v>
      </c>
      <c r="B1112" s="14">
        <f t="shared" si="364"/>
        <v>1207.9774774072391</v>
      </c>
      <c r="C1112" s="13">
        <f t="shared" si="365"/>
        <v>1040.5755622900001</v>
      </c>
      <c r="D1112" s="12">
        <f>IF(A1112&lt;$B$1,VLOOKUP(A1112,[1]DI!$A$4:$B$15000,2,FALSE),0)</f>
        <v>0.104</v>
      </c>
      <c r="E1112" s="13">
        <f t="shared" si="352"/>
        <v>1.0003926999999999</v>
      </c>
      <c r="F1112" s="13">
        <f>(TRUNC(PRODUCT($E$13:$E1111),16))</f>
        <v>1.3866012525306499</v>
      </c>
      <c r="G1112" s="13">
        <f t="shared" si="353"/>
        <v>1.3844253159283</v>
      </c>
      <c r="H1112" s="13">
        <f t="shared" si="354"/>
        <v>1.00157173</v>
      </c>
      <c r="I1112" s="12">
        <f t="shared" si="355"/>
        <v>4.4999999999999998E-2</v>
      </c>
      <c r="J1112" s="12"/>
      <c r="K1112" s="30">
        <f t="shared" si="366"/>
        <v>45502</v>
      </c>
      <c r="L1112" s="2">
        <f t="shared" si="356"/>
        <v>4</v>
      </c>
      <c r="M1112" s="15">
        <f t="shared" si="357"/>
        <v>4</v>
      </c>
      <c r="N1112" s="11">
        <f t="shared" si="358"/>
        <v>1.000698925</v>
      </c>
      <c r="O1112" s="11"/>
      <c r="P1112" s="11">
        <f t="shared" si="359"/>
        <v>1.0022717539999999</v>
      </c>
      <c r="Q1112" s="11"/>
      <c r="R1112" s="15">
        <f t="shared" si="360"/>
        <v>0</v>
      </c>
      <c r="S1112" s="13">
        <f t="shared" si="367"/>
        <v>167.40191511723896</v>
      </c>
      <c r="T1112" s="13"/>
      <c r="U1112" s="19">
        <f t="shared" si="349"/>
        <v>0</v>
      </c>
      <c r="V1112" s="13">
        <f t="shared" si="361"/>
        <v>0</v>
      </c>
      <c r="W1112" s="4" t="str">
        <f t="shared" si="362"/>
        <v>A+J=</v>
      </c>
      <c r="X1112" s="30">
        <f t="shared" si="363"/>
        <v>45866</v>
      </c>
      <c r="Y1112" s="3"/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3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</row>
    <row r="1113" spans="1:80" x14ac:dyDescent="0.15">
      <c r="A1113" s="36">
        <f t="shared" si="351"/>
        <v>45507</v>
      </c>
      <c r="B1113" s="14">
        <f t="shared" si="364"/>
        <v>1208.662939274692</v>
      </c>
      <c r="C1113" s="13">
        <f t="shared" si="365"/>
        <v>1040.5755622900001</v>
      </c>
      <c r="D1113" s="12">
        <f>IF(A1113&lt;$B$1,VLOOKUP(A1113,[1]DI!$A$4:$B$15000,2,FALSE),0)</f>
        <v>0</v>
      </c>
      <c r="E1113" s="13">
        <f t="shared" si="352"/>
        <v>1</v>
      </c>
      <c r="F1113" s="13">
        <f>(TRUNC(PRODUCT($E$13:$E1112),16))</f>
        <v>1.3871457708425201</v>
      </c>
      <c r="G1113" s="13">
        <f t="shared" si="353"/>
        <v>1.3844253159283</v>
      </c>
      <c r="H1113" s="13">
        <f t="shared" si="354"/>
        <v>1.00196504</v>
      </c>
      <c r="I1113" s="12">
        <f t="shared" si="355"/>
        <v>4.4999999999999998E-2</v>
      </c>
      <c r="J1113" s="12"/>
      <c r="K1113" s="30">
        <f t="shared" si="366"/>
        <v>45502</v>
      </c>
      <c r="L1113" s="2">
        <f t="shared" si="356"/>
        <v>4</v>
      </c>
      <c r="M1113" s="15">
        <f t="shared" si="357"/>
        <v>5</v>
      </c>
      <c r="N1113" s="11">
        <f t="shared" si="358"/>
        <v>1.0008737320000001</v>
      </c>
      <c r="O1113" s="11"/>
      <c r="P1113" s="11">
        <f t="shared" si="359"/>
        <v>1.002840489</v>
      </c>
      <c r="Q1113" s="11"/>
      <c r="R1113" s="15">
        <f t="shared" si="360"/>
        <v>0</v>
      </c>
      <c r="S1113" s="13">
        <f t="shared" si="367"/>
        <v>168.08737698469184</v>
      </c>
      <c r="T1113" s="13"/>
      <c r="U1113" s="19">
        <f t="shared" si="349"/>
        <v>0</v>
      </c>
      <c r="V1113" s="13">
        <f t="shared" si="361"/>
        <v>0</v>
      </c>
      <c r="W1113" s="4" t="str">
        <f t="shared" si="362"/>
        <v>A+J=</v>
      </c>
      <c r="X1113" s="30">
        <f t="shared" si="363"/>
        <v>45866</v>
      </c>
      <c r="Y1113" s="3"/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3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</row>
    <row r="1114" spans="1:80" x14ac:dyDescent="0.15">
      <c r="A1114" s="36">
        <f t="shared" si="351"/>
        <v>45508</v>
      </c>
      <c r="B1114" s="14">
        <f t="shared" si="364"/>
        <v>1208.662939274692</v>
      </c>
      <c r="C1114" s="13">
        <f t="shared" si="365"/>
        <v>1040.5755622900001</v>
      </c>
      <c r="D1114" s="12">
        <f>IF(A1114&lt;$B$1,VLOOKUP(A1114,[1]DI!$A$4:$B$15000,2,FALSE),0)</f>
        <v>0</v>
      </c>
      <c r="E1114" s="13">
        <f t="shared" si="352"/>
        <v>1</v>
      </c>
      <c r="F1114" s="13">
        <f>(TRUNC(PRODUCT($E$13:$E1113),16))</f>
        <v>1.3871457708425201</v>
      </c>
      <c r="G1114" s="13">
        <f t="shared" si="353"/>
        <v>1.3844253159283</v>
      </c>
      <c r="H1114" s="13">
        <f t="shared" si="354"/>
        <v>1.00196504</v>
      </c>
      <c r="I1114" s="12">
        <f t="shared" si="355"/>
        <v>4.4999999999999998E-2</v>
      </c>
      <c r="J1114" s="12"/>
      <c r="K1114" s="30">
        <f t="shared" si="366"/>
        <v>45502</v>
      </c>
      <c r="L1114" s="2">
        <f t="shared" si="356"/>
        <v>4</v>
      </c>
      <c r="M1114" s="15">
        <f t="shared" si="357"/>
        <v>5</v>
      </c>
      <c r="N1114" s="11">
        <f t="shared" si="358"/>
        <v>1.0008737320000001</v>
      </c>
      <c r="O1114" s="11"/>
      <c r="P1114" s="11">
        <f t="shared" si="359"/>
        <v>1.002840489</v>
      </c>
      <c r="Q1114" s="11"/>
      <c r="R1114" s="15">
        <f t="shared" si="360"/>
        <v>0</v>
      </c>
      <c r="S1114" s="13">
        <f t="shared" si="367"/>
        <v>168.08737698469184</v>
      </c>
      <c r="T1114" s="13"/>
      <c r="U1114" s="19">
        <f t="shared" si="349"/>
        <v>0</v>
      </c>
      <c r="V1114" s="13">
        <f t="shared" si="361"/>
        <v>0</v>
      </c>
      <c r="W1114" s="4" t="str">
        <f t="shared" si="362"/>
        <v>A+J=</v>
      </c>
      <c r="X1114" s="30">
        <f t="shared" si="363"/>
        <v>45866</v>
      </c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3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</row>
    <row r="1115" spans="1:80" x14ac:dyDescent="0.15">
      <c r="A1115" s="36">
        <f t="shared" si="351"/>
        <v>45509</v>
      </c>
      <c r="B1115" s="14">
        <f t="shared" si="364"/>
        <v>1208.662939274692</v>
      </c>
      <c r="C1115" s="13">
        <f t="shared" si="365"/>
        <v>1040.5755622900001</v>
      </c>
      <c r="D1115" s="12">
        <f>IF(A1115&lt;$B$1,VLOOKUP(A1115,[1]DI!$A$4:$B$15000,2,FALSE),0)</f>
        <v>0.104</v>
      </c>
      <c r="E1115" s="13">
        <f t="shared" si="352"/>
        <v>1.0003926999999999</v>
      </c>
      <c r="F1115" s="13">
        <f>(TRUNC(PRODUCT($E$13:$E1114),16))</f>
        <v>1.3871457708425201</v>
      </c>
      <c r="G1115" s="13">
        <f t="shared" si="353"/>
        <v>1.3844253159283</v>
      </c>
      <c r="H1115" s="13">
        <f t="shared" si="354"/>
        <v>1.00196504</v>
      </c>
      <c r="I1115" s="12">
        <f t="shared" si="355"/>
        <v>4.4999999999999998E-2</v>
      </c>
      <c r="J1115" s="12"/>
      <c r="K1115" s="30">
        <f t="shared" si="366"/>
        <v>45502</v>
      </c>
      <c r="L1115" s="2">
        <f t="shared" si="356"/>
        <v>5</v>
      </c>
      <c r="M1115" s="15">
        <f t="shared" si="357"/>
        <v>5</v>
      </c>
      <c r="N1115" s="11">
        <f t="shared" si="358"/>
        <v>1.0008737320000001</v>
      </c>
      <c r="O1115" s="11"/>
      <c r="P1115" s="11">
        <f t="shared" si="359"/>
        <v>1.002840489</v>
      </c>
      <c r="Q1115" s="11"/>
      <c r="R1115" s="15">
        <f t="shared" si="360"/>
        <v>0</v>
      </c>
      <c r="S1115" s="13">
        <f t="shared" si="367"/>
        <v>168.08737698469184</v>
      </c>
      <c r="T1115" s="13"/>
      <c r="U1115" s="19">
        <f t="shared" si="349"/>
        <v>0</v>
      </c>
      <c r="V1115" s="13">
        <f t="shared" si="361"/>
        <v>0</v>
      </c>
      <c r="W1115" s="4" t="str">
        <f t="shared" si="362"/>
        <v>A+J=</v>
      </c>
      <c r="X1115" s="30">
        <f t="shared" si="363"/>
        <v>45866</v>
      </c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3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</row>
    <row r="1116" spans="1:80" x14ac:dyDescent="0.15">
      <c r="A1116" s="36">
        <f t="shared" si="351"/>
        <v>45510</v>
      </c>
      <c r="B1116" s="14">
        <f t="shared" si="364"/>
        <v>1209.3487976765705</v>
      </c>
      <c r="C1116" s="13">
        <f t="shared" si="365"/>
        <v>1040.5755622900001</v>
      </c>
      <c r="D1116" s="12">
        <f>IF(A1116&lt;$B$1,VLOOKUP(A1116,[1]DI!$A$4:$B$15000,2,FALSE),0)</f>
        <v>0.104</v>
      </c>
      <c r="E1116" s="13">
        <f t="shared" si="352"/>
        <v>1.0003926999999999</v>
      </c>
      <c r="F1116" s="13">
        <f>(TRUNC(PRODUCT($E$13:$E1115),16))</f>
        <v>1.3876905029867299</v>
      </c>
      <c r="G1116" s="13">
        <f t="shared" si="353"/>
        <v>1.3844253159283</v>
      </c>
      <c r="H1116" s="13">
        <f t="shared" si="354"/>
        <v>1.0023585100000001</v>
      </c>
      <c r="I1116" s="12">
        <f t="shared" si="355"/>
        <v>4.4999999999999998E-2</v>
      </c>
      <c r="J1116" s="12"/>
      <c r="K1116" s="30">
        <f t="shared" si="366"/>
        <v>45502</v>
      </c>
      <c r="L1116" s="2">
        <f t="shared" si="356"/>
        <v>6</v>
      </c>
      <c r="M1116" s="15">
        <f t="shared" si="357"/>
        <v>6</v>
      </c>
      <c r="N1116" s="11">
        <f t="shared" si="358"/>
        <v>1.00104857</v>
      </c>
      <c r="O1116" s="11"/>
      <c r="P1116" s="11">
        <f t="shared" si="359"/>
        <v>1.003409553</v>
      </c>
      <c r="Q1116" s="11"/>
      <c r="R1116" s="15">
        <f t="shared" si="360"/>
        <v>0</v>
      </c>
      <c r="S1116" s="13">
        <f t="shared" si="367"/>
        <v>168.77323538657026</v>
      </c>
      <c r="T1116" s="13"/>
      <c r="U1116" s="19">
        <f t="shared" si="349"/>
        <v>0</v>
      </c>
      <c r="V1116" s="13">
        <f t="shared" si="361"/>
        <v>0</v>
      </c>
      <c r="W1116" s="4" t="str">
        <f t="shared" si="362"/>
        <v>A+J=</v>
      </c>
      <c r="X1116" s="30">
        <f t="shared" si="363"/>
        <v>45866</v>
      </c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3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</row>
    <row r="1117" spans="1:80" x14ac:dyDescent="0.15">
      <c r="A1117" s="36">
        <f t="shared" si="351"/>
        <v>45511</v>
      </c>
      <c r="B1117" s="14">
        <f t="shared" si="364"/>
        <v>1210.0350525928743</v>
      </c>
      <c r="C1117" s="13">
        <f t="shared" si="365"/>
        <v>1040.5755622900001</v>
      </c>
      <c r="D1117" s="12">
        <f>IF(A1117&lt;$B$1,VLOOKUP(A1117,[1]DI!$A$4:$B$15000,2,FALSE),0)</f>
        <v>0.104</v>
      </c>
      <c r="E1117" s="13">
        <f t="shared" si="352"/>
        <v>1.0003926999999999</v>
      </c>
      <c r="F1117" s="13">
        <f>(TRUNC(PRODUCT($E$13:$E1116),16))</f>
        <v>1.3882354490472499</v>
      </c>
      <c r="G1117" s="13">
        <f t="shared" si="353"/>
        <v>1.3844253159283</v>
      </c>
      <c r="H1117" s="13">
        <f t="shared" si="354"/>
        <v>1.0027521399999999</v>
      </c>
      <c r="I1117" s="12">
        <f t="shared" si="355"/>
        <v>4.4999999999999998E-2</v>
      </c>
      <c r="J1117" s="12"/>
      <c r="K1117" s="30">
        <f t="shared" si="366"/>
        <v>45502</v>
      </c>
      <c r="L1117" s="2">
        <f t="shared" si="356"/>
        <v>7</v>
      </c>
      <c r="M1117" s="15">
        <f t="shared" si="357"/>
        <v>7</v>
      </c>
      <c r="N1117" s="11">
        <f t="shared" si="358"/>
        <v>1.0012234390000001</v>
      </c>
      <c r="O1117" s="11"/>
      <c r="P1117" s="11">
        <f t="shared" si="359"/>
        <v>1.0039789459999999</v>
      </c>
      <c r="Q1117" s="11"/>
      <c r="R1117" s="15">
        <f t="shared" si="360"/>
        <v>0</v>
      </c>
      <c r="S1117" s="13">
        <f t="shared" si="367"/>
        <v>169.45949030287426</v>
      </c>
      <c r="T1117" s="13"/>
      <c r="U1117" s="19">
        <f t="shared" si="349"/>
        <v>0</v>
      </c>
      <c r="V1117" s="13">
        <f t="shared" si="361"/>
        <v>0</v>
      </c>
      <c r="W1117" s="4" t="str">
        <f t="shared" si="362"/>
        <v>A+J=</v>
      </c>
      <c r="X1117" s="30">
        <f t="shared" si="363"/>
        <v>45866</v>
      </c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3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</row>
    <row r="1118" spans="1:80" x14ac:dyDescent="0.15">
      <c r="A1118" s="36">
        <f t="shared" si="351"/>
        <v>45512</v>
      </c>
      <c r="B1118" s="14">
        <f t="shared" si="364"/>
        <v>1210.7216907723009</v>
      </c>
      <c r="C1118" s="13">
        <f t="shared" si="365"/>
        <v>1040.5755622900001</v>
      </c>
      <c r="D1118" s="12">
        <f>IF(A1118&lt;$B$1,VLOOKUP(A1118,[1]DI!$A$4:$B$15000,2,FALSE),0)</f>
        <v>0.104</v>
      </c>
      <c r="E1118" s="13">
        <f t="shared" si="352"/>
        <v>1.0003926999999999</v>
      </c>
      <c r="F1118" s="13">
        <f>(TRUNC(PRODUCT($E$13:$E1117),16))</f>
        <v>1.3887806091080901</v>
      </c>
      <c r="G1118" s="13">
        <f t="shared" si="353"/>
        <v>1.3844253159283</v>
      </c>
      <c r="H1118" s="13">
        <f t="shared" si="354"/>
        <v>1.0031459199999999</v>
      </c>
      <c r="I1118" s="12">
        <f t="shared" si="355"/>
        <v>4.4999999999999998E-2</v>
      </c>
      <c r="J1118" s="12"/>
      <c r="K1118" s="30">
        <f t="shared" si="366"/>
        <v>45502</v>
      </c>
      <c r="L1118" s="2">
        <f t="shared" si="356"/>
        <v>8</v>
      </c>
      <c r="M1118" s="15">
        <f t="shared" si="357"/>
        <v>8</v>
      </c>
      <c r="N1118" s="11">
        <f t="shared" si="358"/>
        <v>1.001398338</v>
      </c>
      <c r="O1118" s="11"/>
      <c r="P1118" s="11">
        <f t="shared" si="359"/>
        <v>1.004548657</v>
      </c>
      <c r="Q1118" s="11"/>
      <c r="R1118" s="15">
        <f t="shared" si="360"/>
        <v>0</v>
      </c>
      <c r="S1118" s="13">
        <f t="shared" si="367"/>
        <v>170.14612848230087</v>
      </c>
      <c r="T1118" s="13"/>
      <c r="U1118" s="19">
        <f t="shared" si="349"/>
        <v>0</v>
      </c>
      <c r="V1118" s="13">
        <f t="shared" si="361"/>
        <v>0</v>
      </c>
      <c r="W1118" s="4" t="str">
        <f t="shared" si="362"/>
        <v>A+J=</v>
      </c>
      <c r="X1118" s="30">
        <f t="shared" si="363"/>
        <v>45866</v>
      </c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3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</row>
    <row r="1119" spans="1:80" x14ac:dyDescent="0.15">
      <c r="A1119" s="36">
        <f t="shared" si="351"/>
        <v>45513</v>
      </c>
      <c r="B1119" s="14">
        <f t="shared" si="364"/>
        <v>1211.4087254761532</v>
      </c>
      <c r="C1119" s="13">
        <f t="shared" si="365"/>
        <v>1040.5755622900001</v>
      </c>
      <c r="D1119" s="12">
        <f>IF(A1119&lt;$B$1,VLOOKUP(A1119,[1]DI!$A$4:$B$15000,2,FALSE),0)</f>
        <v>0.104</v>
      </c>
      <c r="E1119" s="13">
        <f t="shared" si="352"/>
        <v>1.0003926999999999</v>
      </c>
      <c r="F1119" s="13">
        <f>(TRUNC(PRODUCT($E$13:$E1118),16))</f>
        <v>1.38932598325329</v>
      </c>
      <c r="G1119" s="13">
        <f t="shared" si="353"/>
        <v>1.3844253159283</v>
      </c>
      <c r="H1119" s="13">
        <f t="shared" si="354"/>
        <v>1.0035398600000001</v>
      </c>
      <c r="I1119" s="12">
        <f t="shared" si="355"/>
        <v>4.4999999999999998E-2</v>
      </c>
      <c r="J1119" s="12"/>
      <c r="K1119" s="30">
        <f t="shared" si="366"/>
        <v>45502</v>
      </c>
      <c r="L1119" s="2">
        <f t="shared" si="356"/>
        <v>9</v>
      </c>
      <c r="M1119" s="15">
        <f t="shared" si="357"/>
        <v>9</v>
      </c>
      <c r="N1119" s="11">
        <f t="shared" si="358"/>
        <v>1.001573268</v>
      </c>
      <c r="O1119" s="11"/>
      <c r="P1119" s="11">
        <f t="shared" si="359"/>
        <v>1.0051186969999999</v>
      </c>
      <c r="Q1119" s="11"/>
      <c r="R1119" s="15">
        <f t="shared" si="360"/>
        <v>0</v>
      </c>
      <c r="S1119" s="13">
        <f t="shared" si="367"/>
        <v>170.83316318615303</v>
      </c>
      <c r="T1119" s="13"/>
      <c r="U1119" s="19">
        <f t="shared" si="349"/>
        <v>0</v>
      </c>
      <c r="V1119" s="13">
        <f t="shared" si="361"/>
        <v>0</v>
      </c>
      <c r="W1119" s="4" t="str">
        <f t="shared" si="362"/>
        <v>A+J=</v>
      </c>
      <c r="X1119" s="30">
        <f t="shared" si="363"/>
        <v>45866</v>
      </c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3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</row>
    <row r="1120" spans="1:80" x14ac:dyDescent="0.15">
      <c r="A1120" s="36">
        <f t="shared" si="351"/>
        <v>45514</v>
      </c>
      <c r="B1120" s="14">
        <f t="shared" si="364"/>
        <v>1212.096143453128</v>
      </c>
      <c r="C1120" s="13">
        <f t="shared" si="365"/>
        <v>1040.5755622900001</v>
      </c>
      <c r="D1120" s="12">
        <f>IF(A1120&lt;$B$1,VLOOKUP(A1120,[1]DI!$A$4:$B$15000,2,FALSE),0)</f>
        <v>0</v>
      </c>
      <c r="E1120" s="13">
        <f t="shared" si="352"/>
        <v>1</v>
      </c>
      <c r="F1120" s="13">
        <f>(TRUNC(PRODUCT($E$13:$E1119),16))</f>
        <v>1.3898715715669101</v>
      </c>
      <c r="G1120" s="13">
        <f t="shared" si="353"/>
        <v>1.3844253159283</v>
      </c>
      <c r="H1120" s="13">
        <f t="shared" si="354"/>
        <v>1.00393395</v>
      </c>
      <c r="I1120" s="12">
        <f t="shared" si="355"/>
        <v>4.4999999999999998E-2</v>
      </c>
      <c r="J1120" s="12"/>
      <c r="K1120" s="30">
        <f t="shared" si="366"/>
        <v>45502</v>
      </c>
      <c r="L1120" s="2">
        <f t="shared" si="356"/>
        <v>9</v>
      </c>
      <c r="M1120" s="15">
        <f t="shared" si="357"/>
        <v>10</v>
      </c>
      <c r="N1120" s="11">
        <f t="shared" si="358"/>
        <v>1.0017482280000001</v>
      </c>
      <c r="O1120" s="11"/>
      <c r="P1120" s="11">
        <f t="shared" si="359"/>
        <v>1.0056890549999999</v>
      </c>
      <c r="Q1120" s="11"/>
      <c r="R1120" s="15">
        <f t="shared" si="360"/>
        <v>0</v>
      </c>
      <c r="S1120" s="13">
        <f t="shared" si="367"/>
        <v>171.52058116312784</v>
      </c>
      <c r="T1120" s="13"/>
      <c r="U1120" s="19">
        <f t="shared" si="349"/>
        <v>0</v>
      </c>
      <c r="V1120" s="13">
        <f t="shared" si="361"/>
        <v>0</v>
      </c>
      <c r="W1120" s="4" t="str">
        <f t="shared" si="362"/>
        <v>A+J=</v>
      </c>
      <c r="X1120" s="30">
        <f t="shared" si="363"/>
        <v>45866</v>
      </c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3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</row>
    <row r="1121" spans="1:80" x14ac:dyDescent="0.15">
      <c r="A1121" s="36">
        <f t="shared" si="351"/>
        <v>45515</v>
      </c>
      <c r="B1121" s="14">
        <f t="shared" si="364"/>
        <v>1212.096143453128</v>
      </c>
      <c r="C1121" s="13">
        <f t="shared" si="365"/>
        <v>1040.5755622900001</v>
      </c>
      <c r="D1121" s="12">
        <f>IF(A1121&lt;$B$1,VLOOKUP(A1121,[1]DI!$A$4:$B$15000,2,FALSE),0)</f>
        <v>0</v>
      </c>
      <c r="E1121" s="13">
        <f t="shared" si="352"/>
        <v>1</v>
      </c>
      <c r="F1121" s="13">
        <f>(TRUNC(PRODUCT($E$13:$E1120),16))</f>
        <v>1.3898715715669101</v>
      </c>
      <c r="G1121" s="13">
        <f t="shared" si="353"/>
        <v>1.3844253159283</v>
      </c>
      <c r="H1121" s="13">
        <f t="shared" si="354"/>
        <v>1.00393395</v>
      </c>
      <c r="I1121" s="12">
        <f t="shared" si="355"/>
        <v>4.4999999999999998E-2</v>
      </c>
      <c r="J1121" s="12"/>
      <c r="K1121" s="30">
        <f t="shared" si="366"/>
        <v>45502</v>
      </c>
      <c r="L1121" s="2">
        <f t="shared" si="356"/>
        <v>9</v>
      </c>
      <c r="M1121" s="15">
        <f t="shared" si="357"/>
        <v>10</v>
      </c>
      <c r="N1121" s="11">
        <f t="shared" si="358"/>
        <v>1.0017482280000001</v>
      </c>
      <c r="O1121" s="11"/>
      <c r="P1121" s="11">
        <f t="shared" si="359"/>
        <v>1.0056890549999999</v>
      </c>
      <c r="Q1121" s="11"/>
      <c r="R1121" s="15">
        <f t="shared" si="360"/>
        <v>0</v>
      </c>
      <c r="S1121" s="13">
        <f t="shared" si="367"/>
        <v>171.52058116312784</v>
      </c>
      <c r="T1121" s="13"/>
      <c r="U1121" s="19">
        <f t="shared" si="349"/>
        <v>0</v>
      </c>
      <c r="V1121" s="13">
        <f t="shared" si="361"/>
        <v>0</v>
      </c>
      <c r="W1121" s="4" t="str">
        <f t="shared" si="362"/>
        <v>A+J=</v>
      </c>
      <c r="X1121" s="30">
        <f t="shared" si="363"/>
        <v>45866</v>
      </c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3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</row>
    <row r="1122" spans="1:80" x14ac:dyDescent="0.15">
      <c r="A1122" s="36">
        <f t="shared" si="351"/>
        <v>45516</v>
      </c>
      <c r="B1122" s="14">
        <f t="shared" si="364"/>
        <v>1212.096143453128</v>
      </c>
      <c r="C1122" s="13">
        <f t="shared" si="365"/>
        <v>1040.5755622900001</v>
      </c>
      <c r="D1122" s="12">
        <f>IF(A1122&lt;$B$1,VLOOKUP(A1122,[1]DI!$A$4:$B$15000,2,FALSE),0)</f>
        <v>0.104</v>
      </c>
      <c r="E1122" s="13">
        <f t="shared" si="352"/>
        <v>1.0003926999999999</v>
      </c>
      <c r="F1122" s="13">
        <f>(TRUNC(PRODUCT($E$13:$E1121),16))</f>
        <v>1.3898715715669101</v>
      </c>
      <c r="G1122" s="13">
        <f t="shared" si="353"/>
        <v>1.3844253159283</v>
      </c>
      <c r="H1122" s="13">
        <f t="shared" si="354"/>
        <v>1.00393395</v>
      </c>
      <c r="I1122" s="12">
        <f t="shared" si="355"/>
        <v>4.4999999999999998E-2</v>
      </c>
      <c r="J1122" s="12"/>
      <c r="K1122" s="30">
        <f t="shared" si="366"/>
        <v>45502</v>
      </c>
      <c r="L1122" s="2">
        <f t="shared" si="356"/>
        <v>10</v>
      </c>
      <c r="M1122" s="15">
        <f t="shared" si="357"/>
        <v>10</v>
      </c>
      <c r="N1122" s="11">
        <f t="shared" si="358"/>
        <v>1.0017482280000001</v>
      </c>
      <c r="O1122" s="11"/>
      <c r="P1122" s="11">
        <f t="shared" si="359"/>
        <v>1.0056890549999999</v>
      </c>
      <c r="Q1122" s="11"/>
      <c r="R1122" s="15">
        <f t="shared" si="360"/>
        <v>0</v>
      </c>
      <c r="S1122" s="13">
        <f t="shared" si="367"/>
        <v>171.52058116312784</v>
      </c>
      <c r="T1122" s="13"/>
      <c r="U1122" s="19">
        <f t="shared" si="349"/>
        <v>0</v>
      </c>
      <c r="V1122" s="13">
        <f t="shared" si="361"/>
        <v>0</v>
      </c>
      <c r="W1122" s="4" t="str">
        <f t="shared" si="362"/>
        <v>A+J=</v>
      </c>
      <c r="X1122" s="30">
        <f t="shared" si="363"/>
        <v>45866</v>
      </c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3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</row>
    <row r="1123" spans="1:80" x14ac:dyDescent="0.15">
      <c r="A1123" s="36">
        <f t="shared" si="351"/>
        <v>45517</v>
      </c>
      <c r="B1123" s="14">
        <f t="shared" si="364"/>
        <v>1212.7839471025532</v>
      </c>
      <c r="C1123" s="13">
        <f t="shared" si="365"/>
        <v>1040.5755622900001</v>
      </c>
      <c r="D1123" s="12">
        <f>IF(A1123&lt;$B$1,VLOOKUP(A1123,[1]DI!$A$4:$B$15000,2,FALSE),0)</f>
        <v>0.104</v>
      </c>
      <c r="E1123" s="13">
        <f t="shared" si="352"/>
        <v>1.0003926999999999</v>
      </c>
      <c r="F1123" s="13">
        <f>(TRUNC(PRODUCT($E$13:$E1122),16))</f>
        <v>1.3904173741330701</v>
      </c>
      <c r="G1123" s="13">
        <f t="shared" si="353"/>
        <v>1.3844253159283</v>
      </c>
      <c r="H1123" s="13">
        <f t="shared" si="354"/>
        <v>1.0043281900000001</v>
      </c>
      <c r="I1123" s="12">
        <f t="shared" si="355"/>
        <v>4.4999999999999998E-2</v>
      </c>
      <c r="J1123" s="12"/>
      <c r="K1123" s="30">
        <f t="shared" si="366"/>
        <v>45502</v>
      </c>
      <c r="L1123" s="2">
        <f t="shared" si="356"/>
        <v>11</v>
      </c>
      <c r="M1123" s="15">
        <f t="shared" si="357"/>
        <v>11</v>
      </c>
      <c r="N1123" s="11">
        <f t="shared" si="358"/>
        <v>1.001923219</v>
      </c>
      <c r="O1123" s="11"/>
      <c r="P1123" s="11">
        <f t="shared" si="359"/>
        <v>1.006259733</v>
      </c>
      <c r="Q1123" s="11"/>
      <c r="R1123" s="15">
        <f t="shared" si="360"/>
        <v>0</v>
      </c>
      <c r="S1123" s="13">
        <f t="shared" si="367"/>
        <v>172.20838481255302</v>
      </c>
      <c r="T1123" s="13"/>
      <c r="U1123" s="19">
        <f t="shared" si="349"/>
        <v>0</v>
      </c>
      <c r="V1123" s="13">
        <f t="shared" si="361"/>
        <v>0</v>
      </c>
      <c r="W1123" s="4" t="str">
        <f t="shared" si="362"/>
        <v>A+J=</v>
      </c>
      <c r="X1123" s="30">
        <f t="shared" si="363"/>
        <v>45866</v>
      </c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3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</row>
    <row r="1124" spans="1:80" x14ac:dyDescent="0.15">
      <c r="A1124" s="36">
        <f t="shared" si="351"/>
        <v>45518</v>
      </c>
      <c r="B1124" s="14">
        <f t="shared" si="364"/>
        <v>1213.4721460717401</v>
      </c>
      <c r="C1124" s="13">
        <f t="shared" si="365"/>
        <v>1040.5755622900001</v>
      </c>
      <c r="D1124" s="12">
        <f>IF(A1124&lt;$B$1,VLOOKUP(A1124,[1]DI!$A$4:$B$15000,2,FALSE),0)</f>
        <v>0.104</v>
      </c>
      <c r="E1124" s="13">
        <f t="shared" si="352"/>
        <v>1.0003926999999999</v>
      </c>
      <c r="F1124" s="13">
        <f>(TRUNC(PRODUCT($E$13:$E1123),16))</f>
        <v>1.3909633910358901</v>
      </c>
      <c r="G1124" s="13">
        <f t="shared" si="353"/>
        <v>1.3844253159283</v>
      </c>
      <c r="H1124" s="13">
        <f t="shared" si="354"/>
        <v>1.0047225900000001</v>
      </c>
      <c r="I1124" s="12">
        <f t="shared" si="355"/>
        <v>4.4999999999999998E-2</v>
      </c>
      <c r="J1124" s="12"/>
      <c r="K1124" s="30">
        <f t="shared" si="366"/>
        <v>45502</v>
      </c>
      <c r="L1124" s="2">
        <f t="shared" si="356"/>
        <v>12</v>
      </c>
      <c r="M1124" s="15">
        <f t="shared" si="357"/>
        <v>12</v>
      </c>
      <c r="N1124" s="11">
        <f t="shared" si="358"/>
        <v>1.00209824</v>
      </c>
      <c r="O1124" s="11"/>
      <c r="P1124" s="11">
        <f t="shared" si="359"/>
        <v>1.006830739</v>
      </c>
      <c r="Q1124" s="11"/>
      <c r="R1124" s="15">
        <f t="shared" si="360"/>
        <v>0</v>
      </c>
      <c r="S1124" s="13">
        <f t="shared" si="367"/>
        <v>172.89658378173991</v>
      </c>
      <c r="T1124" s="13"/>
      <c r="U1124" s="19">
        <f t="shared" si="349"/>
        <v>0</v>
      </c>
      <c r="V1124" s="13">
        <f t="shared" si="361"/>
        <v>0</v>
      </c>
      <c r="W1124" s="4" t="str">
        <f t="shared" si="362"/>
        <v>A+J=</v>
      </c>
      <c r="X1124" s="30">
        <f t="shared" si="363"/>
        <v>45866</v>
      </c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3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</row>
    <row r="1125" spans="1:80" x14ac:dyDescent="0.15">
      <c r="A1125" s="36">
        <f t="shared" si="351"/>
        <v>45519</v>
      </c>
      <c r="B1125" s="14">
        <f t="shared" si="364"/>
        <v>1214.1607427700164</v>
      </c>
      <c r="C1125" s="13">
        <f t="shared" si="365"/>
        <v>1040.5755622900001</v>
      </c>
      <c r="D1125" s="12">
        <f>IF(A1125&lt;$B$1,VLOOKUP(A1125,[1]DI!$A$4:$B$15000,2,FALSE),0)</f>
        <v>0.104</v>
      </c>
      <c r="E1125" s="13">
        <f t="shared" si="352"/>
        <v>1.0003926999999999</v>
      </c>
      <c r="F1125" s="13">
        <f>(TRUNC(PRODUCT($E$13:$E1124),16))</f>
        <v>1.39150962235955</v>
      </c>
      <c r="G1125" s="13">
        <f t="shared" si="353"/>
        <v>1.3844253159283</v>
      </c>
      <c r="H1125" s="13">
        <f t="shared" si="354"/>
        <v>1.00511715</v>
      </c>
      <c r="I1125" s="12">
        <f t="shared" si="355"/>
        <v>4.4999999999999998E-2</v>
      </c>
      <c r="J1125" s="12"/>
      <c r="K1125" s="30">
        <f t="shared" si="366"/>
        <v>45502</v>
      </c>
      <c r="L1125" s="2">
        <f t="shared" si="356"/>
        <v>13</v>
      </c>
      <c r="M1125" s="15">
        <f t="shared" si="357"/>
        <v>13</v>
      </c>
      <c r="N1125" s="11">
        <f t="shared" si="358"/>
        <v>1.0022732919999999</v>
      </c>
      <c r="O1125" s="11"/>
      <c r="P1125" s="11">
        <f t="shared" si="359"/>
        <v>1.0074020749999999</v>
      </c>
      <c r="Q1125" s="11"/>
      <c r="R1125" s="15">
        <f t="shared" si="360"/>
        <v>0</v>
      </c>
      <c r="S1125" s="13">
        <f t="shared" si="367"/>
        <v>173.58518048001622</v>
      </c>
      <c r="T1125" s="13"/>
      <c r="U1125" s="19">
        <f t="shared" si="349"/>
        <v>0</v>
      </c>
      <c r="V1125" s="13">
        <f t="shared" si="361"/>
        <v>0</v>
      </c>
      <c r="W1125" s="4" t="str">
        <f t="shared" si="362"/>
        <v>A+J=</v>
      </c>
      <c r="X1125" s="30">
        <f t="shared" si="363"/>
        <v>45866</v>
      </c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3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</row>
    <row r="1126" spans="1:80" x14ac:dyDescent="0.15">
      <c r="A1126" s="36">
        <f t="shared" si="351"/>
        <v>45520</v>
      </c>
      <c r="B1126" s="14">
        <f t="shared" si="364"/>
        <v>1214.8497239360793</v>
      </c>
      <c r="C1126" s="13">
        <f t="shared" si="365"/>
        <v>1040.5755622900001</v>
      </c>
      <c r="D1126" s="12">
        <f>IF(A1126&lt;$B$1,VLOOKUP(A1126,[1]DI!$A$4:$B$15000,2,FALSE),0)</f>
        <v>0.104</v>
      </c>
      <c r="E1126" s="13">
        <f t="shared" si="352"/>
        <v>1.0003926999999999</v>
      </c>
      <c r="F1126" s="13">
        <f>(TRUNC(PRODUCT($E$13:$E1125),16))</f>
        <v>1.3920560681882499</v>
      </c>
      <c r="G1126" s="13">
        <f t="shared" si="353"/>
        <v>1.3844253159283</v>
      </c>
      <c r="H1126" s="13">
        <f t="shared" si="354"/>
        <v>1.0055118599999999</v>
      </c>
      <c r="I1126" s="12">
        <f t="shared" si="355"/>
        <v>4.4999999999999998E-2</v>
      </c>
      <c r="J1126" s="12"/>
      <c r="K1126" s="30">
        <f t="shared" si="366"/>
        <v>45502</v>
      </c>
      <c r="L1126" s="2">
        <f t="shared" si="356"/>
        <v>14</v>
      </c>
      <c r="M1126" s="15">
        <f t="shared" si="357"/>
        <v>14</v>
      </c>
      <c r="N1126" s="11">
        <f t="shared" si="358"/>
        <v>1.0024483749999999</v>
      </c>
      <c r="O1126" s="11"/>
      <c r="P1126" s="11">
        <f t="shared" si="359"/>
        <v>1.00797373</v>
      </c>
      <c r="Q1126" s="11"/>
      <c r="R1126" s="15">
        <f t="shared" si="360"/>
        <v>0</v>
      </c>
      <c r="S1126" s="13">
        <f t="shared" si="367"/>
        <v>174.27416164607911</v>
      </c>
      <c r="T1126" s="13"/>
      <c r="U1126" s="19">
        <f t="shared" si="349"/>
        <v>0</v>
      </c>
      <c r="V1126" s="13">
        <f t="shared" si="361"/>
        <v>0</v>
      </c>
      <c r="W1126" s="4" t="str">
        <f t="shared" si="362"/>
        <v>A+J=</v>
      </c>
      <c r="X1126" s="30">
        <f t="shared" si="363"/>
        <v>45866</v>
      </c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3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</row>
    <row r="1127" spans="1:80" x14ac:dyDescent="0.15">
      <c r="A1127" s="36">
        <f t="shared" si="351"/>
        <v>45521</v>
      </c>
      <c r="B1127" s="14">
        <f t="shared" si="364"/>
        <v>1215.5390895799285</v>
      </c>
      <c r="C1127" s="13">
        <f t="shared" si="365"/>
        <v>1040.5755622900001</v>
      </c>
      <c r="D1127" s="12">
        <f>IF(A1127&lt;$B$1,VLOOKUP(A1127,[1]DI!$A$4:$B$15000,2,FALSE),0)</f>
        <v>0</v>
      </c>
      <c r="E1127" s="13">
        <f t="shared" si="352"/>
        <v>1</v>
      </c>
      <c r="F1127" s="13">
        <f>(TRUNC(PRODUCT($E$13:$E1126),16))</f>
        <v>1.3926027286062299</v>
      </c>
      <c r="G1127" s="13">
        <f t="shared" si="353"/>
        <v>1.3844253159283</v>
      </c>
      <c r="H1127" s="13">
        <f t="shared" si="354"/>
        <v>1.00590672</v>
      </c>
      <c r="I1127" s="12">
        <f t="shared" si="355"/>
        <v>4.4999999999999998E-2</v>
      </c>
      <c r="J1127" s="12"/>
      <c r="K1127" s="30">
        <f t="shared" si="366"/>
        <v>45502</v>
      </c>
      <c r="L1127" s="2">
        <f t="shared" si="356"/>
        <v>14</v>
      </c>
      <c r="M1127" s="15">
        <f t="shared" si="357"/>
        <v>15</v>
      </c>
      <c r="N1127" s="11">
        <f t="shared" si="358"/>
        <v>1.002623488</v>
      </c>
      <c r="O1127" s="11"/>
      <c r="P1127" s="11">
        <f t="shared" si="359"/>
        <v>1.0085457040000001</v>
      </c>
      <c r="Q1127" s="11"/>
      <c r="R1127" s="15">
        <f t="shared" si="360"/>
        <v>0</v>
      </c>
      <c r="S1127" s="13">
        <f t="shared" si="367"/>
        <v>174.96352728992846</v>
      </c>
      <c r="T1127" s="13"/>
      <c r="U1127" s="19">
        <f t="shared" si="349"/>
        <v>0</v>
      </c>
      <c r="V1127" s="13">
        <f t="shared" si="361"/>
        <v>0</v>
      </c>
      <c r="W1127" s="4" t="str">
        <f t="shared" si="362"/>
        <v>A+J=</v>
      </c>
      <c r="X1127" s="30">
        <f t="shared" si="363"/>
        <v>45866</v>
      </c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3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</row>
    <row r="1128" spans="1:80" x14ac:dyDescent="0.15">
      <c r="A1128" s="36">
        <f t="shared" si="351"/>
        <v>45522</v>
      </c>
      <c r="B1128" s="14">
        <f t="shared" si="364"/>
        <v>1215.5390895799285</v>
      </c>
      <c r="C1128" s="13">
        <f t="shared" si="365"/>
        <v>1040.5755622900001</v>
      </c>
      <c r="D1128" s="12">
        <f>IF(A1128&lt;$B$1,VLOOKUP(A1128,[1]DI!$A$4:$B$15000,2,FALSE),0)</f>
        <v>0</v>
      </c>
      <c r="E1128" s="13">
        <f t="shared" si="352"/>
        <v>1</v>
      </c>
      <c r="F1128" s="13">
        <f>(TRUNC(PRODUCT($E$13:$E1127),16))</f>
        <v>1.3926027286062299</v>
      </c>
      <c r="G1128" s="13">
        <f t="shared" si="353"/>
        <v>1.3844253159283</v>
      </c>
      <c r="H1128" s="13">
        <f t="shared" si="354"/>
        <v>1.00590672</v>
      </c>
      <c r="I1128" s="12">
        <f t="shared" si="355"/>
        <v>4.4999999999999998E-2</v>
      </c>
      <c r="J1128" s="12"/>
      <c r="K1128" s="30">
        <f t="shared" si="366"/>
        <v>45502</v>
      </c>
      <c r="L1128" s="2">
        <f t="shared" si="356"/>
        <v>14</v>
      </c>
      <c r="M1128" s="15">
        <f t="shared" si="357"/>
        <v>15</v>
      </c>
      <c r="N1128" s="11">
        <f t="shared" si="358"/>
        <v>1.002623488</v>
      </c>
      <c r="O1128" s="11"/>
      <c r="P1128" s="11">
        <f t="shared" si="359"/>
        <v>1.0085457040000001</v>
      </c>
      <c r="Q1128" s="11"/>
      <c r="R1128" s="15">
        <f t="shared" si="360"/>
        <v>0</v>
      </c>
      <c r="S1128" s="13">
        <f t="shared" si="367"/>
        <v>174.96352728992846</v>
      </c>
      <c r="T1128" s="13"/>
      <c r="U1128" s="19">
        <f t="shared" si="349"/>
        <v>0</v>
      </c>
      <c r="V1128" s="13">
        <f t="shared" si="361"/>
        <v>0</v>
      </c>
      <c r="W1128" s="4" t="str">
        <f t="shared" si="362"/>
        <v>A+J=</v>
      </c>
      <c r="X1128" s="30">
        <f t="shared" si="363"/>
        <v>45866</v>
      </c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3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</row>
    <row r="1129" spans="1:80" x14ac:dyDescent="0.15">
      <c r="A1129" s="36">
        <f t="shared" si="351"/>
        <v>45523</v>
      </c>
      <c r="B1129" s="14">
        <f t="shared" si="364"/>
        <v>1215.5390895799285</v>
      </c>
      <c r="C1129" s="13">
        <f t="shared" si="365"/>
        <v>1040.5755622900001</v>
      </c>
      <c r="D1129" s="12">
        <f>IF(A1129&lt;$B$1,VLOOKUP(A1129,[1]DI!$A$4:$B$15000,2,FALSE),0)</f>
        <v>0.104</v>
      </c>
      <c r="E1129" s="13">
        <f t="shared" si="352"/>
        <v>1.0003926999999999</v>
      </c>
      <c r="F1129" s="13">
        <f>(TRUNC(PRODUCT($E$13:$E1128),16))</f>
        <v>1.3926027286062299</v>
      </c>
      <c r="G1129" s="13">
        <f t="shared" si="353"/>
        <v>1.3844253159283</v>
      </c>
      <c r="H1129" s="13">
        <f t="shared" si="354"/>
        <v>1.00590672</v>
      </c>
      <c r="I1129" s="12">
        <f t="shared" si="355"/>
        <v>4.4999999999999998E-2</v>
      </c>
      <c r="J1129" s="12"/>
      <c r="K1129" s="30">
        <f t="shared" si="366"/>
        <v>45502</v>
      </c>
      <c r="L1129" s="2">
        <f t="shared" si="356"/>
        <v>15</v>
      </c>
      <c r="M1129" s="15">
        <f t="shared" si="357"/>
        <v>15</v>
      </c>
      <c r="N1129" s="11">
        <f t="shared" si="358"/>
        <v>1.002623488</v>
      </c>
      <c r="O1129" s="11"/>
      <c r="P1129" s="11">
        <f t="shared" si="359"/>
        <v>1.0085457040000001</v>
      </c>
      <c r="Q1129" s="11"/>
      <c r="R1129" s="15">
        <f t="shared" si="360"/>
        <v>0</v>
      </c>
      <c r="S1129" s="13">
        <f t="shared" si="367"/>
        <v>174.96352728992846</v>
      </c>
      <c r="T1129" s="13"/>
      <c r="U1129" s="19">
        <f t="shared" si="349"/>
        <v>0</v>
      </c>
      <c r="V1129" s="13">
        <f t="shared" si="361"/>
        <v>0</v>
      </c>
      <c r="W1129" s="4" t="str">
        <f t="shared" si="362"/>
        <v>A+J=</v>
      </c>
      <c r="X1129" s="30">
        <f t="shared" si="363"/>
        <v>45866</v>
      </c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3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</row>
    <row r="1130" spans="1:80" x14ac:dyDescent="0.15">
      <c r="A1130" s="36">
        <f t="shared" si="351"/>
        <v>45524</v>
      </c>
      <c r="B1130" s="14">
        <f t="shared" si="364"/>
        <v>1216.2288529528673</v>
      </c>
      <c r="C1130" s="13">
        <f t="shared" si="365"/>
        <v>1040.5755622900001</v>
      </c>
      <c r="D1130" s="12">
        <f>IF(A1130&lt;$B$1,VLOOKUP(A1130,[1]DI!$A$4:$B$15000,2,FALSE),0)</f>
        <v>0.104</v>
      </c>
      <c r="E1130" s="13">
        <f t="shared" si="352"/>
        <v>1.0003926999999999</v>
      </c>
      <c r="F1130" s="13">
        <f>(TRUNC(PRODUCT($E$13:$E1129),16))</f>
        <v>1.39314960369775</v>
      </c>
      <c r="G1130" s="13">
        <f t="shared" si="353"/>
        <v>1.3844253159283</v>
      </c>
      <c r="H1130" s="13">
        <f t="shared" si="354"/>
        <v>1.0063017400000001</v>
      </c>
      <c r="I1130" s="12">
        <f t="shared" si="355"/>
        <v>4.4999999999999998E-2</v>
      </c>
      <c r="J1130" s="12"/>
      <c r="K1130" s="30">
        <f t="shared" si="366"/>
        <v>45502</v>
      </c>
      <c r="L1130" s="2">
        <f t="shared" si="356"/>
        <v>16</v>
      </c>
      <c r="M1130" s="15">
        <f t="shared" si="357"/>
        <v>16</v>
      </c>
      <c r="N1130" s="11">
        <f t="shared" si="358"/>
        <v>1.002798632</v>
      </c>
      <c r="O1130" s="11"/>
      <c r="P1130" s="11">
        <f t="shared" si="359"/>
        <v>1.009118008</v>
      </c>
      <c r="Q1130" s="11"/>
      <c r="R1130" s="15">
        <f t="shared" si="360"/>
        <v>0</v>
      </c>
      <c r="S1130" s="13">
        <f t="shared" si="367"/>
        <v>175.65329066286733</v>
      </c>
      <c r="T1130" s="13"/>
      <c r="U1130" s="19">
        <f t="shared" si="349"/>
        <v>0</v>
      </c>
      <c r="V1130" s="13">
        <f t="shared" si="361"/>
        <v>0</v>
      </c>
      <c r="W1130" s="4" t="str">
        <f t="shared" si="362"/>
        <v>A+J=</v>
      </c>
      <c r="X1130" s="30">
        <f t="shared" si="363"/>
        <v>45866</v>
      </c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3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</row>
    <row r="1131" spans="1:80" x14ac:dyDescent="0.15">
      <c r="A1131" s="36">
        <f t="shared" si="351"/>
        <v>45525</v>
      </c>
      <c r="B1131" s="14">
        <f t="shared" si="364"/>
        <v>1216.9190007935927</v>
      </c>
      <c r="C1131" s="13">
        <f t="shared" si="365"/>
        <v>1040.5755622900001</v>
      </c>
      <c r="D1131" s="12">
        <f>IF(A1131&lt;$B$1,VLOOKUP(A1131,[1]DI!$A$4:$B$15000,2,FALSE),0)</f>
        <v>0.104</v>
      </c>
      <c r="E1131" s="13">
        <f t="shared" si="352"/>
        <v>1.0003926999999999</v>
      </c>
      <c r="F1131" s="13">
        <f>(TRUNC(PRODUCT($E$13:$E1130),16))</f>
        <v>1.39369669354712</v>
      </c>
      <c r="G1131" s="13">
        <f t="shared" si="353"/>
        <v>1.3844253159283</v>
      </c>
      <c r="H1131" s="13">
        <f t="shared" si="354"/>
        <v>1.0066969100000001</v>
      </c>
      <c r="I1131" s="12">
        <f t="shared" si="355"/>
        <v>4.4999999999999998E-2</v>
      </c>
      <c r="J1131" s="12"/>
      <c r="K1131" s="30">
        <f t="shared" si="366"/>
        <v>45502</v>
      </c>
      <c r="L1131" s="2">
        <f t="shared" si="356"/>
        <v>17</v>
      </c>
      <c r="M1131" s="15">
        <f t="shared" si="357"/>
        <v>17</v>
      </c>
      <c r="N1131" s="11">
        <f t="shared" si="358"/>
        <v>1.002973806</v>
      </c>
      <c r="O1131" s="11"/>
      <c r="P1131" s="11">
        <f t="shared" si="359"/>
        <v>1.009690631</v>
      </c>
      <c r="Q1131" s="11"/>
      <c r="R1131" s="15">
        <f t="shared" si="360"/>
        <v>0</v>
      </c>
      <c r="S1131" s="13">
        <f t="shared" si="367"/>
        <v>176.34343850359267</v>
      </c>
      <c r="T1131" s="13"/>
      <c r="U1131" s="19">
        <f t="shared" si="349"/>
        <v>0</v>
      </c>
      <c r="V1131" s="13">
        <f t="shared" si="361"/>
        <v>0</v>
      </c>
      <c r="W1131" s="4" t="str">
        <f t="shared" si="362"/>
        <v>A+J=</v>
      </c>
      <c r="X1131" s="30">
        <f t="shared" si="363"/>
        <v>45866</v>
      </c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3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</row>
    <row r="1132" spans="1:80" x14ac:dyDescent="0.15">
      <c r="A1132" s="36">
        <f t="shared" si="351"/>
        <v>45526</v>
      </c>
      <c r="B1132" s="14">
        <f t="shared" si="364"/>
        <v>1217.6095475680715</v>
      </c>
      <c r="C1132" s="13">
        <f t="shared" si="365"/>
        <v>1040.5755622900001</v>
      </c>
      <c r="D1132" s="12">
        <f>IF(A1132&lt;$B$1,VLOOKUP(A1132,[1]DI!$A$4:$B$15000,2,FALSE),0)</f>
        <v>0.104</v>
      </c>
      <c r="E1132" s="13">
        <f t="shared" si="352"/>
        <v>1.0003926999999999</v>
      </c>
      <c r="F1132" s="13">
        <f>(TRUNC(PRODUCT($E$13:$E1131),16))</f>
        <v>1.3942439982386801</v>
      </c>
      <c r="G1132" s="13">
        <f t="shared" si="353"/>
        <v>1.3844253159283</v>
      </c>
      <c r="H1132" s="13">
        <f t="shared" si="354"/>
        <v>1.00709224</v>
      </c>
      <c r="I1132" s="12">
        <f t="shared" si="355"/>
        <v>4.4999999999999998E-2</v>
      </c>
      <c r="J1132" s="12"/>
      <c r="K1132" s="30">
        <f t="shared" si="366"/>
        <v>45502</v>
      </c>
      <c r="L1132" s="2">
        <f t="shared" si="356"/>
        <v>18</v>
      </c>
      <c r="M1132" s="15">
        <f t="shared" si="357"/>
        <v>18</v>
      </c>
      <c r="N1132" s="11">
        <f t="shared" si="358"/>
        <v>1.0031490110000001</v>
      </c>
      <c r="O1132" s="11"/>
      <c r="P1132" s="11">
        <f t="shared" si="359"/>
        <v>1.0102635849999999</v>
      </c>
      <c r="Q1132" s="11"/>
      <c r="R1132" s="15">
        <f t="shared" si="360"/>
        <v>0</v>
      </c>
      <c r="S1132" s="13">
        <f t="shared" si="367"/>
        <v>177.03398527807138</v>
      </c>
      <c r="T1132" s="13"/>
      <c r="U1132" s="19">
        <f t="shared" si="349"/>
        <v>0</v>
      </c>
      <c r="V1132" s="13">
        <f t="shared" si="361"/>
        <v>0</v>
      </c>
      <c r="W1132" s="4" t="str">
        <f t="shared" si="362"/>
        <v>A+J=</v>
      </c>
      <c r="X1132" s="30">
        <f t="shared" si="363"/>
        <v>45866</v>
      </c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3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</row>
    <row r="1133" spans="1:80" x14ac:dyDescent="0.15">
      <c r="A1133" s="36">
        <f t="shared" si="351"/>
        <v>45527</v>
      </c>
      <c r="B1133" s="14">
        <f t="shared" si="364"/>
        <v>1218.3004908669759</v>
      </c>
      <c r="C1133" s="13">
        <f t="shared" si="365"/>
        <v>1040.5755622900001</v>
      </c>
      <c r="D1133" s="12">
        <f>IF(A1133&lt;$B$1,VLOOKUP(A1133,[1]DI!$A$4:$B$15000,2,FALSE),0)</f>
        <v>0.104</v>
      </c>
      <c r="E1133" s="13">
        <f t="shared" si="352"/>
        <v>1.0003926999999999</v>
      </c>
      <c r="F1133" s="13">
        <f>(TRUNC(PRODUCT($E$13:$E1132),16))</f>
        <v>1.39479151785679</v>
      </c>
      <c r="G1133" s="13">
        <f t="shared" si="353"/>
        <v>1.3844253159283</v>
      </c>
      <c r="H1133" s="13">
        <f t="shared" si="354"/>
        <v>1.00748773</v>
      </c>
      <c r="I1133" s="12">
        <f t="shared" si="355"/>
        <v>4.4999999999999998E-2</v>
      </c>
      <c r="J1133" s="12"/>
      <c r="K1133" s="30">
        <f t="shared" si="366"/>
        <v>45502</v>
      </c>
      <c r="L1133" s="2">
        <f t="shared" si="356"/>
        <v>19</v>
      </c>
      <c r="M1133" s="15">
        <f t="shared" si="357"/>
        <v>19</v>
      </c>
      <c r="N1133" s="11">
        <f t="shared" si="358"/>
        <v>1.0033242469999999</v>
      </c>
      <c r="O1133" s="11"/>
      <c r="P1133" s="11">
        <f t="shared" si="359"/>
        <v>1.0108368679999999</v>
      </c>
      <c r="Q1133" s="11"/>
      <c r="R1133" s="15">
        <f t="shared" si="360"/>
        <v>0</v>
      </c>
      <c r="S1133" s="13">
        <f t="shared" si="367"/>
        <v>177.72492857697574</v>
      </c>
      <c r="T1133" s="13"/>
      <c r="U1133" s="19">
        <f t="shared" si="349"/>
        <v>0</v>
      </c>
      <c r="V1133" s="13">
        <f t="shared" si="361"/>
        <v>0</v>
      </c>
      <c r="W1133" s="4" t="str">
        <f t="shared" si="362"/>
        <v>A+J=</v>
      </c>
      <c r="X1133" s="30">
        <f t="shared" si="363"/>
        <v>45866</v>
      </c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3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</row>
    <row r="1134" spans="1:80" x14ac:dyDescent="0.15">
      <c r="A1134" s="36">
        <f t="shared" si="351"/>
        <v>45528</v>
      </c>
      <c r="B1134" s="14">
        <f t="shared" si="364"/>
        <v>1218.9918198383307</v>
      </c>
      <c r="C1134" s="13">
        <f t="shared" si="365"/>
        <v>1040.5755622900001</v>
      </c>
      <c r="D1134" s="12">
        <f>IF(A1134&lt;$B$1,VLOOKUP(A1134,[1]DI!$A$4:$B$15000,2,FALSE),0)</f>
        <v>0</v>
      </c>
      <c r="E1134" s="13">
        <f t="shared" si="352"/>
        <v>1</v>
      </c>
      <c r="F1134" s="13">
        <f>(TRUNC(PRODUCT($E$13:$E1133),16))</f>
        <v>1.3953392524858499</v>
      </c>
      <c r="G1134" s="13">
        <f t="shared" si="353"/>
        <v>1.3844253159283</v>
      </c>
      <c r="H1134" s="13">
        <f t="shared" si="354"/>
        <v>1.0078833700000001</v>
      </c>
      <c r="I1134" s="12">
        <f t="shared" si="355"/>
        <v>4.4999999999999998E-2</v>
      </c>
      <c r="J1134" s="12"/>
      <c r="K1134" s="30">
        <f t="shared" si="366"/>
        <v>45502</v>
      </c>
      <c r="L1134" s="2">
        <f t="shared" si="356"/>
        <v>19</v>
      </c>
      <c r="M1134" s="15">
        <f t="shared" si="357"/>
        <v>20</v>
      </c>
      <c r="N1134" s="11">
        <f t="shared" si="358"/>
        <v>1.003499513</v>
      </c>
      <c r="O1134" s="11"/>
      <c r="P1134" s="11">
        <f t="shared" si="359"/>
        <v>1.011410471</v>
      </c>
      <c r="Q1134" s="11"/>
      <c r="R1134" s="15">
        <f t="shared" si="360"/>
        <v>0</v>
      </c>
      <c r="S1134" s="13">
        <f t="shared" si="367"/>
        <v>178.41625754833046</v>
      </c>
      <c r="T1134" s="13"/>
      <c r="U1134" s="19">
        <f t="shared" si="349"/>
        <v>0</v>
      </c>
      <c r="V1134" s="13">
        <f t="shared" si="361"/>
        <v>0</v>
      </c>
      <c r="W1134" s="4" t="str">
        <f t="shared" si="362"/>
        <v>A+J=</v>
      </c>
      <c r="X1134" s="30">
        <f t="shared" si="363"/>
        <v>45866</v>
      </c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3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</row>
    <row r="1135" spans="1:80" x14ac:dyDescent="0.15">
      <c r="A1135" s="36">
        <f t="shared" si="351"/>
        <v>45529</v>
      </c>
      <c r="B1135" s="14">
        <f t="shared" si="364"/>
        <v>1218.9918198383307</v>
      </c>
      <c r="C1135" s="13">
        <f t="shared" si="365"/>
        <v>1040.5755622900001</v>
      </c>
      <c r="D1135" s="12">
        <f>IF(A1135&lt;$B$1,VLOOKUP(A1135,[1]DI!$A$4:$B$15000,2,FALSE),0)</f>
        <v>0</v>
      </c>
      <c r="E1135" s="13">
        <f t="shared" si="352"/>
        <v>1</v>
      </c>
      <c r="F1135" s="13">
        <f>(TRUNC(PRODUCT($E$13:$E1134),16))</f>
        <v>1.3953392524858499</v>
      </c>
      <c r="G1135" s="13">
        <f t="shared" si="353"/>
        <v>1.3844253159283</v>
      </c>
      <c r="H1135" s="13">
        <f t="shared" si="354"/>
        <v>1.0078833700000001</v>
      </c>
      <c r="I1135" s="12">
        <f t="shared" si="355"/>
        <v>4.4999999999999998E-2</v>
      </c>
      <c r="J1135" s="12"/>
      <c r="K1135" s="30">
        <f t="shared" si="366"/>
        <v>45502</v>
      </c>
      <c r="L1135" s="2">
        <f t="shared" si="356"/>
        <v>19</v>
      </c>
      <c r="M1135" s="15">
        <f t="shared" si="357"/>
        <v>20</v>
      </c>
      <c r="N1135" s="11">
        <f t="shared" si="358"/>
        <v>1.003499513</v>
      </c>
      <c r="O1135" s="11"/>
      <c r="P1135" s="11">
        <f t="shared" si="359"/>
        <v>1.011410471</v>
      </c>
      <c r="Q1135" s="11"/>
      <c r="R1135" s="15">
        <f t="shared" si="360"/>
        <v>0</v>
      </c>
      <c r="S1135" s="13">
        <f t="shared" si="367"/>
        <v>178.41625754833046</v>
      </c>
      <c r="T1135" s="13"/>
      <c r="U1135" s="19">
        <f t="shared" si="349"/>
        <v>0</v>
      </c>
      <c r="V1135" s="13">
        <f t="shared" si="361"/>
        <v>0</v>
      </c>
      <c r="W1135" s="4" t="str">
        <f t="shared" si="362"/>
        <v>A+J=</v>
      </c>
      <c r="X1135" s="30">
        <f t="shared" si="363"/>
        <v>45866</v>
      </c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3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</row>
    <row r="1136" spans="1:80" x14ac:dyDescent="0.15">
      <c r="A1136" s="36">
        <f t="shared" si="351"/>
        <v>45530</v>
      </c>
      <c r="B1136" s="14">
        <f t="shared" si="364"/>
        <v>1218.9918198383307</v>
      </c>
      <c r="C1136" s="13">
        <f t="shared" si="365"/>
        <v>1040.5755622900001</v>
      </c>
      <c r="D1136" s="12">
        <f>IF(A1136&lt;$B$1,VLOOKUP(A1136,[1]DI!$A$4:$B$15000,2,FALSE),0)</f>
        <v>0.104</v>
      </c>
      <c r="E1136" s="13">
        <f t="shared" si="352"/>
        <v>1.0003926999999999</v>
      </c>
      <c r="F1136" s="13">
        <f>(TRUNC(PRODUCT($E$13:$E1135),16))</f>
        <v>1.3953392524858499</v>
      </c>
      <c r="G1136" s="13">
        <f t="shared" si="353"/>
        <v>1.3844253159283</v>
      </c>
      <c r="H1136" s="13">
        <f t="shared" si="354"/>
        <v>1.0078833700000001</v>
      </c>
      <c r="I1136" s="12">
        <f t="shared" si="355"/>
        <v>4.4999999999999998E-2</v>
      </c>
      <c r="J1136" s="12"/>
      <c r="K1136" s="30">
        <f t="shared" si="366"/>
        <v>45502</v>
      </c>
      <c r="L1136" s="2">
        <f t="shared" si="356"/>
        <v>20</v>
      </c>
      <c r="M1136" s="15">
        <f t="shared" si="357"/>
        <v>20</v>
      </c>
      <c r="N1136" s="11">
        <f t="shared" si="358"/>
        <v>1.003499513</v>
      </c>
      <c r="O1136" s="11"/>
      <c r="P1136" s="11">
        <f t="shared" si="359"/>
        <v>1.011410471</v>
      </c>
      <c r="Q1136" s="11"/>
      <c r="R1136" s="15">
        <f t="shared" si="360"/>
        <v>0</v>
      </c>
      <c r="S1136" s="13">
        <f t="shared" si="367"/>
        <v>178.41625754833046</v>
      </c>
      <c r="T1136" s="13"/>
      <c r="U1136" s="19">
        <f t="shared" si="349"/>
        <v>0</v>
      </c>
      <c r="V1136" s="13">
        <f t="shared" si="361"/>
        <v>0</v>
      </c>
      <c r="W1136" s="4" t="str">
        <f t="shared" si="362"/>
        <v>A+J=</v>
      </c>
      <c r="X1136" s="30">
        <f t="shared" si="363"/>
        <v>45866</v>
      </c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3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</row>
    <row r="1137" spans="1:80" x14ac:dyDescent="0.15">
      <c r="A1137" s="36">
        <f t="shared" si="351"/>
        <v>45531</v>
      </c>
      <c r="B1137" s="14">
        <f t="shared" si="364"/>
        <v>1219.6835453441108</v>
      </c>
      <c r="C1137" s="13">
        <f t="shared" si="365"/>
        <v>1040.5755622900001</v>
      </c>
      <c r="D1137" s="12">
        <f>IF(A1137&lt;$B$1,VLOOKUP(A1137,[1]DI!$A$4:$B$15000,2,FALSE),0)</f>
        <v>0.104</v>
      </c>
      <c r="E1137" s="13">
        <f t="shared" si="352"/>
        <v>1.0003926999999999</v>
      </c>
      <c r="F1137" s="13">
        <f>(TRUNC(PRODUCT($E$13:$E1136),16))</f>
        <v>1.3958872022102999</v>
      </c>
      <c r="G1137" s="13">
        <f t="shared" si="353"/>
        <v>1.3844253159283</v>
      </c>
      <c r="H1137" s="13">
        <f t="shared" si="354"/>
        <v>1.00827917</v>
      </c>
      <c r="I1137" s="12">
        <f t="shared" si="355"/>
        <v>4.4999999999999998E-2</v>
      </c>
      <c r="J1137" s="12"/>
      <c r="K1137" s="30">
        <f t="shared" si="366"/>
        <v>45502</v>
      </c>
      <c r="L1137" s="2">
        <f t="shared" si="356"/>
        <v>21</v>
      </c>
      <c r="M1137" s="15">
        <f t="shared" si="357"/>
        <v>21</v>
      </c>
      <c r="N1137" s="11">
        <f t="shared" si="358"/>
        <v>1.0036748090000001</v>
      </c>
      <c r="O1137" s="11"/>
      <c r="P1137" s="11">
        <f t="shared" si="359"/>
        <v>1.011984403</v>
      </c>
      <c r="Q1137" s="11"/>
      <c r="R1137" s="15">
        <f t="shared" si="360"/>
        <v>0</v>
      </c>
      <c r="S1137" s="13">
        <f t="shared" si="367"/>
        <v>179.1079830541108</v>
      </c>
      <c r="T1137" s="13"/>
      <c r="U1137" s="19">
        <f t="shared" si="349"/>
        <v>0</v>
      </c>
      <c r="V1137" s="13">
        <f t="shared" si="361"/>
        <v>0</v>
      </c>
      <c r="W1137" s="4" t="str">
        <f t="shared" si="362"/>
        <v>A+J=</v>
      </c>
      <c r="X1137" s="30">
        <f t="shared" si="363"/>
        <v>45866</v>
      </c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3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</row>
    <row r="1138" spans="1:80" x14ac:dyDescent="0.15">
      <c r="A1138" s="36">
        <f t="shared" si="351"/>
        <v>45532</v>
      </c>
      <c r="B1138" s="14">
        <f t="shared" si="364"/>
        <v>1220.3756589216694</v>
      </c>
      <c r="C1138" s="13">
        <f t="shared" si="365"/>
        <v>1040.5755622900001</v>
      </c>
      <c r="D1138" s="12">
        <f>IF(A1138&lt;$B$1,VLOOKUP(A1138,[1]DI!$A$4:$B$15000,2,FALSE),0)</f>
        <v>0.104</v>
      </c>
      <c r="E1138" s="13">
        <f t="shared" si="352"/>
        <v>1.0003926999999999</v>
      </c>
      <c r="F1138" s="13">
        <f>(TRUNC(PRODUCT($E$13:$E1137),16))</f>
        <v>1.3964353671146099</v>
      </c>
      <c r="G1138" s="13">
        <f t="shared" si="353"/>
        <v>1.3844253159283</v>
      </c>
      <c r="H1138" s="13">
        <f t="shared" si="354"/>
        <v>1.0086751199999999</v>
      </c>
      <c r="I1138" s="12">
        <f t="shared" si="355"/>
        <v>4.4999999999999998E-2</v>
      </c>
      <c r="J1138" s="12"/>
      <c r="K1138" s="30">
        <f t="shared" si="366"/>
        <v>45502</v>
      </c>
      <c r="L1138" s="2">
        <f t="shared" si="356"/>
        <v>22</v>
      </c>
      <c r="M1138" s="15">
        <f t="shared" si="357"/>
        <v>22</v>
      </c>
      <c r="N1138" s="11">
        <f t="shared" si="358"/>
        <v>1.0038501369999999</v>
      </c>
      <c r="O1138" s="11"/>
      <c r="P1138" s="11">
        <f t="shared" si="359"/>
        <v>1.012558657</v>
      </c>
      <c r="Q1138" s="11"/>
      <c r="R1138" s="15">
        <f t="shared" si="360"/>
        <v>0</v>
      </c>
      <c r="S1138" s="13">
        <f t="shared" si="367"/>
        <v>179.80009663166933</v>
      </c>
      <c r="T1138" s="13"/>
      <c r="U1138" s="19">
        <f t="shared" si="349"/>
        <v>0</v>
      </c>
      <c r="V1138" s="13">
        <f t="shared" si="361"/>
        <v>0</v>
      </c>
      <c r="W1138" s="4" t="str">
        <f t="shared" si="362"/>
        <v>A+J=</v>
      </c>
      <c r="X1138" s="30">
        <f t="shared" si="363"/>
        <v>45866</v>
      </c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3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</row>
    <row r="1139" spans="1:80" x14ac:dyDescent="0.15">
      <c r="A1139" s="36">
        <f t="shared" si="351"/>
        <v>45533</v>
      </c>
      <c r="B1139" s="14">
        <f t="shared" si="364"/>
        <v>1221.0681581916783</v>
      </c>
      <c r="C1139" s="13">
        <f t="shared" si="365"/>
        <v>1040.5755622900001</v>
      </c>
      <c r="D1139" s="12">
        <f>IF(A1139&lt;$B$1,VLOOKUP(A1139,[1]DI!$A$4:$B$15000,2,FALSE),0)</f>
        <v>0.104</v>
      </c>
      <c r="E1139" s="13">
        <f t="shared" si="352"/>
        <v>1.0003926999999999</v>
      </c>
      <c r="F1139" s="13">
        <f>(TRUNC(PRODUCT($E$13:$E1138),16))</f>
        <v>1.39698374728327</v>
      </c>
      <c r="G1139" s="13">
        <f t="shared" si="353"/>
        <v>1.3844253159283</v>
      </c>
      <c r="H1139" s="13">
        <f t="shared" si="354"/>
        <v>1.00907122</v>
      </c>
      <c r="I1139" s="12">
        <f t="shared" si="355"/>
        <v>4.4999999999999998E-2</v>
      </c>
      <c r="J1139" s="12"/>
      <c r="K1139" s="30">
        <f t="shared" si="366"/>
        <v>45502</v>
      </c>
      <c r="L1139" s="2">
        <f t="shared" si="356"/>
        <v>23</v>
      </c>
      <c r="M1139" s="15">
        <f t="shared" si="357"/>
        <v>23</v>
      </c>
      <c r="N1139" s="11">
        <f t="shared" si="358"/>
        <v>1.004025495</v>
      </c>
      <c r="O1139" s="11"/>
      <c r="P1139" s="11">
        <f t="shared" si="359"/>
        <v>1.0131332310000001</v>
      </c>
      <c r="Q1139" s="11"/>
      <c r="R1139" s="15">
        <f t="shared" si="360"/>
        <v>0</v>
      </c>
      <c r="S1139" s="13">
        <f t="shared" si="367"/>
        <v>180.4925959016783</v>
      </c>
      <c r="T1139" s="13"/>
      <c r="U1139" s="19">
        <f t="shared" si="349"/>
        <v>0</v>
      </c>
      <c r="V1139" s="13">
        <f t="shared" si="361"/>
        <v>0</v>
      </c>
      <c r="W1139" s="4" t="str">
        <f t="shared" si="362"/>
        <v>A+J=</v>
      </c>
      <c r="X1139" s="30">
        <f t="shared" si="363"/>
        <v>45866</v>
      </c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3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</row>
    <row r="1140" spans="1:80" x14ac:dyDescent="0.15">
      <c r="A1140" s="36">
        <f t="shared" si="351"/>
        <v>45534</v>
      </c>
      <c r="B1140" s="14">
        <f t="shared" si="364"/>
        <v>1221.761067237416</v>
      </c>
      <c r="C1140" s="13">
        <f t="shared" si="365"/>
        <v>1040.5755622900001</v>
      </c>
      <c r="D1140" s="12">
        <f>IF(A1140&lt;$B$1,VLOOKUP(A1140,[1]DI!$A$4:$B$15000,2,FALSE),0)</f>
        <v>0.104</v>
      </c>
      <c r="E1140" s="13">
        <f t="shared" si="352"/>
        <v>1.0003926999999999</v>
      </c>
      <c r="F1140" s="13">
        <f>(TRUNC(PRODUCT($E$13:$E1139),16))</f>
        <v>1.3975323428008299</v>
      </c>
      <c r="G1140" s="13">
        <f t="shared" si="353"/>
        <v>1.3844253159283</v>
      </c>
      <c r="H1140" s="13">
        <f t="shared" si="354"/>
        <v>1.00946749</v>
      </c>
      <c r="I1140" s="12">
        <f t="shared" si="355"/>
        <v>4.4999999999999998E-2</v>
      </c>
      <c r="J1140" s="12"/>
      <c r="K1140" s="30">
        <f t="shared" si="366"/>
        <v>45502</v>
      </c>
      <c r="L1140" s="2">
        <f t="shared" si="356"/>
        <v>24</v>
      </c>
      <c r="M1140" s="15">
        <f t="shared" si="357"/>
        <v>24</v>
      </c>
      <c r="N1140" s="11">
        <f t="shared" si="358"/>
        <v>1.004200883</v>
      </c>
      <c r="O1140" s="11"/>
      <c r="P1140" s="11">
        <f t="shared" si="359"/>
        <v>1.0137081450000001</v>
      </c>
      <c r="Q1140" s="11"/>
      <c r="R1140" s="15">
        <f t="shared" si="360"/>
        <v>0</v>
      </c>
      <c r="S1140" s="13">
        <f t="shared" si="367"/>
        <v>181.18550494741581</v>
      </c>
      <c r="T1140" s="13"/>
      <c r="U1140" s="19">
        <f t="shared" si="349"/>
        <v>0</v>
      </c>
      <c r="V1140" s="13">
        <f t="shared" si="361"/>
        <v>0</v>
      </c>
      <c r="W1140" s="4" t="str">
        <f t="shared" si="362"/>
        <v>A+J=</v>
      </c>
      <c r="X1140" s="30">
        <f t="shared" si="363"/>
        <v>45866</v>
      </c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3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</row>
    <row r="1141" spans="1:80" x14ac:dyDescent="0.15">
      <c r="A1141" s="36">
        <f t="shared" si="351"/>
        <v>45535</v>
      </c>
      <c r="B1141" s="14">
        <f t="shared" si="364"/>
        <v>1222.4543511036286</v>
      </c>
      <c r="C1141" s="13">
        <f t="shared" si="365"/>
        <v>1040.5755622900001</v>
      </c>
      <c r="D1141" s="12">
        <f>IF(A1141&lt;$B$1,VLOOKUP(A1141,[1]DI!$A$4:$B$15000,2,FALSE),0)</f>
        <v>0</v>
      </c>
      <c r="E1141" s="13">
        <f t="shared" si="352"/>
        <v>1</v>
      </c>
      <c r="F1141" s="13">
        <f>(TRUNC(PRODUCT($E$13:$E1140),16))</f>
        <v>1.39808115375185</v>
      </c>
      <c r="G1141" s="13">
        <f t="shared" si="353"/>
        <v>1.3844253159283</v>
      </c>
      <c r="H1141" s="13">
        <f t="shared" si="354"/>
        <v>1.0098639</v>
      </c>
      <c r="I1141" s="12">
        <f t="shared" si="355"/>
        <v>4.4999999999999998E-2</v>
      </c>
      <c r="J1141" s="12"/>
      <c r="K1141" s="30">
        <f t="shared" si="366"/>
        <v>45502</v>
      </c>
      <c r="L1141" s="2">
        <f t="shared" si="356"/>
        <v>24</v>
      </c>
      <c r="M1141" s="15">
        <f t="shared" si="357"/>
        <v>25</v>
      </c>
      <c r="N1141" s="11">
        <f t="shared" si="358"/>
        <v>1.0043763029999999</v>
      </c>
      <c r="O1141" s="11"/>
      <c r="P1141" s="11">
        <f t="shared" si="359"/>
        <v>1.01428337</v>
      </c>
      <c r="Q1141" s="11"/>
      <c r="R1141" s="15">
        <f t="shared" si="360"/>
        <v>0</v>
      </c>
      <c r="S1141" s="13">
        <f t="shared" si="367"/>
        <v>181.87878881362857</v>
      </c>
      <c r="T1141" s="13"/>
      <c r="U1141" s="19">
        <f t="shared" si="349"/>
        <v>0</v>
      </c>
      <c r="V1141" s="13">
        <f t="shared" si="361"/>
        <v>0</v>
      </c>
      <c r="W1141" s="4" t="str">
        <f t="shared" si="362"/>
        <v>A+J=</v>
      </c>
      <c r="X1141" s="30">
        <f t="shared" si="363"/>
        <v>45866</v>
      </c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3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</row>
    <row r="1142" spans="1:80" x14ac:dyDescent="0.15">
      <c r="A1142" s="36">
        <f t="shared" si="351"/>
        <v>45536</v>
      </c>
      <c r="B1142" s="14">
        <f t="shared" si="364"/>
        <v>1222.4543511036286</v>
      </c>
      <c r="C1142" s="13">
        <f t="shared" si="365"/>
        <v>1040.5755622900001</v>
      </c>
      <c r="D1142" s="12">
        <f>IF(A1142&lt;$B$1,VLOOKUP(A1142,[1]DI!$A$4:$B$15000,2,FALSE),0)</f>
        <v>0</v>
      </c>
      <c r="E1142" s="13">
        <f t="shared" si="352"/>
        <v>1</v>
      </c>
      <c r="F1142" s="13">
        <f>(TRUNC(PRODUCT($E$13:$E1141),16))</f>
        <v>1.39808115375185</v>
      </c>
      <c r="G1142" s="13">
        <f t="shared" si="353"/>
        <v>1.3844253159283</v>
      </c>
      <c r="H1142" s="13">
        <f t="shared" si="354"/>
        <v>1.0098639</v>
      </c>
      <c r="I1142" s="12">
        <f t="shared" si="355"/>
        <v>4.4999999999999998E-2</v>
      </c>
      <c r="J1142" s="12"/>
      <c r="K1142" s="30">
        <f t="shared" si="366"/>
        <v>45502</v>
      </c>
      <c r="L1142" s="2">
        <f t="shared" si="356"/>
        <v>24</v>
      </c>
      <c r="M1142" s="15">
        <f t="shared" si="357"/>
        <v>25</v>
      </c>
      <c r="N1142" s="11">
        <f t="shared" si="358"/>
        <v>1.0043763029999999</v>
      </c>
      <c r="O1142" s="11"/>
      <c r="P1142" s="11">
        <f t="shared" si="359"/>
        <v>1.01428337</v>
      </c>
      <c r="Q1142" s="11"/>
      <c r="R1142" s="15">
        <f t="shared" si="360"/>
        <v>0</v>
      </c>
      <c r="S1142" s="13">
        <f t="shared" si="367"/>
        <v>181.87878881362857</v>
      </c>
      <c r="T1142" s="13"/>
      <c r="U1142" s="19">
        <f t="shared" si="349"/>
        <v>0</v>
      </c>
      <c r="V1142" s="13">
        <f t="shared" si="361"/>
        <v>0</v>
      </c>
      <c r="W1142" s="4" t="str">
        <f t="shared" si="362"/>
        <v>A+J=</v>
      </c>
      <c r="X1142" s="30">
        <f t="shared" si="363"/>
        <v>45866</v>
      </c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3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</row>
    <row r="1143" spans="1:80" x14ac:dyDescent="0.15">
      <c r="A1143" s="36">
        <f t="shared" si="351"/>
        <v>45537</v>
      </c>
      <c r="B1143" s="14">
        <f t="shared" si="364"/>
        <v>1222.4543511036286</v>
      </c>
      <c r="C1143" s="13">
        <f t="shared" si="365"/>
        <v>1040.5755622900001</v>
      </c>
      <c r="D1143" s="12">
        <f>IF(A1143&lt;$B$1,VLOOKUP(A1143,[1]DI!$A$4:$B$15000,2,FALSE),0)</f>
        <v>0.104</v>
      </c>
      <c r="E1143" s="13">
        <f t="shared" si="352"/>
        <v>1.0003926999999999</v>
      </c>
      <c r="F1143" s="13">
        <f>(TRUNC(PRODUCT($E$13:$E1142),16))</f>
        <v>1.39808115375185</v>
      </c>
      <c r="G1143" s="13">
        <f t="shared" si="353"/>
        <v>1.3844253159283</v>
      </c>
      <c r="H1143" s="13">
        <f t="shared" si="354"/>
        <v>1.0098639</v>
      </c>
      <c r="I1143" s="12">
        <f t="shared" si="355"/>
        <v>4.4999999999999998E-2</v>
      </c>
      <c r="J1143" s="12"/>
      <c r="K1143" s="30">
        <f t="shared" si="366"/>
        <v>45502</v>
      </c>
      <c r="L1143" s="2">
        <f t="shared" si="356"/>
        <v>25</v>
      </c>
      <c r="M1143" s="15">
        <f t="shared" si="357"/>
        <v>25</v>
      </c>
      <c r="N1143" s="11">
        <f t="shared" si="358"/>
        <v>1.0043763029999999</v>
      </c>
      <c r="O1143" s="11"/>
      <c r="P1143" s="11">
        <f t="shared" si="359"/>
        <v>1.01428337</v>
      </c>
      <c r="Q1143" s="11"/>
      <c r="R1143" s="15">
        <f t="shared" si="360"/>
        <v>0</v>
      </c>
      <c r="S1143" s="13">
        <f t="shared" si="367"/>
        <v>181.87878881362857</v>
      </c>
      <c r="T1143" s="13"/>
      <c r="U1143" s="19">
        <f t="shared" si="349"/>
        <v>0</v>
      </c>
      <c r="V1143" s="13">
        <f t="shared" si="361"/>
        <v>0</v>
      </c>
      <c r="W1143" s="4" t="str">
        <f t="shared" si="362"/>
        <v>A+J=</v>
      </c>
      <c r="X1143" s="30">
        <f t="shared" si="363"/>
        <v>45866</v>
      </c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3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</row>
    <row r="1144" spans="1:80" x14ac:dyDescent="0.15">
      <c r="A1144" s="36">
        <f t="shared" si="351"/>
        <v>45538</v>
      </c>
      <c r="B1144" s="14">
        <f t="shared" si="364"/>
        <v>1223.1480459702339</v>
      </c>
      <c r="C1144" s="13">
        <f t="shared" si="365"/>
        <v>1040.5755622900001</v>
      </c>
      <c r="D1144" s="12">
        <f>IF(A1144&lt;$B$1,VLOOKUP(A1144,[1]DI!$A$4:$B$15000,2,FALSE),0)</f>
        <v>0.104</v>
      </c>
      <c r="E1144" s="13">
        <f t="shared" si="352"/>
        <v>1.0003926999999999</v>
      </c>
      <c r="F1144" s="13">
        <f>(TRUNC(PRODUCT($E$13:$E1143),16))</f>
        <v>1.39863018022093</v>
      </c>
      <c r="G1144" s="13">
        <f t="shared" si="353"/>
        <v>1.3844253159283</v>
      </c>
      <c r="H1144" s="13">
        <f t="shared" si="354"/>
        <v>1.0102604799999999</v>
      </c>
      <c r="I1144" s="12">
        <f t="shared" si="355"/>
        <v>4.4999999999999998E-2</v>
      </c>
      <c r="J1144" s="12"/>
      <c r="K1144" s="30">
        <f t="shared" si="366"/>
        <v>45502</v>
      </c>
      <c r="L1144" s="2">
        <f t="shared" si="356"/>
        <v>26</v>
      </c>
      <c r="M1144" s="15">
        <f t="shared" si="357"/>
        <v>26</v>
      </c>
      <c r="N1144" s="11">
        <f t="shared" si="358"/>
        <v>1.0045517530000001</v>
      </c>
      <c r="O1144" s="11"/>
      <c r="P1144" s="11">
        <f t="shared" si="359"/>
        <v>1.014858936</v>
      </c>
      <c r="Q1144" s="11"/>
      <c r="R1144" s="15">
        <f t="shared" si="360"/>
        <v>0</v>
      </c>
      <c r="S1144" s="13">
        <f t="shared" si="367"/>
        <v>182.5724836802338</v>
      </c>
      <c r="T1144" s="13"/>
      <c r="U1144" s="19">
        <f t="shared" si="349"/>
        <v>0</v>
      </c>
      <c r="V1144" s="13">
        <f t="shared" si="361"/>
        <v>0</v>
      </c>
      <c r="W1144" s="4" t="str">
        <f t="shared" si="362"/>
        <v>A+J=</v>
      </c>
      <c r="X1144" s="30">
        <f t="shared" si="363"/>
        <v>45866</v>
      </c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3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</row>
    <row r="1145" spans="1:80" ht="18.75" x14ac:dyDescent="0.3">
      <c r="A1145" s="180">
        <f t="shared" si="351"/>
        <v>45539</v>
      </c>
      <c r="B1145" s="181">
        <f t="shared" si="364"/>
        <v>1223.8421265092895</v>
      </c>
      <c r="C1145" s="182">
        <f t="shared" si="365"/>
        <v>1040.5755622900001</v>
      </c>
      <c r="D1145" s="183">
        <f>IF(A1145&lt;$B$1,VLOOKUP(A1145,[1]DI!$A$4:$B$15000,2,FALSE),0)</f>
        <v>0.104</v>
      </c>
      <c r="E1145" s="182">
        <f t="shared" si="352"/>
        <v>1.0003926999999999</v>
      </c>
      <c r="F1145" s="182">
        <f>(TRUNC(PRODUCT($E$13:$E1144),16))</f>
        <v>1.3991794222927001</v>
      </c>
      <c r="G1145" s="182">
        <f t="shared" si="353"/>
        <v>1.3844253159283</v>
      </c>
      <c r="H1145" s="182">
        <f t="shared" si="354"/>
        <v>1.01065721</v>
      </c>
      <c r="I1145" s="183">
        <f t="shared" si="355"/>
        <v>4.4999999999999998E-2</v>
      </c>
      <c r="J1145" s="195">
        <v>3.5000000000000003E-2</v>
      </c>
      <c r="K1145" s="180">
        <f t="shared" si="366"/>
        <v>45502</v>
      </c>
      <c r="L1145" s="184">
        <f t="shared" si="356"/>
        <v>27</v>
      </c>
      <c r="M1145" s="185">
        <f t="shared" si="357"/>
        <v>27</v>
      </c>
      <c r="N1145" s="186">
        <f t="shared" si="358"/>
        <v>1.0047272330000001</v>
      </c>
      <c r="O1145" s="194">
        <f>N1145</f>
        <v>1.0047272330000001</v>
      </c>
      <c r="P1145" s="186">
        <f t="shared" si="359"/>
        <v>1.015434822</v>
      </c>
      <c r="Q1145" s="186">
        <f t="shared" ref="Q1145:Q1173" si="368">ROUND(H1145*O1145,9)</f>
        <v>1.015434822</v>
      </c>
      <c r="R1145" s="185">
        <f t="shared" si="360"/>
        <v>0</v>
      </c>
      <c r="S1145" s="182">
        <f t="shared" si="367"/>
        <v>183.26656421928945</v>
      </c>
      <c r="T1145" s="182">
        <f t="shared" ref="T1145:T1173" si="369">TRUNC(((Q1145-1)*C1145),8)+((Y$1104-Y$1106)*Q1145)</f>
        <v>183.26656421928945</v>
      </c>
      <c r="U1145" s="187">
        <f t="shared" si="349"/>
        <v>0</v>
      </c>
      <c r="V1145" s="182">
        <f t="shared" si="361"/>
        <v>0</v>
      </c>
      <c r="W1145" s="188" t="str">
        <f t="shared" si="362"/>
        <v>A+J=</v>
      </c>
      <c r="X1145" s="180">
        <f t="shared" si="363"/>
        <v>45866</v>
      </c>
      <c r="Y1145" s="173" t="s">
        <v>104</v>
      </c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3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</row>
    <row r="1146" spans="1:80" ht="18.75" x14ac:dyDescent="0.3">
      <c r="A1146" s="36">
        <f t="shared" si="351"/>
        <v>45540</v>
      </c>
      <c r="B1146" s="14">
        <f t="shared" si="364"/>
        <v>1224.5365939254596</v>
      </c>
      <c r="C1146" s="13">
        <f t="shared" si="365"/>
        <v>1040.5755622900001</v>
      </c>
      <c r="D1146" s="12">
        <f>IF(A1146&lt;$B$1,VLOOKUP(A1146,[1]DI!$A$4:$B$15000,2,FALSE),0)</f>
        <v>0.104</v>
      </c>
      <c r="E1146" s="13">
        <f t="shared" si="352"/>
        <v>1.0003926999999999</v>
      </c>
      <c r="F1146" s="13">
        <f>(TRUNC(PRODUCT($E$13:$E1145),16))</f>
        <v>1.3997288800518299</v>
      </c>
      <c r="G1146" s="13">
        <f t="shared" si="353"/>
        <v>1.3844253159283</v>
      </c>
      <c r="H1146" s="13">
        <f t="shared" si="354"/>
        <v>1.01105409</v>
      </c>
      <c r="I1146" s="12">
        <f t="shared" si="355"/>
        <v>4.4999999999999998E-2</v>
      </c>
      <c r="J1146" s="12">
        <f t="shared" ref="J1146:J1173" si="370">J1145</f>
        <v>3.5000000000000003E-2</v>
      </c>
      <c r="K1146" s="30">
        <f t="shared" si="366"/>
        <v>45502</v>
      </c>
      <c r="L1146" s="2">
        <f t="shared" si="356"/>
        <v>28</v>
      </c>
      <c r="M1146" s="15">
        <f t="shared" si="357"/>
        <v>28</v>
      </c>
      <c r="N1146" s="11">
        <f t="shared" si="358"/>
        <v>1.004902744</v>
      </c>
      <c r="O1146" s="194">
        <f>ROUND((J1146+1)^((M1146-M$1145)/252),9)*O$1145</f>
        <v>1.0048644013760311</v>
      </c>
      <c r="P1146" s="11">
        <f t="shared" si="359"/>
        <v>1.016011029</v>
      </c>
      <c r="Q1146" s="11">
        <f t="shared" si="368"/>
        <v>1.0159722630000001</v>
      </c>
      <c r="R1146" s="15">
        <f t="shared" si="360"/>
        <v>0</v>
      </c>
      <c r="S1146" s="13">
        <f t="shared" si="367"/>
        <v>183.96103163545939</v>
      </c>
      <c r="T1146" s="13">
        <f t="shared" si="369"/>
        <v>183.91430932441986</v>
      </c>
      <c r="U1146" s="19">
        <f t="shared" ref="U1146:U1209" si="371">IF($R1146&gt;0,VLOOKUP($R1146,$Z$13:$AF$151,7),0)</f>
        <v>0</v>
      </c>
      <c r="V1146" s="13">
        <f t="shared" si="361"/>
        <v>0</v>
      </c>
      <c r="W1146" s="4" t="str">
        <f t="shared" si="362"/>
        <v>A+J=</v>
      </c>
      <c r="X1146" s="30">
        <f t="shared" si="363"/>
        <v>45866</v>
      </c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3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</row>
    <row r="1147" spans="1:80" x14ac:dyDescent="0.15">
      <c r="A1147" s="36">
        <f t="shared" si="351"/>
        <v>45541</v>
      </c>
      <c r="B1147" s="14">
        <f t="shared" si="364"/>
        <v>1225.2314614800468</v>
      </c>
      <c r="C1147" s="13">
        <f t="shared" si="365"/>
        <v>1040.5755622900001</v>
      </c>
      <c r="D1147" s="12">
        <f>IF(A1147&lt;$B$1,VLOOKUP(A1147,[1]DI!$A$4:$B$15000,2,FALSE),0)</f>
        <v>0.104</v>
      </c>
      <c r="E1147" s="13">
        <f t="shared" si="352"/>
        <v>1.0003926999999999</v>
      </c>
      <c r="F1147" s="13">
        <f>(TRUNC(PRODUCT($E$13:$E1146),16))</f>
        <v>1.40027855358303</v>
      </c>
      <c r="G1147" s="13">
        <f t="shared" si="353"/>
        <v>1.3844253159283</v>
      </c>
      <c r="H1147" s="13">
        <f t="shared" si="354"/>
        <v>1.01145113</v>
      </c>
      <c r="I1147" s="12">
        <f t="shared" si="355"/>
        <v>4.4999999999999998E-2</v>
      </c>
      <c r="J1147" s="12">
        <f t="shared" si="370"/>
        <v>3.5000000000000003E-2</v>
      </c>
      <c r="K1147" s="30">
        <f t="shared" si="366"/>
        <v>45502</v>
      </c>
      <c r="L1147" s="2">
        <f t="shared" si="356"/>
        <v>29</v>
      </c>
      <c r="M1147" s="15">
        <f t="shared" si="357"/>
        <v>29</v>
      </c>
      <c r="N1147" s="11">
        <f t="shared" si="358"/>
        <v>1.005078286</v>
      </c>
      <c r="O1147" s="11">
        <f t="shared" ref="O1147:O1210" si="372">ROUND((J1147+1)^((M1147-M$1145)/252),9)*O$1145</f>
        <v>1.0050015878371519</v>
      </c>
      <c r="P1147" s="11">
        <f t="shared" si="359"/>
        <v>1.0165875680000001</v>
      </c>
      <c r="Q1147" s="11">
        <f t="shared" si="368"/>
        <v>1.016509992</v>
      </c>
      <c r="R1147" s="15">
        <f t="shared" si="360"/>
        <v>0</v>
      </c>
      <c r="S1147" s="13">
        <f t="shared" si="367"/>
        <v>184.65589919004668</v>
      </c>
      <c r="T1147" s="13">
        <f t="shared" si="369"/>
        <v>184.56240153275562</v>
      </c>
      <c r="U1147" s="19">
        <f t="shared" si="371"/>
        <v>0</v>
      </c>
      <c r="V1147" s="13">
        <f t="shared" si="361"/>
        <v>0</v>
      </c>
      <c r="W1147" s="4" t="str">
        <f t="shared" si="362"/>
        <v>A+J=</v>
      </c>
      <c r="X1147" s="30">
        <f t="shared" si="363"/>
        <v>45866</v>
      </c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3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</row>
    <row r="1148" spans="1:80" x14ac:dyDescent="0.15">
      <c r="A1148" s="36">
        <f t="shared" si="351"/>
        <v>45542</v>
      </c>
      <c r="B1148" s="14">
        <f t="shared" si="364"/>
        <v>1225.9267279783874</v>
      </c>
      <c r="C1148" s="13">
        <f t="shared" si="365"/>
        <v>1040.5755622900001</v>
      </c>
      <c r="D1148" s="12">
        <f>IF(A1148&lt;$B$1,VLOOKUP(A1148,[1]DI!$A$4:$B$15000,2,FALSE),0)</f>
        <v>0</v>
      </c>
      <c r="E1148" s="13">
        <f t="shared" si="352"/>
        <v>1</v>
      </c>
      <c r="F1148" s="13">
        <f>(TRUNC(PRODUCT($E$13:$E1147),16))</f>
        <v>1.40082844297102</v>
      </c>
      <c r="G1148" s="13">
        <f t="shared" si="353"/>
        <v>1.3844253159283</v>
      </c>
      <c r="H1148" s="13">
        <f t="shared" si="354"/>
        <v>1.0118483300000001</v>
      </c>
      <c r="I1148" s="12">
        <f t="shared" si="355"/>
        <v>4.4999999999999998E-2</v>
      </c>
      <c r="J1148" s="12">
        <f t="shared" si="370"/>
        <v>3.5000000000000003E-2</v>
      </c>
      <c r="K1148" s="30">
        <f t="shared" si="366"/>
        <v>45502</v>
      </c>
      <c r="L1148" s="2">
        <f t="shared" si="356"/>
        <v>29</v>
      </c>
      <c r="M1148" s="15">
        <f t="shared" si="357"/>
        <v>30</v>
      </c>
      <c r="N1148" s="11">
        <f t="shared" si="358"/>
        <v>1.005253859</v>
      </c>
      <c r="O1148" s="11">
        <f t="shared" si="372"/>
        <v>1.0051387943928178</v>
      </c>
      <c r="P1148" s="11">
        <f t="shared" si="359"/>
        <v>1.017164438</v>
      </c>
      <c r="Q1148" s="11">
        <f t="shared" si="368"/>
        <v>1.017048011</v>
      </c>
      <c r="R1148" s="15">
        <f t="shared" si="360"/>
        <v>0</v>
      </c>
      <c r="S1148" s="13">
        <f t="shared" si="367"/>
        <v>185.35116568838734</v>
      </c>
      <c r="T1148" s="13">
        <f t="shared" si="369"/>
        <v>185.21084327362456</v>
      </c>
      <c r="U1148" s="19">
        <f t="shared" si="371"/>
        <v>0</v>
      </c>
      <c r="V1148" s="13">
        <f t="shared" si="361"/>
        <v>0</v>
      </c>
      <c r="W1148" s="4" t="str">
        <f t="shared" si="362"/>
        <v>A+J=</v>
      </c>
      <c r="X1148" s="30">
        <f t="shared" si="363"/>
        <v>45866</v>
      </c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3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</row>
    <row r="1149" spans="1:80" x14ac:dyDescent="0.15">
      <c r="A1149" s="36">
        <f t="shared" si="351"/>
        <v>45543</v>
      </c>
      <c r="B1149" s="14">
        <f t="shared" si="364"/>
        <v>1225.9267279783874</v>
      </c>
      <c r="C1149" s="13">
        <f t="shared" si="365"/>
        <v>1040.5755622900001</v>
      </c>
      <c r="D1149" s="12">
        <f>IF(A1149&lt;$B$1,VLOOKUP(A1149,[1]DI!$A$4:$B$15000,2,FALSE),0)</f>
        <v>0</v>
      </c>
      <c r="E1149" s="13">
        <f t="shared" si="352"/>
        <v>1</v>
      </c>
      <c r="F1149" s="13">
        <f>(TRUNC(PRODUCT($E$13:$E1148),16))</f>
        <v>1.40082844297102</v>
      </c>
      <c r="G1149" s="13">
        <f t="shared" si="353"/>
        <v>1.3844253159283</v>
      </c>
      <c r="H1149" s="13">
        <f t="shared" si="354"/>
        <v>1.0118483300000001</v>
      </c>
      <c r="I1149" s="12">
        <f t="shared" si="355"/>
        <v>4.4999999999999998E-2</v>
      </c>
      <c r="J1149" s="12">
        <f t="shared" si="370"/>
        <v>3.5000000000000003E-2</v>
      </c>
      <c r="K1149" s="30">
        <f t="shared" si="366"/>
        <v>45502</v>
      </c>
      <c r="L1149" s="2">
        <f t="shared" si="356"/>
        <v>29</v>
      </c>
      <c r="M1149" s="15">
        <f t="shared" si="357"/>
        <v>30</v>
      </c>
      <c r="N1149" s="11">
        <f t="shared" si="358"/>
        <v>1.005253859</v>
      </c>
      <c r="O1149" s="11">
        <f t="shared" si="372"/>
        <v>1.0051387943928178</v>
      </c>
      <c r="P1149" s="11">
        <f t="shared" si="359"/>
        <v>1.017164438</v>
      </c>
      <c r="Q1149" s="11">
        <f t="shared" si="368"/>
        <v>1.017048011</v>
      </c>
      <c r="R1149" s="15">
        <f t="shared" si="360"/>
        <v>0</v>
      </c>
      <c r="S1149" s="13">
        <f t="shared" si="367"/>
        <v>185.35116568838734</v>
      </c>
      <c r="T1149" s="13">
        <f t="shared" si="369"/>
        <v>185.21084327362456</v>
      </c>
      <c r="U1149" s="19">
        <f t="shared" si="371"/>
        <v>0</v>
      </c>
      <c r="V1149" s="13">
        <f t="shared" si="361"/>
        <v>0</v>
      </c>
      <c r="W1149" s="4" t="str">
        <f t="shared" si="362"/>
        <v>A+J=</v>
      </c>
      <c r="X1149" s="30">
        <f t="shared" si="363"/>
        <v>45866</v>
      </c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3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</row>
    <row r="1150" spans="1:80" x14ac:dyDescent="0.15">
      <c r="A1150" s="36">
        <f t="shared" si="351"/>
        <v>45544</v>
      </c>
      <c r="B1150" s="14">
        <f t="shared" si="364"/>
        <v>1225.9267279783874</v>
      </c>
      <c r="C1150" s="13">
        <f t="shared" si="365"/>
        <v>1040.5755622900001</v>
      </c>
      <c r="D1150" s="12">
        <f>IF(A1150&lt;$B$1,VLOOKUP(A1150,[1]DI!$A$4:$B$15000,2,FALSE),0)</f>
        <v>0.104</v>
      </c>
      <c r="E1150" s="13">
        <f t="shared" si="352"/>
        <v>1.0003926999999999</v>
      </c>
      <c r="F1150" s="13">
        <f>(TRUNC(PRODUCT($E$13:$E1149),16))</f>
        <v>1.40082844297102</v>
      </c>
      <c r="G1150" s="13">
        <f t="shared" si="353"/>
        <v>1.3844253159283</v>
      </c>
      <c r="H1150" s="13">
        <f t="shared" si="354"/>
        <v>1.0118483300000001</v>
      </c>
      <c r="I1150" s="12">
        <f t="shared" si="355"/>
        <v>4.4999999999999998E-2</v>
      </c>
      <c r="J1150" s="12">
        <f t="shared" si="370"/>
        <v>3.5000000000000003E-2</v>
      </c>
      <c r="K1150" s="30">
        <f t="shared" si="366"/>
        <v>45502</v>
      </c>
      <c r="L1150" s="2">
        <f t="shared" si="356"/>
        <v>30</v>
      </c>
      <c r="M1150" s="15">
        <f t="shared" si="357"/>
        <v>30</v>
      </c>
      <c r="N1150" s="11">
        <f t="shared" si="358"/>
        <v>1.005253859</v>
      </c>
      <c r="O1150" s="11">
        <f t="shared" si="372"/>
        <v>1.0051387943928178</v>
      </c>
      <c r="P1150" s="11">
        <f t="shared" si="359"/>
        <v>1.017164438</v>
      </c>
      <c r="Q1150" s="11">
        <f t="shared" si="368"/>
        <v>1.017048011</v>
      </c>
      <c r="R1150" s="15">
        <f t="shared" si="360"/>
        <v>0</v>
      </c>
      <c r="S1150" s="13">
        <f t="shared" si="367"/>
        <v>185.35116568838734</v>
      </c>
      <c r="T1150" s="13">
        <f t="shared" si="369"/>
        <v>185.21084327362456</v>
      </c>
      <c r="U1150" s="19">
        <f t="shared" si="371"/>
        <v>0</v>
      </c>
      <c r="V1150" s="13">
        <f t="shared" si="361"/>
        <v>0</v>
      </c>
      <c r="W1150" s="4" t="str">
        <f t="shared" si="362"/>
        <v>A+J=</v>
      </c>
      <c r="X1150" s="30">
        <f t="shared" si="363"/>
        <v>45866</v>
      </c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3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</row>
    <row r="1151" spans="1:80" x14ac:dyDescent="0.15">
      <c r="A1151" s="36">
        <f t="shared" si="351"/>
        <v>45545</v>
      </c>
      <c r="B1151" s="14">
        <f t="shared" si="364"/>
        <v>1226.6223813538425</v>
      </c>
      <c r="C1151" s="13">
        <f t="shared" si="365"/>
        <v>1040.5755622900001</v>
      </c>
      <c r="D1151" s="12">
        <f>IF(A1151&lt;$B$1,VLOOKUP(A1151,[1]DI!$A$4:$B$15000,2,FALSE),0)</f>
        <v>0.104</v>
      </c>
      <c r="E1151" s="13">
        <f t="shared" si="352"/>
        <v>1.0003926999999999</v>
      </c>
      <c r="F1151" s="13">
        <f>(TRUNC(PRODUCT($E$13:$E1150),16))</f>
        <v>1.4013785483005801</v>
      </c>
      <c r="G1151" s="13">
        <f t="shared" si="353"/>
        <v>1.3844253159283</v>
      </c>
      <c r="H1151" s="13">
        <f t="shared" si="354"/>
        <v>1.0122456799999999</v>
      </c>
      <c r="I1151" s="12">
        <f t="shared" si="355"/>
        <v>4.4999999999999998E-2</v>
      </c>
      <c r="J1151" s="12">
        <f t="shared" si="370"/>
        <v>3.5000000000000003E-2</v>
      </c>
      <c r="K1151" s="30">
        <f t="shared" si="366"/>
        <v>45502</v>
      </c>
      <c r="L1151" s="2">
        <f t="shared" si="356"/>
        <v>31</v>
      </c>
      <c r="M1151" s="15">
        <f t="shared" si="357"/>
        <v>31</v>
      </c>
      <c r="N1151" s="11">
        <f t="shared" si="358"/>
        <v>1.0054294619999999</v>
      </c>
      <c r="O1151" s="11">
        <f t="shared" si="372"/>
        <v>1.0052760190335737</v>
      </c>
      <c r="P1151" s="11">
        <f t="shared" si="359"/>
        <v>1.0177416290000001</v>
      </c>
      <c r="Q1151" s="11">
        <f t="shared" si="368"/>
        <v>1.017586307</v>
      </c>
      <c r="R1151" s="15">
        <f t="shared" si="360"/>
        <v>0</v>
      </c>
      <c r="S1151" s="13">
        <f t="shared" si="367"/>
        <v>186.04681906384235</v>
      </c>
      <c r="T1151" s="13">
        <f t="shared" si="369"/>
        <v>185.85961885639591</v>
      </c>
      <c r="U1151" s="19">
        <f t="shared" si="371"/>
        <v>0</v>
      </c>
      <c r="V1151" s="13">
        <f t="shared" si="361"/>
        <v>0</v>
      </c>
      <c r="W1151" s="4" t="str">
        <f t="shared" si="362"/>
        <v>A+J=</v>
      </c>
      <c r="X1151" s="30">
        <f t="shared" si="363"/>
        <v>45866</v>
      </c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3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</row>
    <row r="1152" spans="1:80" x14ac:dyDescent="0.15">
      <c r="A1152" s="36">
        <f t="shared" si="351"/>
        <v>45546</v>
      </c>
      <c r="B1152" s="14">
        <f t="shared" si="364"/>
        <v>1227.3184348677146</v>
      </c>
      <c r="C1152" s="13">
        <f t="shared" si="365"/>
        <v>1040.5755622900001</v>
      </c>
      <c r="D1152" s="12">
        <f>IF(A1152&lt;$B$1,VLOOKUP(A1152,[1]DI!$A$4:$B$15000,2,FALSE),0)</f>
        <v>0.104</v>
      </c>
      <c r="E1152" s="13">
        <f t="shared" si="352"/>
        <v>1.0003926999999999</v>
      </c>
      <c r="F1152" s="13">
        <f>(TRUNC(PRODUCT($E$13:$E1151),16))</f>
        <v>1.40192886965649</v>
      </c>
      <c r="G1152" s="13">
        <f t="shared" si="353"/>
        <v>1.3844253159283</v>
      </c>
      <c r="H1152" s="13">
        <f t="shared" si="354"/>
        <v>1.0126431899999999</v>
      </c>
      <c r="I1152" s="12">
        <f t="shared" si="355"/>
        <v>4.4999999999999998E-2</v>
      </c>
      <c r="J1152" s="12">
        <f t="shared" si="370"/>
        <v>3.5000000000000003E-2</v>
      </c>
      <c r="K1152" s="30">
        <f t="shared" si="366"/>
        <v>45502</v>
      </c>
      <c r="L1152" s="2">
        <f t="shared" si="356"/>
        <v>32</v>
      </c>
      <c r="M1152" s="15">
        <f t="shared" si="357"/>
        <v>32</v>
      </c>
      <c r="N1152" s="11">
        <f t="shared" si="358"/>
        <v>1.005605096</v>
      </c>
      <c r="O1152" s="11">
        <f t="shared" si="372"/>
        <v>1.0054132617594198</v>
      </c>
      <c r="P1152" s="11">
        <f t="shared" si="359"/>
        <v>1.0183191519999999</v>
      </c>
      <c r="Q1152" s="11">
        <f t="shared" si="368"/>
        <v>1.018124893</v>
      </c>
      <c r="R1152" s="15">
        <f t="shared" si="360"/>
        <v>0</v>
      </c>
      <c r="S1152" s="13">
        <f t="shared" si="367"/>
        <v>186.74287257771459</v>
      </c>
      <c r="T1152" s="13">
        <f t="shared" si="369"/>
        <v>186.50874396170045</v>
      </c>
      <c r="U1152" s="19">
        <f t="shared" si="371"/>
        <v>0</v>
      </c>
      <c r="V1152" s="13">
        <f t="shared" si="361"/>
        <v>0</v>
      </c>
      <c r="W1152" s="4" t="str">
        <f t="shared" si="362"/>
        <v>A+J=</v>
      </c>
      <c r="X1152" s="30">
        <f t="shared" si="363"/>
        <v>45866</v>
      </c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3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</row>
    <row r="1153" spans="1:80" x14ac:dyDescent="0.15">
      <c r="A1153" s="36">
        <f t="shared" si="351"/>
        <v>45547</v>
      </c>
      <c r="B1153" s="14">
        <f t="shared" si="364"/>
        <v>1228.0148873153403</v>
      </c>
      <c r="C1153" s="13">
        <f t="shared" si="365"/>
        <v>1040.5755622900001</v>
      </c>
      <c r="D1153" s="12">
        <f>IF(A1153&lt;$B$1,VLOOKUP(A1153,[1]DI!$A$4:$B$15000,2,FALSE),0)</f>
        <v>0.104</v>
      </c>
      <c r="E1153" s="13">
        <f t="shared" si="352"/>
        <v>1.0003926999999999</v>
      </c>
      <c r="F1153" s="13">
        <f>(TRUNC(PRODUCT($E$13:$E1152),16))</f>
        <v>1.40247940712361</v>
      </c>
      <c r="G1153" s="13">
        <f t="shared" si="353"/>
        <v>1.3844253159283</v>
      </c>
      <c r="H1153" s="13">
        <f t="shared" si="354"/>
        <v>1.01304086</v>
      </c>
      <c r="I1153" s="12">
        <f t="shared" si="355"/>
        <v>4.4999999999999998E-2</v>
      </c>
      <c r="J1153" s="12">
        <f t="shared" si="370"/>
        <v>3.5000000000000003E-2</v>
      </c>
      <c r="K1153" s="30">
        <f t="shared" si="366"/>
        <v>45502</v>
      </c>
      <c r="L1153" s="2">
        <f t="shared" si="356"/>
        <v>33</v>
      </c>
      <c r="M1153" s="15">
        <f t="shared" si="357"/>
        <v>33</v>
      </c>
      <c r="N1153" s="11">
        <f t="shared" si="358"/>
        <v>1.0057807599999999</v>
      </c>
      <c r="O1153" s="11">
        <f t="shared" si="372"/>
        <v>1.0055505235750832</v>
      </c>
      <c r="P1153" s="11">
        <f t="shared" si="359"/>
        <v>1.018897006</v>
      </c>
      <c r="Q1153" s="11">
        <f t="shared" si="368"/>
        <v>1.0186637670000001</v>
      </c>
      <c r="R1153" s="15">
        <f t="shared" si="360"/>
        <v>0</v>
      </c>
      <c r="S1153" s="13">
        <f t="shared" si="367"/>
        <v>187.43932502534028</v>
      </c>
      <c r="T1153" s="13">
        <f t="shared" si="369"/>
        <v>187.15821618021033</v>
      </c>
      <c r="U1153" s="19">
        <f t="shared" si="371"/>
        <v>0</v>
      </c>
      <c r="V1153" s="13">
        <f t="shared" si="361"/>
        <v>0</v>
      </c>
      <c r="W1153" s="4" t="str">
        <f t="shared" si="362"/>
        <v>A+J=</v>
      </c>
      <c r="X1153" s="30">
        <f t="shared" si="363"/>
        <v>45866</v>
      </c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3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</row>
    <row r="1154" spans="1:80" x14ac:dyDescent="0.15">
      <c r="A1154" s="36">
        <f t="shared" si="351"/>
        <v>45548</v>
      </c>
      <c r="B1154" s="14">
        <f t="shared" si="364"/>
        <v>1228.7117290594083</v>
      </c>
      <c r="C1154" s="13">
        <f t="shared" si="365"/>
        <v>1040.5755622900001</v>
      </c>
      <c r="D1154" s="12">
        <f>IF(A1154&lt;$B$1,VLOOKUP(A1154,[1]DI!$A$4:$B$15000,2,FALSE),0)</f>
        <v>0.104</v>
      </c>
      <c r="E1154" s="13">
        <f t="shared" si="352"/>
        <v>1.0003926999999999</v>
      </c>
      <c r="F1154" s="13">
        <f>(TRUNC(PRODUCT($E$13:$E1153),16))</f>
        <v>1.4030301607867901</v>
      </c>
      <c r="G1154" s="13">
        <f t="shared" si="353"/>
        <v>1.3844253159283</v>
      </c>
      <c r="H1154" s="13">
        <f t="shared" si="354"/>
        <v>1.0134386799999999</v>
      </c>
      <c r="I1154" s="12">
        <f t="shared" si="355"/>
        <v>4.4999999999999998E-2</v>
      </c>
      <c r="J1154" s="12">
        <f t="shared" si="370"/>
        <v>3.5000000000000003E-2</v>
      </c>
      <c r="K1154" s="30">
        <f t="shared" si="366"/>
        <v>45502</v>
      </c>
      <c r="L1154" s="2">
        <f t="shared" si="356"/>
        <v>34</v>
      </c>
      <c r="M1154" s="15">
        <f t="shared" si="357"/>
        <v>34</v>
      </c>
      <c r="N1154" s="11">
        <f t="shared" si="358"/>
        <v>1.0059564560000001</v>
      </c>
      <c r="O1154" s="11">
        <f t="shared" si="372"/>
        <v>1.0056878044805642</v>
      </c>
      <c r="P1154" s="11">
        <f t="shared" si="359"/>
        <v>1.019475183</v>
      </c>
      <c r="Q1154" s="11">
        <f t="shared" si="368"/>
        <v>1.019202921</v>
      </c>
      <c r="R1154" s="15">
        <f t="shared" si="360"/>
        <v>0</v>
      </c>
      <c r="S1154" s="13">
        <f t="shared" si="367"/>
        <v>188.13616676940808</v>
      </c>
      <c r="T1154" s="13">
        <f t="shared" si="369"/>
        <v>187.80802585461433</v>
      </c>
      <c r="U1154" s="19">
        <f t="shared" si="371"/>
        <v>0</v>
      </c>
      <c r="V1154" s="13">
        <f t="shared" si="361"/>
        <v>0</v>
      </c>
      <c r="W1154" s="4" t="str">
        <f t="shared" si="362"/>
        <v>A+J=</v>
      </c>
      <c r="X1154" s="30">
        <f t="shared" si="363"/>
        <v>45866</v>
      </c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3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</row>
    <row r="1155" spans="1:80" x14ac:dyDescent="0.15">
      <c r="A1155" s="36">
        <f t="shared" si="351"/>
        <v>45549</v>
      </c>
      <c r="B1155" s="14">
        <f t="shared" si="364"/>
        <v>1229.4089576805904</v>
      </c>
      <c r="C1155" s="13">
        <f t="shared" si="365"/>
        <v>1040.5755622900001</v>
      </c>
      <c r="D1155" s="12">
        <f>IF(A1155&lt;$B$1,VLOOKUP(A1155,[1]DI!$A$4:$B$15000,2,FALSE),0)</f>
        <v>0</v>
      </c>
      <c r="E1155" s="13">
        <f t="shared" si="352"/>
        <v>1</v>
      </c>
      <c r="F1155" s="13">
        <f>(TRUNC(PRODUCT($E$13:$E1154),16))</f>
        <v>1.40358113073093</v>
      </c>
      <c r="G1155" s="13">
        <f t="shared" si="353"/>
        <v>1.3844253159283</v>
      </c>
      <c r="H1155" s="13">
        <f t="shared" si="354"/>
        <v>1.01383665</v>
      </c>
      <c r="I1155" s="12">
        <f t="shared" si="355"/>
        <v>4.4999999999999998E-2</v>
      </c>
      <c r="J1155" s="12">
        <f t="shared" si="370"/>
        <v>3.5000000000000003E-2</v>
      </c>
      <c r="K1155" s="30">
        <f t="shared" si="366"/>
        <v>45502</v>
      </c>
      <c r="L1155" s="2">
        <f t="shared" si="356"/>
        <v>34</v>
      </c>
      <c r="M1155" s="15">
        <f t="shared" si="357"/>
        <v>35</v>
      </c>
      <c r="N1155" s="11">
        <f t="shared" si="358"/>
        <v>1.006132182</v>
      </c>
      <c r="O1155" s="11">
        <f t="shared" si="372"/>
        <v>1.0058251034711354</v>
      </c>
      <c r="P1155" s="11">
        <f t="shared" si="359"/>
        <v>1.020053681</v>
      </c>
      <c r="Q1155" s="11">
        <f t="shared" si="368"/>
        <v>1.019742353</v>
      </c>
      <c r="R1155" s="15">
        <f t="shared" si="360"/>
        <v>0</v>
      </c>
      <c r="S1155" s="13">
        <f t="shared" si="367"/>
        <v>188.83339539059023</v>
      </c>
      <c r="T1155" s="13">
        <f t="shared" si="369"/>
        <v>188.45817059558465</v>
      </c>
      <c r="U1155" s="19">
        <f t="shared" si="371"/>
        <v>0</v>
      </c>
      <c r="V1155" s="13">
        <f t="shared" si="361"/>
        <v>0</v>
      </c>
      <c r="W1155" s="4" t="str">
        <f t="shared" si="362"/>
        <v>A+J=</v>
      </c>
      <c r="X1155" s="30">
        <f t="shared" si="363"/>
        <v>45866</v>
      </c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3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</row>
    <row r="1156" spans="1:80" x14ac:dyDescent="0.15">
      <c r="A1156" s="36">
        <f t="shared" si="351"/>
        <v>45550</v>
      </c>
      <c r="B1156" s="14">
        <f t="shared" si="364"/>
        <v>1229.4089576805904</v>
      </c>
      <c r="C1156" s="13">
        <f t="shared" si="365"/>
        <v>1040.5755622900001</v>
      </c>
      <c r="D1156" s="12">
        <f>IF(A1156&lt;$B$1,VLOOKUP(A1156,[1]DI!$A$4:$B$15000,2,FALSE),0)</f>
        <v>0</v>
      </c>
      <c r="E1156" s="13">
        <f t="shared" si="352"/>
        <v>1</v>
      </c>
      <c r="F1156" s="13">
        <f>(TRUNC(PRODUCT($E$13:$E1155),16))</f>
        <v>1.40358113073093</v>
      </c>
      <c r="G1156" s="13">
        <f t="shared" si="353"/>
        <v>1.3844253159283</v>
      </c>
      <c r="H1156" s="13">
        <f t="shared" si="354"/>
        <v>1.01383665</v>
      </c>
      <c r="I1156" s="12">
        <f t="shared" si="355"/>
        <v>4.4999999999999998E-2</v>
      </c>
      <c r="J1156" s="12">
        <f t="shared" si="370"/>
        <v>3.5000000000000003E-2</v>
      </c>
      <c r="K1156" s="30">
        <f t="shared" si="366"/>
        <v>45502</v>
      </c>
      <c r="L1156" s="2">
        <f t="shared" si="356"/>
        <v>34</v>
      </c>
      <c r="M1156" s="15">
        <f t="shared" si="357"/>
        <v>35</v>
      </c>
      <c r="N1156" s="11">
        <f t="shared" si="358"/>
        <v>1.006132182</v>
      </c>
      <c r="O1156" s="11">
        <f t="shared" si="372"/>
        <v>1.0058251034711354</v>
      </c>
      <c r="P1156" s="11">
        <f t="shared" si="359"/>
        <v>1.020053681</v>
      </c>
      <c r="Q1156" s="11">
        <f t="shared" si="368"/>
        <v>1.019742353</v>
      </c>
      <c r="R1156" s="15">
        <f t="shared" si="360"/>
        <v>0</v>
      </c>
      <c r="S1156" s="13">
        <f t="shared" si="367"/>
        <v>188.83339539059023</v>
      </c>
      <c r="T1156" s="13">
        <f t="shared" si="369"/>
        <v>188.45817059558465</v>
      </c>
      <c r="U1156" s="19">
        <f t="shared" si="371"/>
        <v>0</v>
      </c>
      <c r="V1156" s="13">
        <f t="shared" si="361"/>
        <v>0</v>
      </c>
      <c r="W1156" s="4" t="str">
        <f t="shared" si="362"/>
        <v>A+J=</v>
      </c>
      <c r="X1156" s="30">
        <f t="shared" si="363"/>
        <v>45866</v>
      </c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3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</row>
    <row r="1157" spans="1:80" x14ac:dyDescent="0.15">
      <c r="A1157" s="36">
        <f t="shared" si="351"/>
        <v>45551</v>
      </c>
      <c r="B1157" s="14">
        <f t="shared" si="364"/>
        <v>1229.4089576805904</v>
      </c>
      <c r="C1157" s="13">
        <f t="shared" si="365"/>
        <v>1040.5755622900001</v>
      </c>
      <c r="D1157" s="12">
        <f>IF(A1157&lt;$B$1,VLOOKUP(A1157,[1]DI!$A$4:$B$15000,2,FALSE),0)</f>
        <v>0.104</v>
      </c>
      <c r="E1157" s="13">
        <f t="shared" si="352"/>
        <v>1.0003926999999999</v>
      </c>
      <c r="F1157" s="13">
        <f>(TRUNC(PRODUCT($E$13:$E1156),16))</f>
        <v>1.40358113073093</v>
      </c>
      <c r="G1157" s="13">
        <f t="shared" si="353"/>
        <v>1.3844253159283</v>
      </c>
      <c r="H1157" s="13">
        <f t="shared" si="354"/>
        <v>1.01383665</v>
      </c>
      <c r="I1157" s="12">
        <f t="shared" si="355"/>
        <v>4.4999999999999998E-2</v>
      </c>
      <c r="J1157" s="12">
        <f t="shared" si="370"/>
        <v>3.5000000000000003E-2</v>
      </c>
      <c r="K1157" s="30">
        <f t="shared" si="366"/>
        <v>45502</v>
      </c>
      <c r="L1157" s="2">
        <f t="shared" si="356"/>
        <v>35</v>
      </c>
      <c r="M1157" s="15">
        <f t="shared" si="357"/>
        <v>35</v>
      </c>
      <c r="N1157" s="11">
        <f t="shared" si="358"/>
        <v>1.006132182</v>
      </c>
      <c r="O1157" s="11">
        <f t="shared" si="372"/>
        <v>1.0058251034711354</v>
      </c>
      <c r="P1157" s="11">
        <f t="shared" si="359"/>
        <v>1.020053681</v>
      </c>
      <c r="Q1157" s="11">
        <f t="shared" si="368"/>
        <v>1.019742353</v>
      </c>
      <c r="R1157" s="15">
        <f t="shared" si="360"/>
        <v>0</v>
      </c>
      <c r="S1157" s="13">
        <f t="shared" si="367"/>
        <v>188.83339539059023</v>
      </c>
      <c r="T1157" s="13">
        <f t="shared" si="369"/>
        <v>188.45817059558465</v>
      </c>
      <c r="U1157" s="19">
        <f t="shared" si="371"/>
        <v>0</v>
      </c>
      <c r="V1157" s="13">
        <f t="shared" si="361"/>
        <v>0</v>
      </c>
      <c r="W1157" s="4" t="str">
        <f t="shared" si="362"/>
        <v>A+J=</v>
      </c>
      <c r="X1157" s="30">
        <f t="shared" si="363"/>
        <v>45866</v>
      </c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3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</row>
    <row r="1158" spans="1:80" x14ac:dyDescent="0.15">
      <c r="A1158" s="36">
        <f t="shared" si="351"/>
        <v>45552</v>
      </c>
      <c r="B1158" s="14">
        <f t="shared" si="364"/>
        <v>1230.1065972921649</v>
      </c>
      <c r="C1158" s="13">
        <f t="shared" si="365"/>
        <v>1040.5755622900001</v>
      </c>
      <c r="D1158" s="12">
        <f>IF(A1158&lt;$B$1,VLOOKUP(A1158,[1]DI!$A$4:$B$15000,2,FALSE),0)</f>
        <v>0.104</v>
      </c>
      <c r="E1158" s="13">
        <f t="shared" si="352"/>
        <v>1.0003926999999999</v>
      </c>
      <c r="F1158" s="13">
        <f>(TRUNC(PRODUCT($E$13:$E1157),16))</f>
        <v>1.4041323170409601</v>
      </c>
      <c r="G1158" s="13">
        <f t="shared" si="353"/>
        <v>1.3844253159283</v>
      </c>
      <c r="H1158" s="13">
        <f t="shared" si="354"/>
        <v>1.0142347899999999</v>
      </c>
      <c r="I1158" s="12">
        <f t="shared" si="355"/>
        <v>4.4999999999999998E-2</v>
      </c>
      <c r="J1158" s="12">
        <f t="shared" si="370"/>
        <v>3.5000000000000003E-2</v>
      </c>
      <c r="K1158" s="30">
        <f t="shared" si="366"/>
        <v>45502</v>
      </c>
      <c r="L1158" s="2">
        <f t="shared" si="356"/>
        <v>36</v>
      </c>
      <c r="M1158" s="15">
        <f t="shared" si="357"/>
        <v>36</v>
      </c>
      <c r="N1158" s="11">
        <f t="shared" si="358"/>
        <v>1.006307938</v>
      </c>
      <c r="O1158" s="11">
        <f t="shared" si="372"/>
        <v>1.0059624215515239</v>
      </c>
      <c r="P1158" s="11">
        <f t="shared" si="359"/>
        <v>1.0206325199999999</v>
      </c>
      <c r="Q1158" s="11">
        <f t="shared" si="368"/>
        <v>1.0202820850000001</v>
      </c>
      <c r="R1158" s="15">
        <f t="shared" si="360"/>
        <v>0</v>
      </c>
      <c r="S1158" s="13">
        <f t="shared" si="367"/>
        <v>189.5310350021648</v>
      </c>
      <c r="T1158" s="13">
        <f t="shared" si="369"/>
        <v>189.10867690572721</v>
      </c>
      <c r="U1158" s="19">
        <f t="shared" si="371"/>
        <v>0</v>
      </c>
      <c r="V1158" s="13">
        <f t="shared" si="361"/>
        <v>0</v>
      </c>
      <c r="W1158" s="4" t="str">
        <f t="shared" si="362"/>
        <v>A+J=</v>
      </c>
      <c r="X1158" s="30">
        <f t="shared" si="363"/>
        <v>45866</v>
      </c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3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</row>
    <row r="1159" spans="1:80" x14ac:dyDescent="0.15">
      <c r="A1159" s="36">
        <f t="shared" si="351"/>
        <v>45553</v>
      </c>
      <c r="B1159" s="14">
        <f t="shared" si="364"/>
        <v>1230.8046273948455</v>
      </c>
      <c r="C1159" s="13">
        <f t="shared" si="365"/>
        <v>1040.5755622900001</v>
      </c>
      <c r="D1159" s="12">
        <f>IF(A1159&lt;$B$1,VLOOKUP(A1159,[1]DI!$A$4:$B$15000,2,FALSE),0)</f>
        <v>0.104</v>
      </c>
      <c r="E1159" s="13">
        <f t="shared" si="352"/>
        <v>1.0003926999999999</v>
      </c>
      <c r="F1159" s="13">
        <f>(TRUNC(PRODUCT($E$13:$E1158),16))</f>
        <v>1.40468371980187</v>
      </c>
      <c r="G1159" s="13">
        <f t="shared" si="353"/>
        <v>1.3844253159283</v>
      </c>
      <c r="H1159" s="13">
        <f t="shared" si="354"/>
        <v>1.0146330800000001</v>
      </c>
      <c r="I1159" s="12">
        <f t="shared" si="355"/>
        <v>4.4999999999999998E-2</v>
      </c>
      <c r="J1159" s="12">
        <f t="shared" si="370"/>
        <v>3.5000000000000003E-2</v>
      </c>
      <c r="K1159" s="30">
        <f t="shared" si="366"/>
        <v>45502</v>
      </c>
      <c r="L1159" s="2">
        <f t="shared" si="356"/>
        <v>37</v>
      </c>
      <c r="M1159" s="15">
        <f t="shared" si="357"/>
        <v>37</v>
      </c>
      <c r="N1159" s="11">
        <f t="shared" si="358"/>
        <v>1.0064837259999999</v>
      </c>
      <c r="O1159" s="11">
        <f t="shared" si="372"/>
        <v>1.00609975872173</v>
      </c>
      <c r="P1159" s="11">
        <f t="shared" si="359"/>
        <v>1.021211683</v>
      </c>
      <c r="Q1159" s="11">
        <f t="shared" si="368"/>
        <v>1.0208220969999999</v>
      </c>
      <c r="R1159" s="15">
        <f t="shared" si="360"/>
        <v>0</v>
      </c>
      <c r="S1159" s="13">
        <f t="shared" si="367"/>
        <v>190.22906510484546</v>
      </c>
      <c r="T1159" s="13">
        <f t="shared" si="369"/>
        <v>189.75952068176389</v>
      </c>
      <c r="U1159" s="19">
        <f t="shared" si="371"/>
        <v>0</v>
      </c>
      <c r="V1159" s="13">
        <f t="shared" si="361"/>
        <v>0</v>
      </c>
      <c r="W1159" s="4" t="str">
        <f t="shared" si="362"/>
        <v>A+J=</v>
      </c>
      <c r="X1159" s="30">
        <f t="shared" si="363"/>
        <v>45866</v>
      </c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3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</row>
    <row r="1160" spans="1:80" x14ac:dyDescent="0.15">
      <c r="A1160" s="36">
        <f t="shared" si="351"/>
        <v>45554</v>
      </c>
      <c r="B1160" s="14">
        <f t="shared" si="364"/>
        <v>1231.5030443846406</v>
      </c>
      <c r="C1160" s="13">
        <f t="shared" si="365"/>
        <v>1040.5755622900001</v>
      </c>
      <c r="D1160" s="12">
        <f>IF(A1160&lt;$B$1,VLOOKUP(A1160,[1]DI!$A$4:$B$15000,2,FALSE),0)</f>
        <v>0.1065</v>
      </c>
      <c r="E1160" s="13">
        <f t="shared" si="352"/>
        <v>1.00040168</v>
      </c>
      <c r="F1160" s="13">
        <f>(TRUNC(PRODUCT($E$13:$E1159),16))</f>
        <v>1.4052353390986301</v>
      </c>
      <c r="G1160" s="13">
        <f t="shared" si="353"/>
        <v>1.3844253159283</v>
      </c>
      <c r="H1160" s="13">
        <f t="shared" si="354"/>
        <v>1.01503152</v>
      </c>
      <c r="I1160" s="12">
        <f t="shared" si="355"/>
        <v>4.4999999999999998E-2</v>
      </c>
      <c r="J1160" s="12">
        <f t="shared" si="370"/>
        <v>3.5000000000000003E-2</v>
      </c>
      <c r="K1160" s="30">
        <f t="shared" si="366"/>
        <v>45502</v>
      </c>
      <c r="L1160" s="2">
        <f t="shared" si="356"/>
        <v>38</v>
      </c>
      <c r="M1160" s="15">
        <f t="shared" si="357"/>
        <v>38</v>
      </c>
      <c r="N1160" s="11">
        <f t="shared" si="358"/>
        <v>1.0066595439999999</v>
      </c>
      <c r="O1160" s="11">
        <f t="shared" si="372"/>
        <v>1.0062371149817535</v>
      </c>
      <c r="P1160" s="11">
        <f t="shared" si="359"/>
        <v>1.0217911669999999</v>
      </c>
      <c r="Q1160" s="11">
        <f t="shared" si="368"/>
        <v>1.021362388</v>
      </c>
      <c r="R1160" s="15">
        <f t="shared" si="360"/>
        <v>0</v>
      </c>
      <c r="S1160" s="13">
        <f t="shared" si="367"/>
        <v>190.9274820946404</v>
      </c>
      <c r="T1160" s="13">
        <f t="shared" si="369"/>
        <v>190.41070071903076</v>
      </c>
      <c r="U1160" s="19">
        <f t="shared" si="371"/>
        <v>0</v>
      </c>
      <c r="V1160" s="13">
        <f t="shared" si="361"/>
        <v>0</v>
      </c>
      <c r="W1160" s="4" t="str">
        <f t="shared" si="362"/>
        <v>A+J=</v>
      </c>
      <c r="X1160" s="30">
        <f t="shared" si="363"/>
        <v>45866</v>
      </c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3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</row>
    <row r="1161" spans="1:80" x14ac:dyDescent="0.15">
      <c r="A1161" s="36">
        <f t="shared" si="351"/>
        <v>45555</v>
      </c>
      <c r="B1161" s="14">
        <f t="shared" si="364"/>
        <v>1232.2129280168517</v>
      </c>
      <c r="C1161" s="13">
        <f t="shared" si="365"/>
        <v>1040.5755622900001</v>
      </c>
      <c r="D1161" s="12">
        <f>IF(A1161&lt;$B$1,VLOOKUP(A1161,[1]DI!$A$4:$B$15000,2,FALSE),0)</f>
        <v>0.1065</v>
      </c>
      <c r="E1161" s="13">
        <f t="shared" si="352"/>
        <v>1.00040168</v>
      </c>
      <c r="F1161" s="13">
        <f>(TRUNC(PRODUCT($E$13:$E1160),16))</f>
        <v>1.4057997940296401</v>
      </c>
      <c r="G1161" s="13">
        <f t="shared" si="353"/>
        <v>1.3844253159283</v>
      </c>
      <c r="H1161" s="13">
        <f t="shared" si="354"/>
        <v>1.0154392400000001</v>
      </c>
      <c r="I1161" s="12">
        <f t="shared" si="355"/>
        <v>4.4999999999999998E-2</v>
      </c>
      <c r="J1161" s="12">
        <f t="shared" si="370"/>
        <v>3.5000000000000003E-2</v>
      </c>
      <c r="K1161" s="30">
        <f t="shared" si="366"/>
        <v>45502</v>
      </c>
      <c r="L1161" s="2">
        <f t="shared" si="356"/>
        <v>39</v>
      </c>
      <c r="M1161" s="15">
        <f t="shared" si="357"/>
        <v>39</v>
      </c>
      <c r="N1161" s="11">
        <f t="shared" si="358"/>
        <v>1.0068353919999999</v>
      </c>
      <c r="O1161" s="11">
        <f t="shared" si="372"/>
        <v>1.0063744893268671</v>
      </c>
      <c r="P1161" s="11">
        <f t="shared" si="359"/>
        <v>1.022380165</v>
      </c>
      <c r="Q1161" s="11">
        <f t="shared" si="368"/>
        <v>1.0219121470000001</v>
      </c>
      <c r="R1161" s="15">
        <f t="shared" si="360"/>
        <v>0</v>
      </c>
      <c r="S1161" s="13">
        <f t="shared" si="367"/>
        <v>191.63736572685167</v>
      </c>
      <c r="T1161" s="13">
        <f t="shared" si="369"/>
        <v>191.07329196417422</v>
      </c>
      <c r="U1161" s="19">
        <f t="shared" si="371"/>
        <v>0</v>
      </c>
      <c r="V1161" s="13">
        <f t="shared" si="361"/>
        <v>0</v>
      </c>
      <c r="W1161" s="4" t="str">
        <f t="shared" si="362"/>
        <v>A+J=</v>
      </c>
      <c r="X1161" s="30">
        <f t="shared" si="363"/>
        <v>45866</v>
      </c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3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</row>
    <row r="1162" spans="1:80" x14ac:dyDescent="0.15">
      <c r="A1162" s="36">
        <f t="shared" si="351"/>
        <v>45556</v>
      </c>
      <c r="B1162" s="14">
        <f t="shared" si="364"/>
        <v>1232.9232178207999</v>
      </c>
      <c r="C1162" s="13">
        <f t="shared" si="365"/>
        <v>1040.5755622900001</v>
      </c>
      <c r="D1162" s="12">
        <f>IF(A1162&lt;$B$1,VLOOKUP(A1162,[1]DI!$A$4:$B$15000,2,FALSE),0)</f>
        <v>0</v>
      </c>
      <c r="E1162" s="13">
        <f t="shared" si="352"/>
        <v>1</v>
      </c>
      <c r="F1162" s="13">
        <f>(TRUNC(PRODUCT($E$13:$E1161),16))</f>
        <v>1.4063644756909099</v>
      </c>
      <c r="G1162" s="13">
        <f t="shared" si="353"/>
        <v>1.3844253159283</v>
      </c>
      <c r="H1162" s="13">
        <f t="shared" si="354"/>
        <v>1.0158471200000001</v>
      </c>
      <c r="I1162" s="12">
        <f t="shared" si="355"/>
        <v>4.4999999999999998E-2</v>
      </c>
      <c r="J1162" s="12">
        <f t="shared" si="370"/>
        <v>3.5000000000000003E-2</v>
      </c>
      <c r="K1162" s="30">
        <f t="shared" si="366"/>
        <v>45502</v>
      </c>
      <c r="L1162" s="2">
        <f t="shared" si="356"/>
        <v>39</v>
      </c>
      <c r="M1162" s="15">
        <f t="shared" si="357"/>
        <v>40</v>
      </c>
      <c r="N1162" s="11">
        <f t="shared" si="358"/>
        <v>1.007011272</v>
      </c>
      <c r="O1162" s="11">
        <f t="shared" si="372"/>
        <v>1.0065118817570708</v>
      </c>
      <c r="P1162" s="11">
        <f t="shared" si="359"/>
        <v>1.0229695000000001</v>
      </c>
      <c r="Q1162" s="11">
        <f t="shared" si="368"/>
        <v>1.022462196</v>
      </c>
      <c r="R1162" s="15">
        <f t="shared" si="360"/>
        <v>0</v>
      </c>
      <c r="S1162" s="13">
        <f t="shared" si="367"/>
        <v>192.34765553079981</v>
      </c>
      <c r="T1162" s="13">
        <f t="shared" si="369"/>
        <v>191.73623273185081</v>
      </c>
      <c r="U1162" s="19">
        <f t="shared" si="371"/>
        <v>0</v>
      </c>
      <c r="V1162" s="13">
        <f t="shared" si="361"/>
        <v>0</v>
      </c>
      <c r="W1162" s="4" t="str">
        <f t="shared" si="362"/>
        <v>A+J=</v>
      </c>
      <c r="X1162" s="30">
        <f t="shared" si="363"/>
        <v>45866</v>
      </c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3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</row>
    <row r="1163" spans="1:80" x14ac:dyDescent="0.15">
      <c r="A1163" s="36">
        <f t="shared" si="351"/>
        <v>45557</v>
      </c>
      <c r="B1163" s="14">
        <f t="shared" si="364"/>
        <v>1232.9232178207999</v>
      </c>
      <c r="C1163" s="13">
        <f t="shared" si="365"/>
        <v>1040.5755622900001</v>
      </c>
      <c r="D1163" s="12">
        <f>IF(A1163&lt;$B$1,VLOOKUP(A1163,[1]DI!$A$4:$B$15000,2,FALSE),0)</f>
        <v>0</v>
      </c>
      <c r="E1163" s="13">
        <f t="shared" si="352"/>
        <v>1</v>
      </c>
      <c r="F1163" s="13">
        <f>(TRUNC(PRODUCT($E$13:$E1162),16))</f>
        <v>1.4063644756909099</v>
      </c>
      <c r="G1163" s="13">
        <f t="shared" si="353"/>
        <v>1.3844253159283</v>
      </c>
      <c r="H1163" s="13">
        <f t="shared" si="354"/>
        <v>1.0158471200000001</v>
      </c>
      <c r="I1163" s="12">
        <f t="shared" si="355"/>
        <v>4.4999999999999998E-2</v>
      </c>
      <c r="J1163" s="12">
        <f t="shared" si="370"/>
        <v>3.5000000000000003E-2</v>
      </c>
      <c r="K1163" s="30">
        <f t="shared" si="366"/>
        <v>45502</v>
      </c>
      <c r="L1163" s="2">
        <f t="shared" si="356"/>
        <v>39</v>
      </c>
      <c r="M1163" s="15">
        <f t="shared" si="357"/>
        <v>40</v>
      </c>
      <c r="N1163" s="11">
        <f t="shared" si="358"/>
        <v>1.007011272</v>
      </c>
      <c r="O1163" s="11">
        <f t="shared" si="372"/>
        <v>1.0065118817570708</v>
      </c>
      <c r="P1163" s="11">
        <f t="shared" si="359"/>
        <v>1.0229695000000001</v>
      </c>
      <c r="Q1163" s="11">
        <f t="shared" si="368"/>
        <v>1.022462196</v>
      </c>
      <c r="R1163" s="15">
        <f t="shared" si="360"/>
        <v>0</v>
      </c>
      <c r="S1163" s="13">
        <f t="shared" si="367"/>
        <v>192.34765553079981</v>
      </c>
      <c r="T1163" s="13">
        <f t="shared" si="369"/>
        <v>191.73623273185081</v>
      </c>
      <c r="U1163" s="19">
        <f t="shared" si="371"/>
        <v>0</v>
      </c>
      <c r="V1163" s="13">
        <f t="shared" si="361"/>
        <v>0</v>
      </c>
      <c r="W1163" s="4" t="str">
        <f t="shared" si="362"/>
        <v>A+J=</v>
      </c>
      <c r="X1163" s="30">
        <f t="shared" si="363"/>
        <v>45866</v>
      </c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3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</row>
    <row r="1164" spans="1:80" x14ac:dyDescent="0.15">
      <c r="A1164" s="36">
        <f t="shared" si="351"/>
        <v>45558</v>
      </c>
      <c r="B1164" s="14">
        <f t="shared" si="364"/>
        <v>1232.9232178207999</v>
      </c>
      <c r="C1164" s="13">
        <f t="shared" si="365"/>
        <v>1040.5755622900001</v>
      </c>
      <c r="D1164" s="12">
        <f>IF(A1164&lt;$B$1,VLOOKUP(A1164,[1]DI!$A$4:$B$15000,2,FALSE),0)</f>
        <v>0.1065</v>
      </c>
      <c r="E1164" s="13">
        <f t="shared" si="352"/>
        <v>1.00040168</v>
      </c>
      <c r="F1164" s="13">
        <f>(TRUNC(PRODUCT($E$13:$E1163),16))</f>
        <v>1.4063644756909099</v>
      </c>
      <c r="G1164" s="13">
        <f t="shared" si="353"/>
        <v>1.3844253159283</v>
      </c>
      <c r="H1164" s="13">
        <f t="shared" si="354"/>
        <v>1.0158471200000001</v>
      </c>
      <c r="I1164" s="12">
        <f t="shared" si="355"/>
        <v>4.4999999999999998E-2</v>
      </c>
      <c r="J1164" s="12">
        <f t="shared" si="370"/>
        <v>3.5000000000000003E-2</v>
      </c>
      <c r="K1164" s="30">
        <f t="shared" si="366"/>
        <v>45502</v>
      </c>
      <c r="L1164" s="2">
        <f t="shared" si="356"/>
        <v>40</v>
      </c>
      <c r="M1164" s="15">
        <f t="shared" si="357"/>
        <v>40</v>
      </c>
      <c r="N1164" s="11">
        <f t="shared" si="358"/>
        <v>1.007011272</v>
      </c>
      <c r="O1164" s="11">
        <f t="shared" si="372"/>
        <v>1.0065118817570708</v>
      </c>
      <c r="P1164" s="11">
        <f t="shared" si="359"/>
        <v>1.0229695000000001</v>
      </c>
      <c r="Q1164" s="11">
        <f t="shared" si="368"/>
        <v>1.022462196</v>
      </c>
      <c r="R1164" s="15">
        <f t="shared" si="360"/>
        <v>0</v>
      </c>
      <c r="S1164" s="13">
        <f t="shared" si="367"/>
        <v>192.34765553079981</v>
      </c>
      <c r="T1164" s="13">
        <f t="shared" si="369"/>
        <v>191.73623273185081</v>
      </c>
      <c r="U1164" s="19">
        <f t="shared" si="371"/>
        <v>0</v>
      </c>
      <c r="V1164" s="13">
        <f t="shared" si="361"/>
        <v>0</v>
      </c>
      <c r="W1164" s="4" t="str">
        <f t="shared" si="362"/>
        <v>A+J=</v>
      </c>
      <c r="X1164" s="30">
        <f t="shared" si="363"/>
        <v>45866</v>
      </c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3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</row>
    <row r="1165" spans="1:80" x14ac:dyDescent="0.15">
      <c r="A1165" s="36">
        <f t="shared" si="351"/>
        <v>45559</v>
      </c>
      <c r="B1165" s="14">
        <f t="shared" si="364"/>
        <v>1233.63392463846</v>
      </c>
      <c r="C1165" s="13">
        <f t="shared" si="365"/>
        <v>1040.5755622900001</v>
      </c>
      <c r="D1165" s="12">
        <f>IF(A1165&lt;$B$1,VLOOKUP(A1165,[1]DI!$A$4:$B$15000,2,FALSE),0)</f>
        <v>0.1065</v>
      </c>
      <c r="E1165" s="13">
        <f t="shared" si="352"/>
        <v>1.00040168</v>
      </c>
      <c r="F1165" s="13">
        <f>(TRUNC(PRODUCT($E$13:$E1164),16))</f>
        <v>1.4069293841735</v>
      </c>
      <c r="G1165" s="13">
        <f t="shared" si="353"/>
        <v>1.3844253159283</v>
      </c>
      <c r="H1165" s="13">
        <f t="shared" si="354"/>
        <v>1.01625517</v>
      </c>
      <c r="I1165" s="12">
        <f t="shared" si="355"/>
        <v>4.4999999999999998E-2</v>
      </c>
      <c r="J1165" s="12">
        <f t="shared" si="370"/>
        <v>3.5000000000000003E-2</v>
      </c>
      <c r="K1165" s="30">
        <f t="shared" si="366"/>
        <v>45502</v>
      </c>
      <c r="L1165" s="2">
        <f t="shared" si="356"/>
        <v>41</v>
      </c>
      <c r="M1165" s="15">
        <f t="shared" si="357"/>
        <v>41</v>
      </c>
      <c r="N1165" s="11">
        <f t="shared" si="358"/>
        <v>1.007187182</v>
      </c>
      <c r="O1165" s="11">
        <f t="shared" si="372"/>
        <v>1.0066492942818193</v>
      </c>
      <c r="P1165" s="11">
        <f t="shared" si="359"/>
        <v>1.023559181</v>
      </c>
      <c r="Q1165" s="11">
        <f t="shared" si="368"/>
        <v>1.02301255</v>
      </c>
      <c r="R1165" s="15">
        <f t="shared" si="360"/>
        <v>0</v>
      </c>
      <c r="S1165" s="13">
        <f t="shared" si="367"/>
        <v>193.05836234845989</v>
      </c>
      <c r="T1165" s="13">
        <f t="shared" si="369"/>
        <v>192.39954109201923</v>
      </c>
      <c r="U1165" s="19">
        <f t="shared" si="371"/>
        <v>0</v>
      </c>
      <c r="V1165" s="13">
        <f t="shared" si="361"/>
        <v>0</v>
      </c>
      <c r="W1165" s="4" t="str">
        <f t="shared" si="362"/>
        <v>A+J=</v>
      </c>
      <c r="X1165" s="30">
        <f t="shared" si="363"/>
        <v>45866</v>
      </c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3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</row>
    <row r="1166" spans="1:80" x14ac:dyDescent="0.15">
      <c r="A1166" s="36">
        <f t="shared" ref="A1166:A1229" si="373">(A1165+1)</f>
        <v>45560</v>
      </c>
      <c r="B1166" s="14">
        <f t="shared" si="364"/>
        <v>1234.3450364131929</v>
      </c>
      <c r="C1166" s="13">
        <f t="shared" si="365"/>
        <v>1040.5755622900001</v>
      </c>
      <c r="D1166" s="12">
        <f>IF(A1166&lt;$B$1,VLOOKUP(A1166,[1]DI!$A$4:$B$15000,2,FALSE),0)</f>
        <v>0.1065</v>
      </c>
      <c r="E1166" s="13">
        <f t="shared" si="352"/>
        <v>1.00040168</v>
      </c>
      <c r="F1166" s="13">
        <f>(TRUNC(PRODUCT($E$13:$E1165),16))</f>
        <v>1.40749451956854</v>
      </c>
      <c r="G1166" s="13">
        <f t="shared" si="353"/>
        <v>1.3844253159283</v>
      </c>
      <c r="H1166" s="13">
        <f t="shared" si="354"/>
        <v>1.01666338</v>
      </c>
      <c r="I1166" s="12">
        <f t="shared" si="355"/>
        <v>4.4999999999999998E-2</v>
      </c>
      <c r="J1166" s="12">
        <f t="shared" si="370"/>
        <v>3.5000000000000003E-2</v>
      </c>
      <c r="K1166" s="30">
        <f t="shared" si="366"/>
        <v>45502</v>
      </c>
      <c r="L1166" s="2">
        <f t="shared" si="356"/>
        <v>42</v>
      </c>
      <c r="M1166" s="15">
        <f t="shared" si="357"/>
        <v>42</v>
      </c>
      <c r="N1166" s="11">
        <f t="shared" si="358"/>
        <v>1.007363123</v>
      </c>
      <c r="O1166" s="11">
        <f t="shared" si="372"/>
        <v>1.006786724891658</v>
      </c>
      <c r="P1166" s="11">
        <f t="shared" si="359"/>
        <v>1.0241491979999999</v>
      </c>
      <c r="Q1166" s="11">
        <f t="shared" si="368"/>
        <v>1.0235631949999999</v>
      </c>
      <c r="R1166" s="15">
        <f t="shared" si="360"/>
        <v>0</v>
      </c>
      <c r="S1166" s="13">
        <f t="shared" si="367"/>
        <v>193.76947412319291</v>
      </c>
      <c r="T1166" s="13">
        <f t="shared" si="369"/>
        <v>193.06320017938475</v>
      </c>
      <c r="U1166" s="19">
        <f t="shared" si="371"/>
        <v>0</v>
      </c>
      <c r="V1166" s="13">
        <f t="shared" si="361"/>
        <v>0</v>
      </c>
      <c r="W1166" s="4" t="str">
        <f t="shared" si="362"/>
        <v>A+J=</v>
      </c>
      <c r="X1166" s="30">
        <f t="shared" si="363"/>
        <v>45866</v>
      </c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3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</row>
    <row r="1167" spans="1:80" x14ac:dyDescent="0.15">
      <c r="A1167" s="36">
        <f t="shared" si="373"/>
        <v>45561</v>
      </c>
      <c r="B1167" s="14">
        <f t="shared" si="364"/>
        <v>1235.0565531549989</v>
      </c>
      <c r="C1167" s="13">
        <f t="shared" si="365"/>
        <v>1040.5755622900001</v>
      </c>
      <c r="D1167" s="12">
        <f>IF(A1167&lt;$B$1,VLOOKUP(A1167,[1]DI!$A$4:$B$15000,2,FALSE),0)</f>
        <v>0.1065</v>
      </c>
      <c r="E1167" s="13">
        <f t="shared" si="352"/>
        <v>1.00040168</v>
      </c>
      <c r="F1167" s="13">
        <f>(TRUNC(PRODUCT($E$13:$E1166),16))</f>
        <v>1.4080598819671599</v>
      </c>
      <c r="G1167" s="13">
        <f t="shared" si="353"/>
        <v>1.3844253159283</v>
      </c>
      <c r="H1167" s="13">
        <f t="shared" si="354"/>
        <v>1.0170717499999999</v>
      </c>
      <c r="I1167" s="12">
        <f t="shared" si="355"/>
        <v>4.4999999999999998E-2</v>
      </c>
      <c r="J1167" s="12">
        <f t="shared" si="370"/>
        <v>3.5000000000000003E-2</v>
      </c>
      <c r="K1167" s="30">
        <f t="shared" si="366"/>
        <v>45502</v>
      </c>
      <c r="L1167" s="2">
        <f t="shared" si="356"/>
        <v>43</v>
      </c>
      <c r="M1167" s="15">
        <f t="shared" si="357"/>
        <v>43</v>
      </c>
      <c r="N1167" s="11">
        <f t="shared" si="358"/>
        <v>1.0075390950000001</v>
      </c>
      <c r="O1167" s="11">
        <f t="shared" si="372"/>
        <v>1.006924174591314</v>
      </c>
      <c r="P1167" s="11">
        <f t="shared" si="359"/>
        <v>1.0247395509999999</v>
      </c>
      <c r="Q1167" s="11">
        <f t="shared" si="368"/>
        <v>1.024114132</v>
      </c>
      <c r="R1167" s="15">
        <f t="shared" si="360"/>
        <v>0</v>
      </c>
      <c r="S1167" s="13">
        <f t="shared" si="367"/>
        <v>194.48099086499892</v>
      </c>
      <c r="T1167" s="13">
        <f t="shared" si="369"/>
        <v>193.72721119861126</v>
      </c>
      <c r="U1167" s="19">
        <f t="shared" si="371"/>
        <v>0</v>
      </c>
      <c r="V1167" s="13">
        <f t="shared" si="361"/>
        <v>0</v>
      </c>
      <c r="W1167" s="4" t="str">
        <f t="shared" si="362"/>
        <v>A+J=</v>
      </c>
      <c r="X1167" s="30">
        <f t="shared" si="363"/>
        <v>45866</v>
      </c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3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</row>
    <row r="1168" spans="1:80" x14ac:dyDescent="0.15">
      <c r="A1168" s="36">
        <f t="shared" si="373"/>
        <v>45562</v>
      </c>
      <c r="B1168" s="14">
        <f t="shared" si="364"/>
        <v>1235.7684856958531</v>
      </c>
      <c r="C1168" s="13">
        <f t="shared" si="365"/>
        <v>1040.5755622900001</v>
      </c>
      <c r="D1168" s="12">
        <f>IF(A1168&lt;$B$1,VLOOKUP(A1168,[1]DI!$A$4:$B$15000,2,FALSE),0)</f>
        <v>0.1065</v>
      </c>
      <c r="E1168" s="13">
        <f t="shared" si="352"/>
        <v>1.00040168</v>
      </c>
      <c r="F1168" s="13">
        <f>(TRUNC(PRODUCT($E$13:$E1167),16))</f>
        <v>1.4086254714605499</v>
      </c>
      <c r="G1168" s="13">
        <f t="shared" si="353"/>
        <v>1.3844253159283</v>
      </c>
      <c r="H1168" s="13">
        <f t="shared" si="354"/>
        <v>1.01748029</v>
      </c>
      <c r="I1168" s="12">
        <f t="shared" si="355"/>
        <v>4.4999999999999998E-2</v>
      </c>
      <c r="J1168" s="12">
        <f t="shared" si="370"/>
        <v>3.5000000000000003E-2</v>
      </c>
      <c r="K1168" s="30">
        <f t="shared" si="366"/>
        <v>45502</v>
      </c>
      <c r="L1168" s="2">
        <f t="shared" si="356"/>
        <v>44</v>
      </c>
      <c r="M1168" s="15">
        <f t="shared" si="357"/>
        <v>44</v>
      </c>
      <c r="N1168" s="11">
        <f t="shared" si="358"/>
        <v>1.0077150969999999</v>
      </c>
      <c r="O1168" s="11">
        <f t="shared" si="372"/>
        <v>1.0070616423760603</v>
      </c>
      <c r="P1168" s="11">
        <f t="shared" si="359"/>
        <v>1.025330249</v>
      </c>
      <c r="Q1168" s="11">
        <f t="shared" si="368"/>
        <v>1.0246653720000001</v>
      </c>
      <c r="R1168" s="15">
        <f t="shared" si="360"/>
        <v>0</v>
      </c>
      <c r="S1168" s="13">
        <f t="shared" si="367"/>
        <v>195.19292340585301</v>
      </c>
      <c r="T1168" s="13">
        <f t="shared" si="369"/>
        <v>194.39158740100177</v>
      </c>
      <c r="U1168" s="19">
        <f t="shared" si="371"/>
        <v>0</v>
      </c>
      <c r="V1168" s="13">
        <f t="shared" si="361"/>
        <v>0</v>
      </c>
      <c r="W1168" s="4" t="str">
        <f t="shared" si="362"/>
        <v>A+J=</v>
      </c>
      <c r="X1168" s="30">
        <f t="shared" si="363"/>
        <v>45866</v>
      </c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3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</row>
    <row r="1169" spans="1:80" x14ac:dyDescent="0.15">
      <c r="A1169" s="36">
        <f t="shared" si="373"/>
        <v>45563</v>
      </c>
      <c r="B1169" s="14">
        <f t="shared" si="364"/>
        <v>1236.4808244084441</v>
      </c>
      <c r="C1169" s="13">
        <f t="shared" si="365"/>
        <v>1040.5755622900001</v>
      </c>
      <c r="D1169" s="12">
        <f>IF(A1169&lt;$B$1,VLOOKUP(A1169,[1]DI!$A$4:$B$15000,2,FALSE),0)</f>
        <v>0</v>
      </c>
      <c r="E1169" s="13">
        <f t="shared" si="352"/>
        <v>1</v>
      </c>
      <c r="F1169" s="13">
        <f>(TRUNC(PRODUCT($E$13:$E1168),16))</f>
        <v>1.40919128813992</v>
      </c>
      <c r="G1169" s="13">
        <f t="shared" si="353"/>
        <v>1.3844253159283</v>
      </c>
      <c r="H1169" s="13">
        <f t="shared" si="354"/>
        <v>1.0178889900000001</v>
      </c>
      <c r="I1169" s="12">
        <f t="shared" si="355"/>
        <v>4.4999999999999998E-2</v>
      </c>
      <c r="J1169" s="12">
        <f t="shared" si="370"/>
        <v>3.5000000000000003E-2</v>
      </c>
      <c r="K1169" s="30">
        <f t="shared" si="366"/>
        <v>45502</v>
      </c>
      <c r="L1169" s="2">
        <f t="shared" si="356"/>
        <v>44</v>
      </c>
      <c r="M1169" s="15">
        <f t="shared" si="357"/>
        <v>45</v>
      </c>
      <c r="N1169" s="11">
        <f t="shared" si="358"/>
        <v>1.00789113</v>
      </c>
      <c r="O1169" s="11">
        <f t="shared" si="372"/>
        <v>1.0071991292506239</v>
      </c>
      <c r="P1169" s="11">
        <f t="shared" si="359"/>
        <v>1.025921284</v>
      </c>
      <c r="Q1169" s="11">
        <f t="shared" si="368"/>
        <v>1.0252169040000001</v>
      </c>
      <c r="R1169" s="15">
        <f t="shared" si="360"/>
        <v>0</v>
      </c>
      <c r="S1169" s="13">
        <f t="shared" si="367"/>
        <v>195.90526211844391</v>
      </c>
      <c r="T1169" s="13">
        <f t="shared" si="369"/>
        <v>195.05631553525328</v>
      </c>
      <c r="U1169" s="19">
        <f t="shared" si="371"/>
        <v>0</v>
      </c>
      <c r="V1169" s="13">
        <f t="shared" si="361"/>
        <v>0</v>
      </c>
      <c r="W1169" s="4" t="str">
        <f t="shared" si="362"/>
        <v>A+J=</v>
      </c>
      <c r="X1169" s="30">
        <f t="shared" si="363"/>
        <v>45866</v>
      </c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3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</row>
    <row r="1170" spans="1:80" x14ac:dyDescent="0.15">
      <c r="A1170" s="36">
        <f t="shared" si="373"/>
        <v>45564</v>
      </c>
      <c r="B1170" s="14">
        <f t="shared" si="364"/>
        <v>1236.4808244084441</v>
      </c>
      <c r="C1170" s="13">
        <f t="shared" si="365"/>
        <v>1040.5755622900001</v>
      </c>
      <c r="D1170" s="12">
        <f>IF(A1170&lt;$B$1,VLOOKUP(A1170,[1]DI!$A$4:$B$15000,2,FALSE),0)</f>
        <v>0</v>
      </c>
      <c r="E1170" s="13">
        <f t="shared" si="352"/>
        <v>1</v>
      </c>
      <c r="F1170" s="13">
        <f>(TRUNC(PRODUCT($E$13:$E1169),16))</f>
        <v>1.40919128813992</v>
      </c>
      <c r="G1170" s="13">
        <f t="shared" si="353"/>
        <v>1.3844253159283</v>
      </c>
      <c r="H1170" s="13">
        <f t="shared" si="354"/>
        <v>1.0178889900000001</v>
      </c>
      <c r="I1170" s="12">
        <f t="shared" si="355"/>
        <v>4.4999999999999998E-2</v>
      </c>
      <c r="J1170" s="12">
        <f t="shared" si="370"/>
        <v>3.5000000000000003E-2</v>
      </c>
      <c r="K1170" s="30">
        <f t="shared" si="366"/>
        <v>45502</v>
      </c>
      <c r="L1170" s="2">
        <f t="shared" si="356"/>
        <v>44</v>
      </c>
      <c r="M1170" s="15">
        <f t="shared" si="357"/>
        <v>45</v>
      </c>
      <c r="N1170" s="11">
        <f t="shared" si="358"/>
        <v>1.00789113</v>
      </c>
      <c r="O1170" s="11">
        <f t="shared" si="372"/>
        <v>1.0071991292506239</v>
      </c>
      <c r="P1170" s="11">
        <f t="shared" si="359"/>
        <v>1.025921284</v>
      </c>
      <c r="Q1170" s="11">
        <f t="shared" si="368"/>
        <v>1.0252169040000001</v>
      </c>
      <c r="R1170" s="15">
        <f t="shared" si="360"/>
        <v>0</v>
      </c>
      <c r="S1170" s="13">
        <f t="shared" si="367"/>
        <v>195.90526211844391</v>
      </c>
      <c r="T1170" s="13">
        <f t="shared" si="369"/>
        <v>195.05631553525328</v>
      </c>
      <c r="U1170" s="19">
        <f t="shared" si="371"/>
        <v>0</v>
      </c>
      <c r="V1170" s="13">
        <f t="shared" si="361"/>
        <v>0</v>
      </c>
      <c r="W1170" s="4" t="str">
        <f t="shared" si="362"/>
        <v>A+J=</v>
      </c>
      <c r="X1170" s="30">
        <f t="shared" si="363"/>
        <v>45866</v>
      </c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3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</row>
    <row r="1171" spans="1:80" x14ac:dyDescent="0.15">
      <c r="A1171" s="36">
        <f t="shared" si="373"/>
        <v>45565</v>
      </c>
      <c r="B1171" s="14">
        <f t="shared" si="364"/>
        <v>1236.4808244084441</v>
      </c>
      <c r="C1171" s="13">
        <f t="shared" si="365"/>
        <v>1040.5755622900001</v>
      </c>
      <c r="D1171" s="12">
        <f>IF(A1171&lt;$B$1,VLOOKUP(A1171,[1]DI!$A$4:$B$15000,2,FALSE),0)</f>
        <v>0.1065</v>
      </c>
      <c r="E1171" s="13">
        <f t="shared" si="352"/>
        <v>1.00040168</v>
      </c>
      <c r="F1171" s="13">
        <f>(TRUNC(PRODUCT($E$13:$E1170),16))</f>
        <v>1.40919128813992</v>
      </c>
      <c r="G1171" s="13">
        <f t="shared" si="353"/>
        <v>1.3844253159283</v>
      </c>
      <c r="H1171" s="13">
        <f t="shared" si="354"/>
        <v>1.0178889900000001</v>
      </c>
      <c r="I1171" s="12">
        <f t="shared" si="355"/>
        <v>4.4999999999999998E-2</v>
      </c>
      <c r="J1171" s="12">
        <f t="shared" si="370"/>
        <v>3.5000000000000003E-2</v>
      </c>
      <c r="K1171" s="30">
        <f t="shared" si="366"/>
        <v>45502</v>
      </c>
      <c r="L1171" s="2">
        <f t="shared" si="356"/>
        <v>45</v>
      </c>
      <c r="M1171" s="15">
        <f t="shared" si="357"/>
        <v>45</v>
      </c>
      <c r="N1171" s="11">
        <f t="shared" si="358"/>
        <v>1.00789113</v>
      </c>
      <c r="O1171" s="11">
        <f t="shared" si="372"/>
        <v>1.0071991292506239</v>
      </c>
      <c r="P1171" s="11">
        <f t="shared" si="359"/>
        <v>1.025921284</v>
      </c>
      <c r="Q1171" s="11">
        <f t="shared" si="368"/>
        <v>1.0252169040000001</v>
      </c>
      <c r="R1171" s="15">
        <f t="shared" si="360"/>
        <v>0</v>
      </c>
      <c r="S1171" s="13">
        <f t="shared" si="367"/>
        <v>195.90526211844391</v>
      </c>
      <c r="T1171" s="13">
        <f t="shared" si="369"/>
        <v>195.05631553525328</v>
      </c>
      <c r="U1171" s="19">
        <f t="shared" si="371"/>
        <v>0</v>
      </c>
      <c r="V1171" s="13">
        <f t="shared" si="361"/>
        <v>0</v>
      </c>
      <c r="W1171" s="4" t="str">
        <f t="shared" si="362"/>
        <v>A+J=</v>
      </c>
      <c r="X1171" s="30">
        <f t="shared" si="363"/>
        <v>45866</v>
      </c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3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</row>
    <row r="1172" spans="1:80" x14ac:dyDescent="0.15">
      <c r="A1172" s="36">
        <f t="shared" si="373"/>
        <v>45566</v>
      </c>
      <c r="B1172" s="14">
        <f t="shared" si="364"/>
        <v>1237.1935813394109</v>
      </c>
      <c r="C1172" s="13">
        <f t="shared" si="365"/>
        <v>1040.5755622900001</v>
      </c>
      <c r="D1172" s="12">
        <f>IF(A1172&lt;$B$1,VLOOKUP(A1172,[1]DI!$A$4:$B$15000,2,FALSE),0)</f>
        <v>0.1065</v>
      </c>
      <c r="E1172" s="13">
        <f t="shared" si="352"/>
        <v>1.00040168</v>
      </c>
      <c r="F1172" s="13">
        <f>(TRUNC(PRODUCT($E$13:$E1171),16))</f>
        <v>1.40975733209654</v>
      </c>
      <c r="G1172" s="13">
        <f t="shared" si="353"/>
        <v>1.3844253159283</v>
      </c>
      <c r="H1172" s="13">
        <f t="shared" si="354"/>
        <v>1.0182978600000001</v>
      </c>
      <c r="I1172" s="12">
        <f t="shared" si="355"/>
        <v>4.4999999999999998E-2</v>
      </c>
      <c r="J1172" s="12">
        <f t="shared" si="370"/>
        <v>3.5000000000000003E-2</v>
      </c>
      <c r="K1172" s="30">
        <f t="shared" si="366"/>
        <v>45502</v>
      </c>
      <c r="L1172" s="2">
        <f t="shared" si="356"/>
        <v>46</v>
      </c>
      <c r="M1172" s="15">
        <f t="shared" si="357"/>
        <v>46</v>
      </c>
      <c r="N1172" s="11">
        <f t="shared" si="358"/>
        <v>1.0080671940000001</v>
      </c>
      <c r="O1172" s="11">
        <f t="shared" si="372"/>
        <v>1.0073366352150053</v>
      </c>
      <c r="P1172" s="11">
        <f t="shared" si="359"/>
        <v>1.0265126659999999</v>
      </c>
      <c r="Q1172" s="11">
        <f t="shared" si="368"/>
        <v>1.02576874</v>
      </c>
      <c r="R1172" s="15">
        <f t="shared" si="360"/>
        <v>0</v>
      </c>
      <c r="S1172" s="13">
        <f t="shared" si="367"/>
        <v>196.61801904941072</v>
      </c>
      <c r="T1172" s="13">
        <f t="shared" si="369"/>
        <v>195.72141006733264</v>
      </c>
      <c r="U1172" s="19">
        <f t="shared" si="371"/>
        <v>0</v>
      </c>
      <c r="V1172" s="13">
        <f t="shared" si="361"/>
        <v>0</v>
      </c>
      <c r="W1172" s="4" t="str">
        <f t="shared" si="362"/>
        <v>A+J=</v>
      </c>
      <c r="X1172" s="30">
        <f t="shared" si="363"/>
        <v>45866</v>
      </c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3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</row>
    <row r="1173" spans="1:80" x14ac:dyDescent="0.15">
      <c r="A1173" s="36">
        <f t="shared" si="373"/>
        <v>45567</v>
      </c>
      <c r="B1173" s="14">
        <f t="shared" si="364"/>
        <v>1237.9067444321145</v>
      </c>
      <c r="C1173" s="13">
        <f t="shared" ref="C1173:C1236" si="374">(C1172-V1172)</f>
        <v>1040.5755622900001</v>
      </c>
      <c r="D1173" s="12">
        <f>IF(A1173&lt;$B$1,VLOOKUP(A1173,[1]DI!$A$4:$B$15000,2,FALSE),0)</f>
        <v>0.1065</v>
      </c>
      <c r="E1173" s="13">
        <f t="shared" ref="E1173:E1236" si="375">ROUND(((1+D1173)^(1/252)),8)</f>
        <v>1.00040168</v>
      </c>
      <c r="F1173" s="13">
        <f>(TRUNC(PRODUCT($E$13:$E1172),16))</f>
        <v>1.4103236034216999</v>
      </c>
      <c r="G1173" s="13">
        <f t="shared" ref="G1173:G1236" si="376">IF(R1172&gt;0,F1172,G1172)</f>
        <v>1.3844253159283</v>
      </c>
      <c r="H1173" s="13">
        <f t="shared" ref="H1173:H1236" si="377">ROUND(F1173/G1173,8)</f>
        <v>1.01870689</v>
      </c>
      <c r="I1173" s="12">
        <f t="shared" ref="I1173:I1236" si="378">IF(R1172&gt;0,VLOOKUP(A1172,AG$161:AH$223,2),I1172)</f>
        <v>4.4999999999999998E-2</v>
      </c>
      <c r="J1173" s="12">
        <f t="shared" si="370"/>
        <v>3.5000000000000003E-2</v>
      </c>
      <c r="K1173" s="30">
        <f t="shared" ref="K1173:K1236" si="379">IF(R1172&gt;0,VLOOKUP(R1172,Z$13:AJ$151,2),K1172)</f>
        <v>45502</v>
      </c>
      <c r="L1173" s="2">
        <f t="shared" ref="L1173:L1236" si="380">IF(A1173&gt;K1173,IF(NETWORKDAYS(K1173,A1173,$Z$161:$Z$545)-1=0,1,NETWORKDAYS(K1173,A1173,$Z$161:$Z$545)-1),0)</f>
        <v>47</v>
      </c>
      <c r="M1173" s="15">
        <f t="shared" ref="M1173:M1236" si="381">IF(AND(L1173=1,L1172=1),1,IF(L1173&gt;0,IF(L1173=L1172,L1173+1,L1173),0))</f>
        <v>47</v>
      </c>
      <c r="N1173" s="11">
        <f t="shared" ref="N1173:N1236" si="382">ROUND((I1173+1)^(M1173/252),9)</f>
        <v>1.0082432889999999</v>
      </c>
      <c r="O1173" s="11">
        <f t="shared" si="372"/>
        <v>1.0074741602692039</v>
      </c>
      <c r="P1173" s="11">
        <f t="shared" ref="P1173:P1236" si="383">ROUND(H1173*N1173,9)</f>
        <v>1.0271043849999999</v>
      </c>
      <c r="Q1173" s="11">
        <f t="shared" si="368"/>
        <v>1.0263208690000001</v>
      </c>
      <c r="R1173" s="15">
        <f t="shared" ref="R1173:R1236" si="384">IF(VLOOKUP(A1173,AA$13:AH$151,8)=VLOOKUP(A1172,AA$13:AH$151,8),0,VLOOKUP(A1173,AA$13:AH$151,8))</f>
        <v>0</v>
      </c>
      <c r="S1173" s="13">
        <f t="shared" si="367"/>
        <v>197.33118214211441</v>
      </c>
      <c r="T1173" s="13">
        <f t="shared" si="369"/>
        <v>196.38685772593695</v>
      </c>
      <c r="U1173" s="19">
        <f t="shared" si="371"/>
        <v>0</v>
      </c>
      <c r="V1173" s="13">
        <f t="shared" ref="V1173:V1236" si="385">IF(U1173&gt;0,TRUNC(U1173*C1173,8),0)</f>
        <v>0</v>
      </c>
      <c r="W1173" s="4" t="str">
        <f t="shared" ref="W1173:W1236" si="386">IF(R1172&gt;0,VLOOKUP(R1172,Z$13:AJ$151,10),W1172)</f>
        <v>A+J=</v>
      </c>
      <c r="X1173" s="30">
        <f t="shared" ref="X1173:X1236" si="387">IF(R1172&gt;0,VLOOKUP(R1172,Z$13:AJ$151,11),X1172)</f>
        <v>45866</v>
      </c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3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</row>
    <row r="1174" spans="1:80" x14ac:dyDescent="0.15">
      <c r="A1174" s="36">
        <f t="shared" si="373"/>
        <v>45568</v>
      </c>
      <c r="B1174" s="14">
        <f t="shared" ref="B1174:B1237" si="388">C1174+S1174</f>
        <v>1238.6203124818912</v>
      </c>
      <c r="C1174" s="13">
        <f t="shared" si="374"/>
        <v>1040.5755622900001</v>
      </c>
      <c r="D1174" s="12">
        <f>IF(A1174&lt;$B$1,VLOOKUP(A1174,[1]DI!$A$4:$B$15000,2,FALSE),0)</f>
        <v>0.1065</v>
      </c>
      <c r="E1174" s="13">
        <f t="shared" si="375"/>
        <v>1.00040168</v>
      </c>
      <c r="F1174" s="13">
        <f>(TRUNC(PRODUCT($E$13:$E1173),16))</f>
        <v>1.41089010220672</v>
      </c>
      <c r="G1174" s="13">
        <f t="shared" si="376"/>
        <v>1.3844253159283</v>
      </c>
      <c r="H1174" s="13">
        <f t="shared" si="377"/>
        <v>1.0191160800000001</v>
      </c>
      <c r="I1174" s="12">
        <f t="shared" si="378"/>
        <v>4.4999999999999998E-2</v>
      </c>
      <c r="J1174" s="12">
        <f t="shared" ref="J1174:J1237" si="389">J1173</f>
        <v>3.5000000000000003E-2</v>
      </c>
      <c r="K1174" s="30">
        <f t="shared" si="379"/>
        <v>45502</v>
      </c>
      <c r="L1174" s="2">
        <f t="shared" si="380"/>
        <v>48</v>
      </c>
      <c r="M1174" s="15">
        <f t="shared" si="381"/>
        <v>48</v>
      </c>
      <c r="N1174" s="11">
        <f t="shared" si="382"/>
        <v>1.008419414</v>
      </c>
      <c r="O1174" s="11">
        <f t="shared" si="372"/>
        <v>1.0076117034084926</v>
      </c>
      <c r="P1174" s="11">
        <f t="shared" si="383"/>
        <v>1.0276964399999999</v>
      </c>
      <c r="Q1174" s="11">
        <f t="shared" ref="Q1174:Q1237" si="390">ROUND(H1174*O1174,9)</f>
        <v>1.0268732890000001</v>
      </c>
      <c r="R1174" s="15">
        <f t="shared" si="384"/>
        <v>0</v>
      </c>
      <c r="S1174" s="13">
        <f t="shared" ref="S1174:S1237" si="391">TRUNC(((P1174-1)*C1174),8)+((Y$1104-Y$1106)*P1174)</f>
        <v>198.04475019189101</v>
      </c>
      <c r="T1174" s="13">
        <f t="shared" ref="T1174:T1237" si="392">TRUNC(((Q1174-1)*C1174),8)+((Y$1104-Y$1106)*Q1174)</f>
        <v>197.05265612173835</v>
      </c>
      <c r="U1174" s="19">
        <f t="shared" si="371"/>
        <v>0</v>
      </c>
      <c r="V1174" s="13">
        <f t="shared" si="385"/>
        <v>0</v>
      </c>
      <c r="W1174" s="4" t="str">
        <f t="shared" si="386"/>
        <v>A+J=</v>
      </c>
      <c r="X1174" s="30">
        <f t="shared" si="387"/>
        <v>45866</v>
      </c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3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</row>
    <row r="1175" spans="1:80" x14ac:dyDescent="0.15">
      <c r="A1175" s="36">
        <f t="shared" si="373"/>
        <v>45569</v>
      </c>
      <c r="B1175" s="14">
        <f t="shared" si="388"/>
        <v>1239.3342987600436</v>
      </c>
      <c r="C1175" s="13">
        <f t="shared" si="374"/>
        <v>1040.5755622900001</v>
      </c>
      <c r="D1175" s="12">
        <f>IF(A1175&lt;$B$1,VLOOKUP(A1175,[1]DI!$A$4:$B$15000,2,FALSE),0)</f>
        <v>0.1065</v>
      </c>
      <c r="E1175" s="13">
        <f t="shared" si="375"/>
        <v>1.00040168</v>
      </c>
      <c r="F1175" s="13">
        <f>(TRUNC(PRODUCT($E$13:$E1174),16))</f>
        <v>1.41145682854298</v>
      </c>
      <c r="G1175" s="13">
        <f t="shared" si="376"/>
        <v>1.3844253159283</v>
      </c>
      <c r="H1175" s="13">
        <f t="shared" si="377"/>
        <v>1.01952544</v>
      </c>
      <c r="I1175" s="12">
        <f t="shared" si="378"/>
        <v>4.4999999999999998E-2</v>
      </c>
      <c r="J1175" s="12">
        <f t="shared" si="389"/>
        <v>3.5000000000000003E-2</v>
      </c>
      <c r="K1175" s="30">
        <f t="shared" si="379"/>
        <v>45502</v>
      </c>
      <c r="L1175" s="2">
        <f t="shared" si="380"/>
        <v>49</v>
      </c>
      <c r="M1175" s="15">
        <f t="shared" si="381"/>
        <v>49</v>
      </c>
      <c r="N1175" s="11">
        <f t="shared" si="382"/>
        <v>1.00859557</v>
      </c>
      <c r="O1175" s="11">
        <f t="shared" si="372"/>
        <v>1.0077492656375988</v>
      </c>
      <c r="P1175" s="11">
        <f t="shared" si="383"/>
        <v>1.028288842</v>
      </c>
      <c r="Q1175" s="11">
        <f t="shared" si="390"/>
        <v>1.0274260129999999</v>
      </c>
      <c r="R1175" s="15">
        <f t="shared" si="384"/>
        <v>0</v>
      </c>
      <c r="S1175" s="13">
        <f t="shared" si="391"/>
        <v>198.75873647004354</v>
      </c>
      <c r="T1175" s="13">
        <f t="shared" si="392"/>
        <v>197.71882089536757</v>
      </c>
      <c r="U1175" s="19">
        <f t="shared" si="371"/>
        <v>0</v>
      </c>
      <c r="V1175" s="13">
        <f t="shared" si="385"/>
        <v>0</v>
      </c>
      <c r="W1175" s="4" t="str">
        <f t="shared" si="386"/>
        <v>A+J=</v>
      </c>
      <c r="X1175" s="30">
        <f t="shared" si="387"/>
        <v>45866</v>
      </c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3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</row>
    <row r="1176" spans="1:80" x14ac:dyDescent="0.15">
      <c r="A1176" s="36">
        <f t="shared" si="373"/>
        <v>45570</v>
      </c>
      <c r="B1176" s="14">
        <f t="shared" si="388"/>
        <v>1240.0486923945969</v>
      </c>
      <c r="C1176" s="13">
        <f t="shared" si="374"/>
        <v>1040.5755622900001</v>
      </c>
      <c r="D1176" s="12">
        <f>IF(A1176&lt;$B$1,VLOOKUP(A1176,[1]DI!$A$4:$B$15000,2,FALSE),0)</f>
        <v>0</v>
      </c>
      <c r="E1176" s="13">
        <f t="shared" si="375"/>
        <v>1</v>
      </c>
      <c r="F1176" s="13">
        <f>(TRUNC(PRODUCT($E$13:$E1175),16))</f>
        <v>1.41202378252186</v>
      </c>
      <c r="G1176" s="13">
        <f t="shared" si="376"/>
        <v>1.3844253159283</v>
      </c>
      <c r="H1176" s="13">
        <f t="shared" si="377"/>
        <v>1.0199349600000001</v>
      </c>
      <c r="I1176" s="12">
        <f t="shared" si="378"/>
        <v>4.4999999999999998E-2</v>
      </c>
      <c r="J1176" s="12">
        <f t="shared" si="389"/>
        <v>3.5000000000000003E-2</v>
      </c>
      <c r="K1176" s="30">
        <f t="shared" si="379"/>
        <v>45502</v>
      </c>
      <c r="L1176" s="2">
        <f t="shared" si="380"/>
        <v>49</v>
      </c>
      <c r="M1176" s="15">
        <f t="shared" si="381"/>
        <v>50</v>
      </c>
      <c r="N1176" s="11">
        <f t="shared" si="382"/>
        <v>1.0087717570000001</v>
      </c>
      <c r="O1176" s="11">
        <f t="shared" si="372"/>
        <v>1.0078868459517951</v>
      </c>
      <c r="P1176" s="11">
        <f t="shared" si="383"/>
        <v>1.0288815819999999</v>
      </c>
      <c r="Q1176" s="11">
        <f t="shared" si="390"/>
        <v>1.02797903</v>
      </c>
      <c r="R1176" s="15">
        <f t="shared" si="384"/>
        <v>0</v>
      </c>
      <c r="S1176" s="13">
        <f t="shared" si="391"/>
        <v>199.47313010459678</v>
      </c>
      <c r="T1176" s="13">
        <f t="shared" si="392"/>
        <v>198.38533881552181</v>
      </c>
      <c r="U1176" s="19">
        <f t="shared" si="371"/>
        <v>0</v>
      </c>
      <c r="V1176" s="13">
        <f t="shared" si="385"/>
        <v>0</v>
      </c>
      <c r="W1176" s="4" t="str">
        <f t="shared" si="386"/>
        <v>A+J=</v>
      </c>
      <c r="X1176" s="30">
        <f t="shared" si="387"/>
        <v>45866</v>
      </c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3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</row>
    <row r="1177" spans="1:80" x14ac:dyDescent="0.15">
      <c r="A1177" s="36">
        <f t="shared" si="373"/>
        <v>45571</v>
      </c>
      <c r="B1177" s="14">
        <f t="shared" si="388"/>
        <v>1240.0486923945969</v>
      </c>
      <c r="C1177" s="13">
        <f t="shared" si="374"/>
        <v>1040.5755622900001</v>
      </c>
      <c r="D1177" s="12">
        <f>IF(A1177&lt;$B$1,VLOOKUP(A1177,[1]DI!$A$4:$B$15000,2,FALSE),0)</f>
        <v>0</v>
      </c>
      <c r="E1177" s="13">
        <f t="shared" si="375"/>
        <v>1</v>
      </c>
      <c r="F1177" s="13">
        <f>(TRUNC(PRODUCT($E$13:$E1176),16))</f>
        <v>1.41202378252186</v>
      </c>
      <c r="G1177" s="13">
        <f t="shared" si="376"/>
        <v>1.3844253159283</v>
      </c>
      <c r="H1177" s="13">
        <f t="shared" si="377"/>
        <v>1.0199349600000001</v>
      </c>
      <c r="I1177" s="12">
        <f t="shared" si="378"/>
        <v>4.4999999999999998E-2</v>
      </c>
      <c r="J1177" s="12">
        <f t="shared" si="389"/>
        <v>3.5000000000000003E-2</v>
      </c>
      <c r="K1177" s="30">
        <f t="shared" si="379"/>
        <v>45502</v>
      </c>
      <c r="L1177" s="2">
        <f t="shared" si="380"/>
        <v>49</v>
      </c>
      <c r="M1177" s="15">
        <f t="shared" si="381"/>
        <v>50</v>
      </c>
      <c r="N1177" s="11">
        <f t="shared" si="382"/>
        <v>1.0087717570000001</v>
      </c>
      <c r="O1177" s="11">
        <f t="shared" si="372"/>
        <v>1.0078868459517951</v>
      </c>
      <c r="P1177" s="11">
        <f t="shared" si="383"/>
        <v>1.0288815819999999</v>
      </c>
      <c r="Q1177" s="11">
        <f t="shared" si="390"/>
        <v>1.02797903</v>
      </c>
      <c r="R1177" s="15">
        <f t="shared" si="384"/>
        <v>0</v>
      </c>
      <c r="S1177" s="13">
        <f t="shared" si="391"/>
        <v>199.47313010459678</v>
      </c>
      <c r="T1177" s="13">
        <f t="shared" si="392"/>
        <v>198.38533881552181</v>
      </c>
      <c r="U1177" s="19">
        <f t="shared" si="371"/>
        <v>0</v>
      </c>
      <c r="V1177" s="13">
        <f t="shared" si="385"/>
        <v>0</v>
      </c>
      <c r="W1177" s="4" t="str">
        <f t="shared" si="386"/>
        <v>A+J=</v>
      </c>
      <c r="X1177" s="30">
        <f t="shared" si="387"/>
        <v>45866</v>
      </c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3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</row>
    <row r="1178" spans="1:80" x14ac:dyDescent="0.15">
      <c r="A1178" s="36">
        <f t="shared" si="373"/>
        <v>45572</v>
      </c>
      <c r="B1178" s="14">
        <f t="shared" si="388"/>
        <v>1240.0486923945969</v>
      </c>
      <c r="C1178" s="13">
        <f t="shared" si="374"/>
        <v>1040.5755622900001</v>
      </c>
      <c r="D1178" s="12">
        <f>IF(A1178&lt;$B$1,VLOOKUP(A1178,[1]DI!$A$4:$B$15000,2,FALSE),0)</f>
        <v>0.1065</v>
      </c>
      <c r="E1178" s="13">
        <f t="shared" si="375"/>
        <v>1.00040168</v>
      </c>
      <c r="F1178" s="13">
        <f>(TRUNC(PRODUCT($E$13:$E1177),16))</f>
        <v>1.41202378252186</v>
      </c>
      <c r="G1178" s="13">
        <f t="shared" si="376"/>
        <v>1.3844253159283</v>
      </c>
      <c r="H1178" s="13">
        <f t="shared" si="377"/>
        <v>1.0199349600000001</v>
      </c>
      <c r="I1178" s="12">
        <f t="shared" si="378"/>
        <v>4.4999999999999998E-2</v>
      </c>
      <c r="J1178" s="12">
        <f t="shared" si="389"/>
        <v>3.5000000000000003E-2</v>
      </c>
      <c r="K1178" s="30">
        <f t="shared" si="379"/>
        <v>45502</v>
      </c>
      <c r="L1178" s="2">
        <f t="shared" si="380"/>
        <v>50</v>
      </c>
      <c r="M1178" s="15">
        <f t="shared" si="381"/>
        <v>50</v>
      </c>
      <c r="N1178" s="11">
        <f t="shared" si="382"/>
        <v>1.0087717570000001</v>
      </c>
      <c r="O1178" s="11">
        <f t="shared" si="372"/>
        <v>1.0078868459517951</v>
      </c>
      <c r="P1178" s="11">
        <f t="shared" si="383"/>
        <v>1.0288815819999999</v>
      </c>
      <c r="Q1178" s="11">
        <f t="shared" si="390"/>
        <v>1.02797903</v>
      </c>
      <c r="R1178" s="15">
        <f t="shared" si="384"/>
        <v>0</v>
      </c>
      <c r="S1178" s="13">
        <f t="shared" si="391"/>
        <v>199.47313010459678</v>
      </c>
      <c r="T1178" s="13">
        <f t="shared" si="392"/>
        <v>198.38533881552181</v>
      </c>
      <c r="U1178" s="19">
        <f t="shared" si="371"/>
        <v>0</v>
      </c>
      <c r="V1178" s="13">
        <f t="shared" si="385"/>
        <v>0</v>
      </c>
      <c r="W1178" s="4" t="str">
        <f t="shared" si="386"/>
        <v>A+J=</v>
      </c>
      <c r="X1178" s="30">
        <f t="shared" si="387"/>
        <v>45866</v>
      </c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3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</row>
    <row r="1179" spans="1:80" x14ac:dyDescent="0.15">
      <c r="A1179" s="36">
        <f t="shared" si="373"/>
        <v>45573</v>
      </c>
      <c r="B1179" s="14">
        <f t="shared" si="388"/>
        <v>1240.7635030528622</v>
      </c>
      <c r="C1179" s="13">
        <f t="shared" si="374"/>
        <v>1040.5755622900001</v>
      </c>
      <c r="D1179" s="12">
        <f>IF(A1179&lt;$B$1,VLOOKUP(A1179,[1]DI!$A$4:$B$15000,2,FALSE),0)</f>
        <v>0.1065</v>
      </c>
      <c r="E1179" s="13">
        <f t="shared" si="375"/>
        <v>1.00040168</v>
      </c>
      <c r="F1179" s="13">
        <f>(TRUNC(PRODUCT($E$13:$E1178),16))</f>
        <v>1.41259096423483</v>
      </c>
      <c r="G1179" s="13">
        <f t="shared" si="376"/>
        <v>1.3844253159283</v>
      </c>
      <c r="H1179" s="13">
        <f t="shared" si="377"/>
        <v>1.02034465</v>
      </c>
      <c r="I1179" s="12">
        <f t="shared" si="378"/>
        <v>4.4999999999999998E-2</v>
      </c>
      <c r="J1179" s="12">
        <f t="shared" si="389"/>
        <v>3.5000000000000003E-2</v>
      </c>
      <c r="K1179" s="30">
        <f t="shared" si="379"/>
        <v>45502</v>
      </c>
      <c r="L1179" s="2">
        <f t="shared" si="380"/>
        <v>51</v>
      </c>
      <c r="M1179" s="15">
        <f t="shared" si="381"/>
        <v>51</v>
      </c>
      <c r="N1179" s="11">
        <f t="shared" si="382"/>
        <v>1.0089479750000001</v>
      </c>
      <c r="O1179" s="11">
        <f t="shared" si="372"/>
        <v>1.0080244453558089</v>
      </c>
      <c r="P1179" s="11">
        <f t="shared" si="383"/>
        <v>1.029474668</v>
      </c>
      <c r="Q1179" s="11">
        <f t="shared" si="390"/>
        <v>1.0285323500000001</v>
      </c>
      <c r="R1179" s="15">
        <f t="shared" si="384"/>
        <v>0</v>
      </c>
      <c r="S1179" s="13">
        <f t="shared" si="391"/>
        <v>200.18794076286207</v>
      </c>
      <c r="T1179" s="13">
        <f t="shared" si="392"/>
        <v>199.05222191883999</v>
      </c>
      <c r="U1179" s="19">
        <f t="shared" si="371"/>
        <v>0</v>
      </c>
      <c r="V1179" s="13">
        <f t="shared" si="385"/>
        <v>0</v>
      </c>
      <c r="W1179" s="4" t="str">
        <f t="shared" si="386"/>
        <v>A+J=</v>
      </c>
      <c r="X1179" s="30">
        <f t="shared" si="387"/>
        <v>45866</v>
      </c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3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</row>
    <row r="1180" spans="1:80" x14ac:dyDescent="0.15">
      <c r="A1180" s="36">
        <f t="shared" si="373"/>
        <v>45574</v>
      </c>
      <c r="B1180" s="14">
        <f t="shared" si="388"/>
        <v>1241.4787222921921</v>
      </c>
      <c r="C1180" s="13">
        <f t="shared" si="374"/>
        <v>1040.5755622900001</v>
      </c>
      <c r="D1180" s="12">
        <f>IF(A1180&lt;$B$1,VLOOKUP(A1180,[1]DI!$A$4:$B$15000,2,FALSE),0)</f>
        <v>0.1065</v>
      </c>
      <c r="E1180" s="13">
        <f t="shared" si="375"/>
        <v>1.00040168</v>
      </c>
      <c r="F1180" s="13">
        <f>(TRUNC(PRODUCT($E$13:$E1179),16))</f>
        <v>1.41315837377334</v>
      </c>
      <c r="G1180" s="13">
        <f t="shared" si="376"/>
        <v>1.3844253159283</v>
      </c>
      <c r="H1180" s="13">
        <f t="shared" si="377"/>
        <v>1.0207545</v>
      </c>
      <c r="I1180" s="12">
        <f t="shared" si="378"/>
        <v>4.4999999999999998E-2</v>
      </c>
      <c r="J1180" s="12">
        <f t="shared" si="389"/>
        <v>3.5000000000000003E-2</v>
      </c>
      <c r="K1180" s="30">
        <f t="shared" si="379"/>
        <v>45502</v>
      </c>
      <c r="L1180" s="2">
        <f t="shared" si="380"/>
        <v>52</v>
      </c>
      <c r="M1180" s="15">
        <f t="shared" si="381"/>
        <v>52</v>
      </c>
      <c r="N1180" s="11">
        <f t="shared" si="382"/>
        <v>1.009124224</v>
      </c>
      <c r="O1180" s="11">
        <f t="shared" si="372"/>
        <v>1.0081620638496402</v>
      </c>
      <c r="P1180" s="11">
        <f t="shared" si="383"/>
        <v>1.0300680929999999</v>
      </c>
      <c r="Q1180" s="11">
        <f t="shared" si="390"/>
        <v>1.029085963</v>
      </c>
      <c r="R1180" s="15">
        <f t="shared" si="384"/>
        <v>0</v>
      </c>
      <c r="S1180" s="13">
        <f t="shared" si="391"/>
        <v>200.90316000219198</v>
      </c>
      <c r="T1180" s="13">
        <f t="shared" si="392"/>
        <v>199.71945815868304</v>
      </c>
      <c r="U1180" s="19">
        <f t="shared" si="371"/>
        <v>0</v>
      </c>
      <c r="V1180" s="13">
        <f t="shared" si="385"/>
        <v>0</v>
      </c>
      <c r="W1180" s="4" t="str">
        <f t="shared" si="386"/>
        <v>A+J=</v>
      </c>
      <c r="X1180" s="30">
        <f t="shared" si="387"/>
        <v>45866</v>
      </c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3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</row>
    <row r="1181" spans="1:80" x14ac:dyDescent="0.15">
      <c r="A1181" s="36">
        <f t="shared" si="373"/>
        <v>45575</v>
      </c>
      <c r="B1181" s="14">
        <f t="shared" si="388"/>
        <v>1242.194358535234</v>
      </c>
      <c r="C1181" s="13">
        <f t="shared" si="374"/>
        <v>1040.5755622900001</v>
      </c>
      <c r="D1181" s="12">
        <f>IF(A1181&lt;$B$1,VLOOKUP(A1181,[1]DI!$A$4:$B$15000,2,FALSE),0)</f>
        <v>0.1065</v>
      </c>
      <c r="E1181" s="13">
        <f t="shared" si="375"/>
        <v>1.00040168</v>
      </c>
      <c r="F1181" s="13">
        <f>(TRUNC(PRODUCT($E$13:$E1180),16))</f>
        <v>1.4137260112289201</v>
      </c>
      <c r="G1181" s="13">
        <f t="shared" si="376"/>
        <v>1.3844253159283</v>
      </c>
      <c r="H1181" s="13">
        <f t="shared" si="377"/>
        <v>1.0211645199999999</v>
      </c>
      <c r="I1181" s="12">
        <f t="shared" si="378"/>
        <v>4.4999999999999998E-2</v>
      </c>
      <c r="J1181" s="12">
        <f t="shared" si="389"/>
        <v>3.5000000000000003E-2</v>
      </c>
      <c r="K1181" s="30">
        <f t="shared" si="379"/>
        <v>45502</v>
      </c>
      <c r="L1181" s="2">
        <f t="shared" si="380"/>
        <v>53</v>
      </c>
      <c r="M1181" s="15">
        <f t="shared" si="381"/>
        <v>53</v>
      </c>
      <c r="N1181" s="11">
        <f t="shared" si="382"/>
        <v>1.009300503</v>
      </c>
      <c r="O1181" s="11">
        <f t="shared" si="372"/>
        <v>1.0082997014332888</v>
      </c>
      <c r="P1181" s="11">
        <f t="shared" si="383"/>
        <v>1.030661864</v>
      </c>
      <c r="Q1181" s="11">
        <f t="shared" si="390"/>
        <v>1.029639881</v>
      </c>
      <c r="R1181" s="15">
        <f t="shared" si="384"/>
        <v>0</v>
      </c>
      <c r="S1181" s="13">
        <f t="shared" si="391"/>
        <v>201.61879624523394</v>
      </c>
      <c r="T1181" s="13">
        <f t="shared" si="392"/>
        <v>200.38706199101793</v>
      </c>
      <c r="U1181" s="19">
        <f t="shared" si="371"/>
        <v>0</v>
      </c>
      <c r="V1181" s="13">
        <f t="shared" si="385"/>
        <v>0</v>
      </c>
      <c r="W1181" s="4" t="str">
        <f t="shared" si="386"/>
        <v>A+J=</v>
      </c>
      <c r="X1181" s="30">
        <f t="shared" si="387"/>
        <v>45866</v>
      </c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3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</row>
    <row r="1182" spans="1:80" x14ac:dyDescent="0.15">
      <c r="A1182" s="36">
        <f t="shared" si="373"/>
        <v>45576</v>
      </c>
      <c r="B1182" s="14">
        <f t="shared" si="388"/>
        <v>1242.9104009400128</v>
      </c>
      <c r="C1182" s="13">
        <f t="shared" si="374"/>
        <v>1040.5755622900001</v>
      </c>
      <c r="D1182" s="12">
        <f>IF(A1182&lt;$B$1,VLOOKUP(A1182,[1]DI!$A$4:$B$15000,2,FALSE),0)</f>
        <v>0.1065</v>
      </c>
      <c r="E1182" s="13">
        <f t="shared" si="375"/>
        <v>1.00040168</v>
      </c>
      <c r="F1182" s="13">
        <f>(TRUNC(PRODUCT($E$13:$E1181),16))</f>
        <v>1.4142938766931099</v>
      </c>
      <c r="G1182" s="13">
        <f t="shared" si="376"/>
        <v>1.3844253159283</v>
      </c>
      <c r="H1182" s="13">
        <f t="shared" si="377"/>
        <v>1.0215746999999999</v>
      </c>
      <c r="I1182" s="12">
        <f t="shared" si="378"/>
        <v>4.4999999999999998E-2</v>
      </c>
      <c r="J1182" s="12">
        <f t="shared" si="389"/>
        <v>3.5000000000000003E-2</v>
      </c>
      <c r="K1182" s="30">
        <f t="shared" si="379"/>
        <v>45502</v>
      </c>
      <c r="L1182" s="2">
        <f t="shared" si="380"/>
        <v>54</v>
      </c>
      <c r="M1182" s="15">
        <f t="shared" si="381"/>
        <v>54</v>
      </c>
      <c r="N1182" s="11">
        <f t="shared" si="382"/>
        <v>1.009476813</v>
      </c>
      <c r="O1182" s="11">
        <f t="shared" si="372"/>
        <v>1.0084373571020278</v>
      </c>
      <c r="P1182" s="11">
        <f t="shared" si="383"/>
        <v>1.0312559720000001</v>
      </c>
      <c r="Q1182" s="11">
        <f t="shared" si="390"/>
        <v>1.030194091</v>
      </c>
      <c r="R1182" s="15">
        <f t="shared" si="384"/>
        <v>0</v>
      </c>
      <c r="S1182" s="13">
        <f t="shared" si="391"/>
        <v>202.33483865001273</v>
      </c>
      <c r="T1182" s="13">
        <f t="shared" si="392"/>
        <v>201.05501776521379</v>
      </c>
      <c r="U1182" s="19">
        <f t="shared" si="371"/>
        <v>0</v>
      </c>
      <c r="V1182" s="13">
        <f t="shared" si="385"/>
        <v>0</v>
      </c>
      <c r="W1182" s="4" t="str">
        <f t="shared" si="386"/>
        <v>A+J=</v>
      </c>
      <c r="X1182" s="30">
        <f t="shared" si="387"/>
        <v>45866</v>
      </c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3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</row>
    <row r="1183" spans="1:80" x14ac:dyDescent="0.15">
      <c r="A1183" s="36">
        <f t="shared" si="373"/>
        <v>45577</v>
      </c>
      <c r="B1183" s="14">
        <f t="shared" si="388"/>
        <v>1243.6268639824953</v>
      </c>
      <c r="C1183" s="13">
        <f t="shared" si="374"/>
        <v>1040.5755622900001</v>
      </c>
      <c r="D1183" s="12">
        <f>IF(A1183&lt;$B$1,VLOOKUP(A1183,[1]DI!$A$4:$B$15000,2,FALSE),0)</f>
        <v>0</v>
      </c>
      <c r="E1183" s="13">
        <f t="shared" si="375"/>
        <v>1</v>
      </c>
      <c r="F1183" s="13">
        <f>(TRUNC(PRODUCT($E$13:$E1182),16))</f>
        <v>1.4148619702575</v>
      </c>
      <c r="G1183" s="13">
        <f t="shared" si="376"/>
        <v>1.3844253159283</v>
      </c>
      <c r="H1183" s="13">
        <f t="shared" si="377"/>
        <v>1.0219850500000001</v>
      </c>
      <c r="I1183" s="12">
        <f t="shared" si="378"/>
        <v>4.4999999999999998E-2</v>
      </c>
      <c r="J1183" s="12">
        <f t="shared" si="389"/>
        <v>3.5000000000000003E-2</v>
      </c>
      <c r="K1183" s="30">
        <f t="shared" si="379"/>
        <v>45502</v>
      </c>
      <c r="L1183" s="2">
        <f t="shared" si="380"/>
        <v>54</v>
      </c>
      <c r="M1183" s="15">
        <f t="shared" si="381"/>
        <v>55</v>
      </c>
      <c r="N1183" s="11">
        <f t="shared" si="382"/>
        <v>1.009653154</v>
      </c>
      <c r="O1183" s="11">
        <f t="shared" si="372"/>
        <v>1.0085750318605842</v>
      </c>
      <c r="P1183" s="11">
        <f t="shared" si="383"/>
        <v>1.0318504289999999</v>
      </c>
      <c r="Q1183" s="11">
        <f t="shared" si="390"/>
        <v>1.030748604</v>
      </c>
      <c r="R1183" s="15">
        <f t="shared" si="384"/>
        <v>0</v>
      </c>
      <c r="S1183" s="13">
        <f t="shared" si="391"/>
        <v>203.0513016924952</v>
      </c>
      <c r="T1183" s="13">
        <f t="shared" si="392"/>
        <v>201.72333871257368</v>
      </c>
      <c r="U1183" s="19">
        <f t="shared" si="371"/>
        <v>0</v>
      </c>
      <c r="V1183" s="13">
        <f t="shared" si="385"/>
        <v>0</v>
      </c>
      <c r="W1183" s="4" t="str">
        <f t="shared" si="386"/>
        <v>A+J=</v>
      </c>
      <c r="X1183" s="30">
        <f t="shared" si="387"/>
        <v>45866</v>
      </c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3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</row>
    <row r="1184" spans="1:80" x14ac:dyDescent="0.15">
      <c r="A1184" s="36">
        <f t="shared" si="373"/>
        <v>45578</v>
      </c>
      <c r="B1184" s="14">
        <f t="shared" si="388"/>
        <v>1243.6268639824953</v>
      </c>
      <c r="C1184" s="13">
        <f t="shared" si="374"/>
        <v>1040.5755622900001</v>
      </c>
      <c r="D1184" s="12">
        <f>IF(A1184&lt;$B$1,VLOOKUP(A1184,[1]DI!$A$4:$B$15000,2,FALSE),0)</f>
        <v>0</v>
      </c>
      <c r="E1184" s="13">
        <f t="shared" si="375"/>
        <v>1</v>
      </c>
      <c r="F1184" s="13">
        <f>(TRUNC(PRODUCT($E$13:$E1183),16))</f>
        <v>1.4148619702575</v>
      </c>
      <c r="G1184" s="13">
        <f t="shared" si="376"/>
        <v>1.3844253159283</v>
      </c>
      <c r="H1184" s="13">
        <f t="shared" si="377"/>
        <v>1.0219850500000001</v>
      </c>
      <c r="I1184" s="12">
        <f t="shared" si="378"/>
        <v>4.4999999999999998E-2</v>
      </c>
      <c r="J1184" s="12">
        <f t="shared" si="389"/>
        <v>3.5000000000000003E-2</v>
      </c>
      <c r="K1184" s="30">
        <f t="shared" si="379"/>
        <v>45502</v>
      </c>
      <c r="L1184" s="2">
        <f t="shared" si="380"/>
        <v>54</v>
      </c>
      <c r="M1184" s="15">
        <f t="shared" si="381"/>
        <v>55</v>
      </c>
      <c r="N1184" s="11">
        <f t="shared" si="382"/>
        <v>1.009653154</v>
      </c>
      <c r="O1184" s="11">
        <f t="shared" si="372"/>
        <v>1.0085750318605842</v>
      </c>
      <c r="P1184" s="11">
        <f t="shared" si="383"/>
        <v>1.0318504289999999</v>
      </c>
      <c r="Q1184" s="11">
        <f t="shared" si="390"/>
        <v>1.030748604</v>
      </c>
      <c r="R1184" s="15">
        <f t="shared" si="384"/>
        <v>0</v>
      </c>
      <c r="S1184" s="13">
        <f t="shared" si="391"/>
        <v>203.0513016924952</v>
      </c>
      <c r="T1184" s="13">
        <f t="shared" si="392"/>
        <v>201.72333871257368</v>
      </c>
      <c r="U1184" s="19">
        <f t="shared" si="371"/>
        <v>0</v>
      </c>
      <c r="V1184" s="13">
        <f t="shared" si="385"/>
        <v>0</v>
      </c>
      <c r="W1184" s="4" t="str">
        <f t="shared" si="386"/>
        <v>A+J=</v>
      </c>
      <c r="X1184" s="30">
        <f t="shared" si="387"/>
        <v>45866</v>
      </c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3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</row>
    <row r="1185" spans="1:80" x14ac:dyDescent="0.15">
      <c r="A1185" s="36">
        <f t="shared" si="373"/>
        <v>45579</v>
      </c>
      <c r="B1185" s="14">
        <f t="shared" si="388"/>
        <v>1243.6268639824953</v>
      </c>
      <c r="C1185" s="13">
        <f t="shared" si="374"/>
        <v>1040.5755622900001</v>
      </c>
      <c r="D1185" s="12">
        <f>IF(A1185&lt;$B$1,VLOOKUP(A1185,[1]DI!$A$4:$B$15000,2,FALSE),0)</f>
        <v>0.1065</v>
      </c>
      <c r="E1185" s="13">
        <f t="shared" si="375"/>
        <v>1.00040168</v>
      </c>
      <c r="F1185" s="13">
        <f>(TRUNC(PRODUCT($E$13:$E1184),16))</f>
        <v>1.4148619702575</v>
      </c>
      <c r="G1185" s="13">
        <f t="shared" si="376"/>
        <v>1.3844253159283</v>
      </c>
      <c r="H1185" s="13">
        <f t="shared" si="377"/>
        <v>1.0219850500000001</v>
      </c>
      <c r="I1185" s="12">
        <f t="shared" si="378"/>
        <v>4.4999999999999998E-2</v>
      </c>
      <c r="J1185" s="12">
        <f t="shared" si="389"/>
        <v>3.5000000000000003E-2</v>
      </c>
      <c r="K1185" s="30">
        <f t="shared" si="379"/>
        <v>45502</v>
      </c>
      <c r="L1185" s="2">
        <f t="shared" si="380"/>
        <v>55</v>
      </c>
      <c r="M1185" s="15">
        <f t="shared" si="381"/>
        <v>55</v>
      </c>
      <c r="N1185" s="11">
        <f t="shared" si="382"/>
        <v>1.009653154</v>
      </c>
      <c r="O1185" s="11">
        <f t="shared" si="372"/>
        <v>1.0085750318605842</v>
      </c>
      <c r="P1185" s="11">
        <f t="shared" si="383"/>
        <v>1.0318504289999999</v>
      </c>
      <c r="Q1185" s="11">
        <f t="shared" si="390"/>
        <v>1.030748604</v>
      </c>
      <c r="R1185" s="15">
        <f t="shared" si="384"/>
        <v>0</v>
      </c>
      <c r="S1185" s="13">
        <f t="shared" si="391"/>
        <v>203.0513016924952</v>
      </c>
      <c r="T1185" s="13">
        <f t="shared" si="392"/>
        <v>201.72333871257368</v>
      </c>
      <c r="U1185" s="19">
        <f t="shared" si="371"/>
        <v>0</v>
      </c>
      <c r="V1185" s="13">
        <f t="shared" si="385"/>
        <v>0</v>
      </c>
      <c r="W1185" s="4" t="str">
        <f t="shared" si="386"/>
        <v>A+J=</v>
      </c>
      <c r="X1185" s="30">
        <f t="shared" si="387"/>
        <v>45866</v>
      </c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3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</row>
    <row r="1186" spans="1:80" x14ac:dyDescent="0.15">
      <c r="A1186" s="36">
        <f t="shared" si="373"/>
        <v>45580</v>
      </c>
      <c r="B1186" s="14">
        <f t="shared" si="388"/>
        <v>1244.3437343913786</v>
      </c>
      <c r="C1186" s="13">
        <f t="shared" si="374"/>
        <v>1040.5755622900001</v>
      </c>
      <c r="D1186" s="12">
        <f>IF(A1186&lt;$B$1,VLOOKUP(A1186,[1]DI!$A$4:$B$15000,2,FALSE),0)</f>
        <v>0.1065</v>
      </c>
      <c r="E1186" s="13">
        <f t="shared" si="375"/>
        <v>1.00040168</v>
      </c>
      <c r="F1186" s="13">
        <f>(TRUNC(PRODUCT($E$13:$E1185),16))</f>
        <v>1.4154302920137101</v>
      </c>
      <c r="G1186" s="13">
        <f t="shared" si="376"/>
        <v>1.3844253159283</v>
      </c>
      <c r="H1186" s="13">
        <f t="shared" si="377"/>
        <v>1.0223955600000001</v>
      </c>
      <c r="I1186" s="12">
        <f t="shared" si="378"/>
        <v>4.4999999999999998E-2</v>
      </c>
      <c r="J1186" s="12">
        <f t="shared" si="389"/>
        <v>3.5000000000000003E-2</v>
      </c>
      <c r="K1186" s="30">
        <f t="shared" si="379"/>
        <v>45502</v>
      </c>
      <c r="L1186" s="2">
        <f t="shared" si="380"/>
        <v>56</v>
      </c>
      <c r="M1186" s="15">
        <f t="shared" si="381"/>
        <v>56</v>
      </c>
      <c r="N1186" s="11">
        <f t="shared" si="382"/>
        <v>1.0098295260000001</v>
      </c>
      <c r="O1186" s="11">
        <f t="shared" si="372"/>
        <v>1.0087127257089576</v>
      </c>
      <c r="P1186" s="11">
        <f t="shared" si="383"/>
        <v>1.0324452239999999</v>
      </c>
      <c r="Q1186" s="11">
        <f t="shared" si="390"/>
        <v>1.031303412</v>
      </c>
      <c r="R1186" s="15">
        <f t="shared" si="384"/>
        <v>0</v>
      </c>
      <c r="S1186" s="13">
        <f t="shared" si="391"/>
        <v>203.76817210137844</v>
      </c>
      <c r="T1186" s="13">
        <f t="shared" si="392"/>
        <v>202.39201521578624</v>
      </c>
      <c r="U1186" s="19">
        <f t="shared" si="371"/>
        <v>0</v>
      </c>
      <c r="V1186" s="13">
        <f t="shared" si="385"/>
        <v>0</v>
      </c>
      <c r="W1186" s="4" t="str">
        <f t="shared" si="386"/>
        <v>A+J=</v>
      </c>
      <c r="X1186" s="30">
        <f t="shared" si="387"/>
        <v>45866</v>
      </c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3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</row>
    <row r="1187" spans="1:80" x14ac:dyDescent="0.15">
      <c r="A1187" s="36">
        <f t="shared" si="373"/>
        <v>45581</v>
      </c>
      <c r="B1187" s="14">
        <f t="shared" si="388"/>
        <v>1245.0610097673348</v>
      </c>
      <c r="C1187" s="13">
        <f t="shared" si="374"/>
        <v>1040.5755622900001</v>
      </c>
      <c r="D1187" s="12">
        <f>IF(A1187&lt;$B$1,VLOOKUP(A1187,[1]DI!$A$4:$B$15000,2,FALSE),0)</f>
        <v>0.1065</v>
      </c>
      <c r="E1187" s="13">
        <f t="shared" si="375"/>
        <v>1.00040168</v>
      </c>
      <c r="F1187" s="13">
        <f>(TRUNC(PRODUCT($E$13:$E1186),16))</f>
        <v>1.41599884205341</v>
      </c>
      <c r="G1187" s="13">
        <f t="shared" si="376"/>
        <v>1.3844253159283</v>
      </c>
      <c r="H1187" s="13">
        <f t="shared" si="377"/>
        <v>1.02280623</v>
      </c>
      <c r="I1187" s="12">
        <f t="shared" si="378"/>
        <v>4.4999999999999998E-2</v>
      </c>
      <c r="J1187" s="12">
        <f t="shared" si="389"/>
        <v>3.5000000000000003E-2</v>
      </c>
      <c r="K1187" s="30">
        <f t="shared" si="379"/>
        <v>45502</v>
      </c>
      <c r="L1187" s="2">
        <f t="shared" si="380"/>
        <v>57</v>
      </c>
      <c r="M1187" s="15">
        <f t="shared" si="381"/>
        <v>57</v>
      </c>
      <c r="N1187" s="11">
        <f t="shared" si="382"/>
        <v>1.010005928</v>
      </c>
      <c r="O1187" s="11">
        <f t="shared" si="372"/>
        <v>1.0088504386471489</v>
      </c>
      <c r="P1187" s="11">
        <f t="shared" si="383"/>
        <v>1.033040355</v>
      </c>
      <c r="Q1187" s="11">
        <f t="shared" si="390"/>
        <v>1.0318585140000001</v>
      </c>
      <c r="R1187" s="15">
        <f t="shared" si="384"/>
        <v>0</v>
      </c>
      <c r="S1187" s="13">
        <f t="shared" si="391"/>
        <v>204.48544747733465</v>
      </c>
      <c r="T1187" s="13">
        <f t="shared" si="392"/>
        <v>203.06104605018766</v>
      </c>
      <c r="U1187" s="19">
        <f t="shared" si="371"/>
        <v>0</v>
      </c>
      <c r="V1187" s="13">
        <f t="shared" si="385"/>
        <v>0</v>
      </c>
      <c r="W1187" s="4" t="str">
        <f t="shared" si="386"/>
        <v>A+J=</v>
      </c>
      <c r="X1187" s="30">
        <f t="shared" si="387"/>
        <v>45866</v>
      </c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3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</row>
    <row r="1188" spans="1:80" x14ac:dyDescent="0.15">
      <c r="A1188" s="36">
        <f t="shared" si="373"/>
        <v>45582</v>
      </c>
      <c r="B1188" s="14">
        <f t="shared" si="388"/>
        <v>1245.7787069656586</v>
      </c>
      <c r="C1188" s="13">
        <f t="shared" si="374"/>
        <v>1040.5755622900001</v>
      </c>
      <c r="D1188" s="12">
        <f>IF(A1188&lt;$B$1,VLOOKUP(A1188,[1]DI!$A$4:$B$15000,2,FALSE),0)</f>
        <v>0.1065</v>
      </c>
      <c r="E1188" s="13">
        <f t="shared" si="375"/>
        <v>1.00040168</v>
      </c>
      <c r="F1188" s="13">
        <f>(TRUNC(PRODUCT($E$13:$E1187),16))</f>
        <v>1.41656762046828</v>
      </c>
      <c r="G1188" s="13">
        <f t="shared" si="376"/>
        <v>1.3844253159283</v>
      </c>
      <c r="H1188" s="13">
        <f t="shared" si="377"/>
        <v>1.0232170700000001</v>
      </c>
      <c r="I1188" s="12">
        <f t="shared" si="378"/>
        <v>4.4999999999999998E-2</v>
      </c>
      <c r="J1188" s="12">
        <f t="shared" si="389"/>
        <v>3.5000000000000003E-2</v>
      </c>
      <c r="K1188" s="30">
        <f t="shared" si="379"/>
        <v>45502</v>
      </c>
      <c r="L1188" s="2">
        <f t="shared" si="380"/>
        <v>58</v>
      </c>
      <c r="M1188" s="15">
        <f t="shared" si="381"/>
        <v>58</v>
      </c>
      <c r="N1188" s="11">
        <f t="shared" si="382"/>
        <v>1.010182361</v>
      </c>
      <c r="O1188" s="11">
        <f t="shared" si="372"/>
        <v>1.0089881696704304</v>
      </c>
      <c r="P1188" s="11">
        <f t="shared" si="383"/>
        <v>1.033635836</v>
      </c>
      <c r="Q1188" s="11">
        <f t="shared" si="390"/>
        <v>1.0324139189999999</v>
      </c>
      <c r="R1188" s="15">
        <f t="shared" si="384"/>
        <v>0</v>
      </c>
      <c r="S1188" s="13">
        <f t="shared" si="391"/>
        <v>205.20314467565848</v>
      </c>
      <c r="T1188" s="13">
        <f t="shared" si="392"/>
        <v>203.73044207775303</v>
      </c>
      <c r="U1188" s="19">
        <f t="shared" si="371"/>
        <v>0</v>
      </c>
      <c r="V1188" s="13">
        <f t="shared" si="385"/>
        <v>0</v>
      </c>
      <c r="W1188" s="4" t="str">
        <f t="shared" si="386"/>
        <v>A+J=</v>
      </c>
      <c r="X1188" s="30">
        <f t="shared" si="387"/>
        <v>45866</v>
      </c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3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</row>
    <row r="1189" spans="1:80" x14ac:dyDescent="0.15">
      <c r="A1189" s="36">
        <f t="shared" si="373"/>
        <v>45583</v>
      </c>
      <c r="B1189" s="14">
        <f t="shared" si="388"/>
        <v>1246.4968235970223</v>
      </c>
      <c r="C1189" s="13">
        <f t="shared" si="374"/>
        <v>1040.5755622900001</v>
      </c>
      <c r="D1189" s="12">
        <f>IF(A1189&lt;$B$1,VLOOKUP(A1189,[1]DI!$A$4:$B$15000,2,FALSE),0)</f>
        <v>0.1065</v>
      </c>
      <c r="E1189" s="13">
        <f t="shared" si="375"/>
        <v>1.00040168</v>
      </c>
      <c r="F1189" s="13">
        <f>(TRUNC(PRODUCT($E$13:$E1188),16))</f>
        <v>1.4171366273500701</v>
      </c>
      <c r="G1189" s="13">
        <f t="shared" si="376"/>
        <v>1.3844253159283</v>
      </c>
      <c r="H1189" s="13">
        <f t="shared" si="377"/>
        <v>1.0236280799999999</v>
      </c>
      <c r="I1189" s="12">
        <f t="shared" si="378"/>
        <v>4.4999999999999998E-2</v>
      </c>
      <c r="J1189" s="12">
        <f t="shared" si="389"/>
        <v>3.5000000000000003E-2</v>
      </c>
      <c r="K1189" s="30">
        <f t="shared" si="379"/>
        <v>45502</v>
      </c>
      <c r="L1189" s="2">
        <f t="shared" si="380"/>
        <v>59</v>
      </c>
      <c r="M1189" s="15">
        <f t="shared" si="381"/>
        <v>59</v>
      </c>
      <c r="N1189" s="11">
        <f t="shared" si="382"/>
        <v>1.010358826</v>
      </c>
      <c r="O1189" s="11">
        <f t="shared" si="372"/>
        <v>1.0091259197835289</v>
      </c>
      <c r="P1189" s="11">
        <f t="shared" si="383"/>
        <v>1.0342316650000001</v>
      </c>
      <c r="Q1189" s="11">
        <f t="shared" si="390"/>
        <v>1.032969628</v>
      </c>
      <c r="R1189" s="15">
        <f t="shared" si="384"/>
        <v>0</v>
      </c>
      <c r="S1189" s="13">
        <f t="shared" si="391"/>
        <v>205.92126130702215</v>
      </c>
      <c r="T1189" s="13">
        <f t="shared" si="392"/>
        <v>204.40020450314634</v>
      </c>
      <c r="U1189" s="19">
        <f t="shared" si="371"/>
        <v>0</v>
      </c>
      <c r="V1189" s="13">
        <f t="shared" si="385"/>
        <v>0</v>
      </c>
      <c r="W1189" s="4" t="str">
        <f t="shared" si="386"/>
        <v>A+J=</v>
      </c>
      <c r="X1189" s="30">
        <f t="shared" si="387"/>
        <v>45866</v>
      </c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3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</row>
    <row r="1190" spans="1:80" x14ac:dyDescent="0.15">
      <c r="A1190" s="36">
        <f t="shared" si="373"/>
        <v>45584</v>
      </c>
      <c r="B1190" s="14">
        <f t="shared" si="388"/>
        <v>1247.2153475947866</v>
      </c>
      <c r="C1190" s="13">
        <f t="shared" si="374"/>
        <v>1040.5755622900001</v>
      </c>
      <c r="D1190" s="12">
        <f>IF(A1190&lt;$B$1,VLOOKUP(A1190,[1]DI!$A$4:$B$15000,2,FALSE),0)</f>
        <v>0</v>
      </c>
      <c r="E1190" s="13">
        <f t="shared" si="375"/>
        <v>1</v>
      </c>
      <c r="F1190" s="13">
        <f>(TRUNC(PRODUCT($E$13:$E1189),16))</f>
        <v>1.4177058627905501</v>
      </c>
      <c r="G1190" s="13">
        <f t="shared" si="376"/>
        <v>1.3844253159283</v>
      </c>
      <c r="H1190" s="13">
        <f t="shared" si="377"/>
        <v>1.02403925</v>
      </c>
      <c r="I1190" s="12">
        <f t="shared" si="378"/>
        <v>4.4999999999999998E-2</v>
      </c>
      <c r="J1190" s="12">
        <f t="shared" si="389"/>
        <v>3.5000000000000003E-2</v>
      </c>
      <c r="K1190" s="30">
        <f t="shared" si="379"/>
        <v>45502</v>
      </c>
      <c r="L1190" s="2">
        <f t="shared" si="380"/>
        <v>59</v>
      </c>
      <c r="M1190" s="15">
        <f t="shared" si="381"/>
        <v>60</v>
      </c>
      <c r="N1190" s="11">
        <f t="shared" si="382"/>
        <v>1.0105353210000001</v>
      </c>
      <c r="O1190" s="11">
        <f t="shared" si="372"/>
        <v>1.0092636879817178</v>
      </c>
      <c r="P1190" s="11">
        <f t="shared" si="383"/>
        <v>1.0348278319999999</v>
      </c>
      <c r="Q1190" s="11">
        <f t="shared" si="390"/>
        <v>1.03352563</v>
      </c>
      <c r="R1190" s="15">
        <f t="shared" si="384"/>
        <v>0</v>
      </c>
      <c r="S1190" s="13">
        <f t="shared" si="391"/>
        <v>206.63978530478653</v>
      </c>
      <c r="T1190" s="13">
        <f t="shared" si="392"/>
        <v>205.07032005506449</v>
      </c>
      <c r="U1190" s="19">
        <f t="shared" si="371"/>
        <v>0</v>
      </c>
      <c r="V1190" s="13">
        <f t="shared" si="385"/>
        <v>0</v>
      </c>
      <c r="W1190" s="4" t="str">
        <f t="shared" si="386"/>
        <v>A+J=</v>
      </c>
      <c r="X1190" s="30">
        <f t="shared" si="387"/>
        <v>45866</v>
      </c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3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</row>
    <row r="1191" spans="1:80" x14ac:dyDescent="0.15">
      <c r="A1191" s="36">
        <f t="shared" si="373"/>
        <v>45585</v>
      </c>
      <c r="B1191" s="14">
        <f t="shared" si="388"/>
        <v>1247.2153475947866</v>
      </c>
      <c r="C1191" s="13">
        <f t="shared" si="374"/>
        <v>1040.5755622900001</v>
      </c>
      <c r="D1191" s="12">
        <f>IF(A1191&lt;$B$1,VLOOKUP(A1191,[1]DI!$A$4:$B$15000,2,FALSE),0)</f>
        <v>0</v>
      </c>
      <c r="E1191" s="13">
        <f t="shared" si="375"/>
        <v>1</v>
      </c>
      <c r="F1191" s="13">
        <f>(TRUNC(PRODUCT($E$13:$E1190),16))</f>
        <v>1.4177058627905501</v>
      </c>
      <c r="G1191" s="13">
        <f t="shared" si="376"/>
        <v>1.3844253159283</v>
      </c>
      <c r="H1191" s="13">
        <f t="shared" si="377"/>
        <v>1.02403925</v>
      </c>
      <c r="I1191" s="12">
        <f t="shared" si="378"/>
        <v>4.4999999999999998E-2</v>
      </c>
      <c r="J1191" s="12">
        <f t="shared" si="389"/>
        <v>3.5000000000000003E-2</v>
      </c>
      <c r="K1191" s="30">
        <f t="shared" si="379"/>
        <v>45502</v>
      </c>
      <c r="L1191" s="2">
        <f t="shared" si="380"/>
        <v>59</v>
      </c>
      <c r="M1191" s="15">
        <f t="shared" si="381"/>
        <v>60</v>
      </c>
      <c r="N1191" s="11">
        <f t="shared" si="382"/>
        <v>1.0105353210000001</v>
      </c>
      <c r="O1191" s="11">
        <f t="shared" si="372"/>
        <v>1.0092636879817178</v>
      </c>
      <c r="P1191" s="11">
        <f t="shared" si="383"/>
        <v>1.0348278319999999</v>
      </c>
      <c r="Q1191" s="11">
        <f t="shared" si="390"/>
        <v>1.03352563</v>
      </c>
      <c r="R1191" s="15">
        <f t="shared" si="384"/>
        <v>0</v>
      </c>
      <c r="S1191" s="13">
        <f t="shared" si="391"/>
        <v>206.63978530478653</v>
      </c>
      <c r="T1191" s="13">
        <f t="shared" si="392"/>
        <v>205.07032005506449</v>
      </c>
      <c r="U1191" s="19">
        <f t="shared" si="371"/>
        <v>0</v>
      </c>
      <c r="V1191" s="13">
        <f t="shared" si="385"/>
        <v>0</v>
      </c>
      <c r="W1191" s="4" t="str">
        <f t="shared" si="386"/>
        <v>A+J=</v>
      </c>
      <c r="X1191" s="30">
        <f t="shared" si="387"/>
        <v>45866</v>
      </c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3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</row>
    <row r="1192" spans="1:80" x14ac:dyDescent="0.15">
      <c r="A1192" s="36">
        <f t="shared" si="373"/>
        <v>45586</v>
      </c>
      <c r="B1192" s="14">
        <f t="shared" si="388"/>
        <v>1247.2153475947866</v>
      </c>
      <c r="C1192" s="13">
        <f t="shared" si="374"/>
        <v>1040.5755622900001</v>
      </c>
      <c r="D1192" s="12">
        <f>IF(A1192&lt;$B$1,VLOOKUP(A1192,[1]DI!$A$4:$B$15000,2,FALSE),0)</f>
        <v>0.1065</v>
      </c>
      <c r="E1192" s="13">
        <f t="shared" si="375"/>
        <v>1.00040168</v>
      </c>
      <c r="F1192" s="13">
        <f>(TRUNC(PRODUCT($E$13:$E1191),16))</f>
        <v>1.4177058627905501</v>
      </c>
      <c r="G1192" s="13">
        <f t="shared" si="376"/>
        <v>1.3844253159283</v>
      </c>
      <c r="H1192" s="13">
        <f t="shared" si="377"/>
        <v>1.02403925</v>
      </c>
      <c r="I1192" s="12">
        <f t="shared" si="378"/>
        <v>4.4999999999999998E-2</v>
      </c>
      <c r="J1192" s="12">
        <f t="shared" si="389"/>
        <v>3.5000000000000003E-2</v>
      </c>
      <c r="K1192" s="30">
        <f t="shared" si="379"/>
        <v>45502</v>
      </c>
      <c r="L1192" s="2">
        <f t="shared" si="380"/>
        <v>60</v>
      </c>
      <c r="M1192" s="15">
        <f t="shared" si="381"/>
        <v>60</v>
      </c>
      <c r="N1192" s="11">
        <f t="shared" si="382"/>
        <v>1.0105353210000001</v>
      </c>
      <c r="O1192" s="11">
        <f t="shared" si="372"/>
        <v>1.0092636879817178</v>
      </c>
      <c r="P1192" s="11">
        <f t="shared" si="383"/>
        <v>1.0348278319999999</v>
      </c>
      <c r="Q1192" s="11">
        <f t="shared" si="390"/>
        <v>1.03352563</v>
      </c>
      <c r="R1192" s="15">
        <f t="shared" si="384"/>
        <v>0</v>
      </c>
      <c r="S1192" s="13">
        <f t="shared" si="391"/>
        <v>206.63978530478653</v>
      </c>
      <c r="T1192" s="13">
        <f t="shared" si="392"/>
        <v>205.07032005506449</v>
      </c>
      <c r="U1192" s="19">
        <f t="shared" si="371"/>
        <v>0</v>
      </c>
      <c r="V1192" s="13">
        <f t="shared" si="385"/>
        <v>0</v>
      </c>
      <c r="W1192" s="4" t="str">
        <f t="shared" si="386"/>
        <v>A+J=</v>
      </c>
      <c r="X1192" s="30">
        <f t="shared" si="387"/>
        <v>45866</v>
      </c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3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</row>
    <row r="1193" spans="1:80" x14ac:dyDescent="0.15">
      <c r="A1193" s="36">
        <f t="shared" si="373"/>
        <v>45587</v>
      </c>
      <c r="B1193" s="14">
        <f t="shared" si="388"/>
        <v>1247.9342910155908</v>
      </c>
      <c r="C1193" s="13">
        <f t="shared" si="374"/>
        <v>1040.5755622900001</v>
      </c>
      <c r="D1193" s="12">
        <f>IF(A1193&lt;$B$1,VLOOKUP(A1193,[1]DI!$A$4:$B$15000,2,FALSE),0)</f>
        <v>0.1065</v>
      </c>
      <c r="E1193" s="13">
        <f t="shared" si="375"/>
        <v>1.00040168</v>
      </c>
      <c r="F1193" s="13">
        <f>(TRUNC(PRODUCT($E$13:$E1192),16))</f>
        <v>1.41827532688151</v>
      </c>
      <c r="G1193" s="13">
        <f t="shared" si="376"/>
        <v>1.3844253159283</v>
      </c>
      <c r="H1193" s="13">
        <f t="shared" si="377"/>
        <v>1.02445059</v>
      </c>
      <c r="I1193" s="12">
        <f t="shared" si="378"/>
        <v>4.4999999999999998E-2</v>
      </c>
      <c r="J1193" s="12">
        <f t="shared" si="389"/>
        <v>3.5000000000000003E-2</v>
      </c>
      <c r="K1193" s="30">
        <f t="shared" si="379"/>
        <v>45502</v>
      </c>
      <c r="L1193" s="2">
        <f t="shared" si="380"/>
        <v>61</v>
      </c>
      <c r="M1193" s="15">
        <f t="shared" si="381"/>
        <v>61</v>
      </c>
      <c r="N1193" s="11">
        <f t="shared" si="382"/>
        <v>1.010711846</v>
      </c>
      <c r="O1193" s="11">
        <f t="shared" si="372"/>
        <v>1.0094014762744516</v>
      </c>
      <c r="P1193" s="11">
        <f t="shared" si="383"/>
        <v>1.035424347</v>
      </c>
      <c r="Q1193" s="11">
        <f t="shared" si="390"/>
        <v>1.0340819379999999</v>
      </c>
      <c r="R1193" s="15">
        <f t="shared" si="384"/>
        <v>0</v>
      </c>
      <c r="S1193" s="13">
        <f t="shared" si="391"/>
        <v>207.35872872559074</v>
      </c>
      <c r="T1193" s="13">
        <f t="shared" si="392"/>
        <v>205.74080441413838</v>
      </c>
      <c r="U1193" s="19">
        <f t="shared" si="371"/>
        <v>0</v>
      </c>
      <c r="V1193" s="13">
        <f t="shared" si="385"/>
        <v>0</v>
      </c>
      <c r="W1193" s="4" t="str">
        <f t="shared" si="386"/>
        <v>A+J=</v>
      </c>
      <c r="X1193" s="30">
        <f t="shared" si="387"/>
        <v>45866</v>
      </c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3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</row>
    <row r="1194" spans="1:80" x14ac:dyDescent="0.15">
      <c r="A1194" s="36">
        <f t="shared" si="373"/>
        <v>45588</v>
      </c>
      <c r="B1194" s="14">
        <f t="shared" si="388"/>
        <v>1248.6536430174597</v>
      </c>
      <c r="C1194" s="13">
        <f t="shared" si="374"/>
        <v>1040.5755622900001</v>
      </c>
      <c r="D1194" s="12">
        <f>IF(A1194&lt;$B$1,VLOOKUP(A1194,[1]DI!$A$4:$B$15000,2,FALSE),0)</f>
        <v>0.1065</v>
      </c>
      <c r="E1194" s="13">
        <f t="shared" si="375"/>
        <v>1.00040168</v>
      </c>
      <c r="F1194" s="13">
        <f>(TRUNC(PRODUCT($E$13:$E1193),16))</f>
        <v>1.4188450197148099</v>
      </c>
      <c r="G1194" s="13">
        <f t="shared" si="376"/>
        <v>1.3844253159283</v>
      </c>
      <c r="H1194" s="13">
        <f t="shared" si="377"/>
        <v>1.0248620900000001</v>
      </c>
      <c r="I1194" s="12">
        <f t="shared" si="378"/>
        <v>4.4999999999999998E-2</v>
      </c>
      <c r="J1194" s="12">
        <f t="shared" si="389"/>
        <v>3.5000000000000003E-2</v>
      </c>
      <c r="K1194" s="30">
        <f t="shared" si="379"/>
        <v>45502</v>
      </c>
      <c r="L1194" s="2">
        <f t="shared" si="380"/>
        <v>62</v>
      </c>
      <c r="M1194" s="15">
        <f t="shared" si="381"/>
        <v>62</v>
      </c>
      <c r="N1194" s="11">
        <f t="shared" si="382"/>
        <v>1.010888403</v>
      </c>
      <c r="O1194" s="11">
        <f t="shared" si="372"/>
        <v>1.0095392826522753</v>
      </c>
      <c r="P1194" s="11">
        <f t="shared" si="383"/>
        <v>1.0360212010000001</v>
      </c>
      <c r="Q1194" s="11">
        <f t="shared" si="390"/>
        <v>1.0346385389999999</v>
      </c>
      <c r="R1194" s="15">
        <f t="shared" si="384"/>
        <v>0</v>
      </c>
      <c r="S1194" s="13">
        <f t="shared" si="391"/>
        <v>208.07808072745962</v>
      </c>
      <c r="T1194" s="13">
        <f t="shared" si="392"/>
        <v>206.41164190973717</v>
      </c>
      <c r="U1194" s="19">
        <f t="shared" si="371"/>
        <v>0</v>
      </c>
      <c r="V1194" s="13">
        <f t="shared" si="385"/>
        <v>0</v>
      </c>
      <c r="W1194" s="4" t="str">
        <f t="shared" si="386"/>
        <v>A+J=</v>
      </c>
      <c r="X1194" s="30">
        <f t="shared" si="387"/>
        <v>45866</v>
      </c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3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</row>
    <row r="1195" spans="1:80" x14ac:dyDescent="0.15">
      <c r="A1195" s="36">
        <f t="shared" si="373"/>
        <v>45589</v>
      </c>
      <c r="B1195" s="14">
        <f t="shared" si="388"/>
        <v>1249.3734035903933</v>
      </c>
      <c r="C1195" s="13">
        <f t="shared" si="374"/>
        <v>1040.5755622900001</v>
      </c>
      <c r="D1195" s="12">
        <f>IF(A1195&lt;$B$1,VLOOKUP(A1195,[1]DI!$A$4:$B$15000,2,FALSE),0)</f>
        <v>0.1065</v>
      </c>
      <c r="E1195" s="13">
        <f t="shared" si="375"/>
        <v>1.00040168</v>
      </c>
      <c r="F1195" s="13">
        <f>(TRUNC(PRODUCT($E$13:$E1194),16))</f>
        <v>1.41941494138233</v>
      </c>
      <c r="G1195" s="13">
        <f t="shared" si="376"/>
        <v>1.3844253159283</v>
      </c>
      <c r="H1195" s="13">
        <f t="shared" si="377"/>
        <v>1.02527375</v>
      </c>
      <c r="I1195" s="12">
        <f t="shared" si="378"/>
        <v>4.4999999999999998E-2</v>
      </c>
      <c r="J1195" s="12">
        <f t="shared" si="389"/>
        <v>3.5000000000000003E-2</v>
      </c>
      <c r="K1195" s="30">
        <f t="shared" si="379"/>
        <v>45502</v>
      </c>
      <c r="L1195" s="2">
        <f t="shared" si="380"/>
        <v>63</v>
      </c>
      <c r="M1195" s="15">
        <f t="shared" si="381"/>
        <v>63</v>
      </c>
      <c r="N1195" s="11">
        <f t="shared" si="382"/>
        <v>1.0110649899999999</v>
      </c>
      <c r="O1195" s="11">
        <f t="shared" si="372"/>
        <v>1.0096771071151893</v>
      </c>
      <c r="P1195" s="11">
        <f t="shared" si="383"/>
        <v>1.036618394</v>
      </c>
      <c r="Q1195" s="11">
        <f t="shared" si="390"/>
        <v>1.035195434</v>
      </c>
      <c r="R1195" s="15">
        <f t="shared" si="384"/>
        <v>0</v>
      </c>
      <c r="S1195" s="13">
        <f t="shared" si="391"/>
        <v>208.79784130039315</v>
      </c>
      <c r="T1195" s="13">
        <f t="shared" si="392"/>
        <v>207.08283374652481</v>
      </c>
      <c r="U1195" s="19">
        <f t="shared" si="371"/>
        <v>0</v>
      </c>
      <c r="V1195" s="13">
        <f t="shared" si="385"/>
        <v>0</v>
      </c>
      <c r="W1195" s="4" t="str">
        <f t="shared" si="386"/>
        <v>A+J=</v>
      </c>
      <c r="X1195" s="30">
        <f t="shared" si="387"/>
        <v>45866</v>
      </c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3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</row>
    <row r="1196" spans="1:80" x14ac:dyDescent="0.15">
      <c r="A1196" s="36">
        <f t="shared" si="373"/>
        <v>45590</v>
      </c>
      <c r="B1196" s="14">
        <f t="shared" si="388"/>
        <v>1250.0935968476697</v>
      </c>
      <c r="C1196" s="13">
        <f t="shared" si="374"/>
        <v>1040.5755622900001</v>
      </c>
      <c r="D1196" s="12">
        <f>IF(A1196&lt;$B$1,VLOOKUP(A1196,[1]DI!$A$4:$B$15000,2,FALSE),0)</f>
        <v>0.1065</v>
      </c>
      <c r="E1196" s="13">
        <f t="shared" si="375"/>
        <v>1.00040168</v>
      </c>
      <c r="F1196" s="13">
        <f>(TRUNC(PRODUCT($E$13:$E1195),16))</f>
        <v>1.41998509197599</v>
      </c>
      <c r="G1196" s="13">
        <f t="shared" si="376"/>
        <v>1.3844253159283</v>
      </c>
      <c r="H1196" s="13">
        <f t="shared" si="377"/>
        <v>1.0256855899999999</v>
      </c>
      <c r="I1196" s="12">
        <f t="shared" si="378"/>
        <v>4.4999999999999998E-2</v>
      </c>
      <c r="J1196" s="12">
        <f t="shared" si="389"/>
        <v>3.5000000000000003E-2</v>
      </c>
      <c r="K1196" s="30">
        <f t="shared" si="379"/>
        <v>45502</v>
      </c>
      <c r="L1196" s="2">
        <f t="shared" si="380"/>
        <v>64</v>
      </c>
      <c r="M1196" s="15">
        <f t="shared" si="381"/>
        <v>64</v>
      </c>
      <c r="N1196" s="11">
        <f t="shared" si="382"/>
        <v>1.011241609</v>
      </c>
      <c r="O1196" s="11">
        <f t="shared" si="372"/>
        <v>1.0098149516726482</v>
      </c>
      <c r="P1196" s="11">
        <f t="shared" si="383"/>
        <v>1.0372159460000001</v>
      </c>
      <c r="Q1196" s="11">
        <f t="shared" si="390"/>
        <v>1.035752644</v>
      </c>
      <c r="R1196" s="15">
        <f t="shared" si="384"/>
        <v>0</v>
      </c>
      <c r="S1196" s="13">
        <f t="shared" si="391"/>
        <v>209.51803455766949</v>
      </c>
      <c r="T1196" s="13">
        <f t="shared" si="392"/>
        <v>207.75440523244328</v>
      </c>
      <c r="U1196" s="19">
        <f t="shared" si="371"/>
        <v>0</v>
      </c>
      <c r="V1196" s="13">
        <f t="shared" si="385"/>
        <v>0</v>
      </c>
      <c r="W1196" s="4" t="str">
        <f t="shared" si="386"/>
        <v>A+J=</v>
      </c>
      <c r="X1196" s="30">
        <f t="shared" si="387"/>
        <v>45866</v>
      </c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3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</row>
    <row r="1197" spans="1:80" x14ac:dyDescent="0.15">
      <c r="A1197" s="36">
        <f t="shared" si="373"/>
        <v>45591</v>
      </c>
      <c r="B1197" s="14">
        <f t="shared" si="388"/>
        <v>1250.8141866293715</v>
      </c>
      <c r="C1197" s="13">
        <f t="shared" si="374"/>
        <v>1040.5755622900001</v>
      </c>
      <c r="D1197" s="12">
        <f>IF(A1197&lt;$B$1,VLOOKUP(A1197,[1]DI!$A$4:$B$15000,2,FALSE),0)</f>
        <v>0</v>
      </c>
      <c r="E1197" s="13">
        <f t="shared" si="375"/>
        <v>1</v>
      </c>
      <c r="F1197" s="13">
        <f>(TRUNC(PRODUCT($E$13:$E1196),16))</f>
        <v>1.42055547158773</v>
      </c>
      <c r="G1197" s="13">
        <f t="shared" si="376"/>
        <v>1.3844253159283</v>
      </c>
      <c r="H1197" s="13">
        <f t="shared" si="377"/>
        <v>1.0260975800000001</v>
      </c>
      <c r="I1197" s="12">
        <f t="shared" si="378"/>
        <v>4.4999999999999998E-2</v>
      </c>
      <c r="J1197" s="12">
        <f t="shared" si="389"/>
        <v>3.5000000000000003E-2</v>
      </c>
      <c r="K1197" s="30">
        <f t="shared" si="379"/>
        <v>45502</v>
      </c>
      <c r="L1197" s="2">
        <f t="shared" si="380"/>
        <v>64</v>
      </c>
      <c r="M1197" s="15">
        <f t="shared" si="381"/>
        <v>65</v>
      </c>
      <c r="N1197" s="11">
        <f t="shared" si="382"/>
        <v>1.011418258</v>
      </c>
      <c r="O1197" s="11">
        <f t="shared" si="372"/>
        <v>1.009952814315197</v>
      </c>
      <c r="P1197" s="11">
        <f t="shared" si="383"/>
        <v>1.0378138269999999</v>
      </c>
      <c r="Q1197" s="11">
        <f t="shared" si="390"/>
        <v>1.036310139</v>
      </c>
      <c r="R1197" s="15">
        <f t="shared" si="384"/>
        <v>0</v>
      </c>
      <c r="S1197" s="13">
        <f t="shared" si="391"/>
        <v>210.23862433937137</v>
      </c>
      <c r="T1197" s="13">
        <f t="shared" si="392"/>
        <v>208.42632020757543</v>
      </c>
      <c r="U1197" s="19">
        <f t="shared" si="371"/>
        <v>0</v>
      </c>
      <c r="V1197" s="13">
        <f t="shared" si="385"/>
        <v>0</v>
      </c>
      <c r="W1197" s="4" t="str">
        <f t="shared" si="386"/>
        <v>A+J=</v>
      </c>
      <c r="X1197" s="30">
        <f t="shared" si="387"/>
        <v>45866</v>
      </c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3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</row>
    <row r="1198" spans="1:80" x14ac:dyDescent="0.15">
      <c r="A1198" s="36">
        <f t="shared" si="373"/>
        <v>45592</v>
      </c>
      <c r="B1198" s="14">
        <f t="shared" si="388"/>
        <v>1250.8141866293715</v>
      </c>
      <c r="C1198" s="13">
        <f t="shared" si="374"/>
        <v>1040.5755622900001</v>
      </c>
      <c r="D1198" s="12">
        <f>IF(A1198&lt;$B$1,VLOOKUP(A1198,[1]DI!$A$4:$B$15000,2,FALSE),0)</f>
        <v>0</v>
      </c>
      <c r="E1198" s="13">
        <f t="shared" si="375"/>
        <v>1</v>
      </c>
      <c r="F1198" s="13">
        <f>(TRUNC(PRODUCT($E$13:$E1197),16))</f>
        <v>1.42055547158773</v>
      </c>
      <c r="G1198" s="13">
        <f t="shared" si="376"/>
        <v>1.3844253159283</v>
      </c>
      <c r="H1198" s="13">
        <f t="shared" si="377"/>
        <v>1.0260975800000001</v>
      </c>
      <c r="I1198" s="12">
        <f t="shared" si="378"/>
        <v>4.4999999999999998E-2</v>
      </c>
      <c r="J1198" s="12">
        <f t="shared" si="389"/>
        <v>3.5000000000000003E-2</v>
      </c>
      <c r="K1198" s="30">
        <f t="shared" si="379"/>
        <v>45502</v>
      </c>
      <c r="L1198" s="2">
        <f t="shared" si="380"/>
        <v>64</v>
      </c>
      <c r="M1198" s="15">
        <f t="shared" si="381"/>
        <v>65</v>
      </c>
      <c r="N1198" s="11">
        <f t="shared" si="382"/>
        <v>1.011418258</v>
      </c>
      <c r="O1198" s="11">
        <f t="shared" si="372"/>
        <v>1.009952814315197</v>
      </c>
      <c r="P1198" s="11">
        <f t="shared" si="383"/>
        <v>1.0378138269999999</v>
      </c>
      <c r="Q1198" s="11">
        <f t="shared" si="390"/>
        <v>1.036310139</v>
      </c>
      <c r="R1198" s="15">
        <f t="shared" si="384"/>
        <v>0</v>
      </c>
      <c r="S1198" s="13">
        <f t="shared" si="391"/>
        <v>210.23862433937137</v>
      </c>
      <c r="T1198" s="13">
        <f t="shared" si="392"/>
        <v>208.42632020757543</v>
      </c>
      <c r="U1198" s="19">
        <f t="shared" si="371"/>
        <v>0</v>
      </c>
      <c r="V1198" s="13">
        <f t="shared" si="385"/>
        <v>0</v>
      </c>
      <c r="W1198" s="4" t="str">
        <f t="shared" si="386"/>
        <v>A+J=</v>
      </c>
      <c r="X1198" s="30">
        <f t="shared" si="387"/>
        <v>45866</v>
      </c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3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</row>
    <row r="1199" spans="1:80" x14ac:dyDescent="0.15">
      <c r="A1199" s="36">
        <f t="shared" si="373"/>
        <v>45593</v>
      </c>
      <c r="B1199" s="14">
        <f t="shared" si="388"/>
        <v>1250.8141866293715</v>
      </c>
      <c r="C1199" s="13">
        <f t="shared" si="374"/>
        <v>1040.5755622900001</v>
      </c>
      <c r="D1199" s="12">
        <f>IF(A1199&lt;$B$1,VLOOKUP(A1199,[1]DI!$A$4:$B$15000,2,FALSE),0)</f>
        <v>0.1065</v>
      </c>
      <c r="E1199" s="13">
        <f t="shared" si="375"/>
        <v>1.00040168</v>
      </c>
      <c r="F1199" s="13">
        <f>(TRUNC(PRODUCT($E$13:$E1198),16))</f>
        <v>1.42055547158773</v>
      </c>
      <c r="G1199" s="13">
        <f t="shared" si="376"/>
        <v>1.3844253159283</v>
      </c>
      <c r="H1199" s="13">
        <f t="shared" si="377"/>
        <v>1.0260975800000001</v>
      </c>
      <c r="I1199" s="12">
        <f t="shared" si="378"/>
        <v>4.4999999999999998E-2</v>
      </c>
      <c r="J1199" s="12">
        <f t="shared" si="389"/>
        <v>3.5000000000000003E-2</v>
      </c>
      <c r="K1199" s="30">
        <f t="shared" si="379"/>
        <v>45502</v>
      </c>
      <c r="L1199" s="2">
        <f t="shared" si="380"/>
        <v>65</v>
      </c>
      <c r="M1199" s="15">
        <f t="shared" si="381"/>
        <v>65</v>
      </c>
      <c r="N1199" s="11">
        <f t="shared" si="382"/>
        <v>1.011418258</v>
      </c>
      <c r="O1199" s="11">
        <f t="shared" si="372"/>
        <v>1.009952814315197</v>
      </c>
      <c r="P1199" s="11">
        <f t="shared" si="383"/>
        <v>1.0378138269999999</v>
      </c>
      <c r="Q1199" s="11">
        <f t="shared" si="390"/>
        <v>1.036310139</v>
      </c>
      <c r="R1199" s="15">
        <f t="shared" si="384"/>
        <v>0</v>
      </c>
      <c r="S1199" s="13">
        <f t="shared" si="391"/>
        <v>210.23862433937137</v>
      </c>
      <c r="T1199" s="13">
        <f t="shared" si="392"/>
        <v>208.42632020757543</v>
      </c>
      <c r="U1199" s="19">
        <f t="shared" si="371"/>
        <v>0</v>
      </c>
      <c r="V1199" s="13">
        <f t="shared" si="385"/>
        <v>0</v>
      </c>
      <c r="W1199" s="4" t="str">
        <f t="shared" si="386"/>
        <v>A+J=</v>
      </c>
      <c r="X1199" s="30">
        <f t="shared" si="387"/>
        <v>45866</v>
      </c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3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</row>
    <row r="1200" spans="1:80" x14ac:dyDescent="0.15">
      <c r="A1200" s="36">
        <f t="shared" si="373"/>
        <v>45594</v>
      </c>
      <c r="B1200" s="14">
        <f t="shared" si="388"/>
        <v>1251.5352090854162</v>
      </c>
      <c r="C1200" s="13">
        <f t="shared" si="374"/>
        <v>1040.5755622900001</v>
      </c>
      <c r="D1200" s="12">
        <f>IF(A1200&lt;$B$1,VLOOKUP(A1200,[1]DI!$A$4:$B$15000,2,FALSE),0)</f>
        <v>0.1065</v>
      </c>
      <c r="E1200" s="13">
        <f t="shared" si="375"/>
        <v>1.00040168</v>
      </c>
      <c r="F1200" s="13">
        <f>(TRUNC(PRODUCT($E$13:$E1199),16))</f>
        <v>1.42112608030956</v>
      </c>
      <c r="G1200" s="13">
        <f t="shared" si="376"/>
        <v>1.3844253159283</v>
      </c>
      <c r="H1200" s="13">
        <f t="shared" si="377"/>
        <v>1.02650975</v>
      </c>
      <c r="I1200" s="12">
        <f t="shared" si="378"/>
        <v>4.4999999999999998E-2</v>
      </c>
      <c r="J1200" s="12">
        <f t="shared" si="389"/>
        <v>3.5000000000000003E-2</v>
      </c>
      <c r="K1200" s="30">
        <f t="shared" si="379"/>
        <v>45502</v>
      </c>
      <c r="L1200" s="2">
        <f t="shared" si="380"/>
        <v>66</v>
      </c>
      <c r="M1200" s="15">
        <f t="shared" si="381"/>
        <v>66</v>
      </c>
      <c r="N1200" s="11">
        <f t="shared" si="382"/>
        <v>1.011594938</v>
      </c>
      <c r="O1200" s="11">
        <f t="shared" si="372"/>
        <v>1.0100906960475633</v>
      </c>
      <c r="P1200" s="11">
        <f t="shared" si="383"/>
        <v>1.0384120670000001</v>
      </c>
      <c r="Q1200" s="11">
        <f t="shared" si="390"/>
        <v>1.036867948</v>
      </c>
      <c r="R1200" s="15">
        <f t="shared" si="384"/>
        <v>0</v>
      </c>
      <c r="S1200" s="13">
        <f t="shared" si="391"/>
        <v>210.95964679541612</v>
      </c>
      <c r="T1200" s="13">
        <f t="shared" si="392"/>
        <v>209.09861363717454</v>
      </c>
      <c r="U1200" s="19">
        <f t="shared" si="371"/>
        <v>0</v>
      </c>
      <c r="V1200" s="13">
        <f t="shared" si="385"/>
        <v>0</v>
      </c>
      <c r="W1200" s="4" t="str">
        <f t="shared" si="386"/>
        <v>A+J=</v>
      </c>
      <c r="X1200" s="30">
        <f t="shared" si="387"/>
        <v>45866</v>
      </c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3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</row>
    <row r="1201" spans="1:80" x14ac:dyDescent="0.15">
      <c r="A1201" s="36">
        <f t="shared" si="373"/>
        <v>45595</v>
      </c>
      <c r="B1201" s="14">
        <f t="shared" si="388"/>
        <v>1252.2566401225256</v>
      </c>
      <c r="C1201" s="13">
        <f t="shared" si="374"/>
        <v>1040.5755622900001</v>
      </c>
      <c r="D1201" s="12">
        <f>IF(A1201&lt;$B$1,VLOOKUP(A1201,[1]DI!$A$4:$B$15000,2,FALSE),0)</f>
        <v>0.1065</v>
      </c>
      <c r="E1201" s="13">
        <f t="shared" si="375"/>
        <v>1.00040168</v>
      </c>
      <c r="F1201" s="13">
        <f>(TRUNC(PRODUCT($E$13:$E1200),16))</f>
        <v>1.4216969182335</v>
      </c>
      <c r="G1201" s="13">
        <f t="shared" si="376"/>
        <v>1.3844253159283</v>
      </c>
      <c r="H1201" s="13">
        <f t="shared" si="377"/>
        <v>1.0269220800000001</v>
      </c>
      <c r="I1201" s="12">
        <f t="shared" si="378"/>
        <v>4.4999999999999998E-2</v>
      </c>
      <c r="J1201" s="12">
        <f t="shared" si="389"/>
        <v>3.5000000000000003E-2</v>
      </c>
      <c r="K1201" s="30">
        <f t="shared" si="379"/>
        <v>45502</v>
      </c>
      <c r="L1201" s="2">
        <f t="shared" si="380"/>
        <v>67</v>
      </c>
      <c r="M1201" s="15">
        <f t="shared" si="381"/>
        <v>67</v>
      </c>
      <c r="N1201" s="11">
        <f t="shared" si="382"/>
        <v>1.0117716489999999</v>
      </c>
      <c r="O1201" s="11">
        <f t="shared" si="372"/>
        <v>1.0102285968697471</v>
      </c>
      <c r="P1201" s="11">
        <f t="shared" si="383"/>
        <v>1.0390106459999999</v>
      </c>
      <c r="Q1201" s="11">
        <f t="shared" si="390"/>
        <v>1.037426052</v>
      </c>
      <c r="R1201" s="15">
        <f t="shared" si="384"/>
        <v>0</v>
      </c>
      <c r="S1201" s="13">
        <f t="shared" si="391"/>
        <v>211.68107783252546</v>
      </c>
      <c r="T1201" s="13">
        <f t="shared" si="392"/>
        <v>209.77126260262636</v>
      </c>
      <c r="U1201" s="19">
        <f t="shared" si="371"/>
        <v>0</v>
      </c>
      <c r="V1201" s="13">
        <f t="shared" si="385"/>
        <v>0</v>
      </c>
      <c r="W1201" s="4" t="str">
        <f t="shared" si="386"/>
        <v>A+J=</v>
      </c>
      <c r="X1201" s="30">
        <f t="shared" si="387"/>
        <v>45866</v>
      </c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3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</row>
    <row r="1202" spans="1:80" x14ac:dyDescent="0.15">
      <c r="A1202" s="36">
        <f t="shared" si="373"/>
        <v>45596</v>
      </c>
      <c r="B1202" s="14">
        <f t="shared" si="388"/>
        <v>1252.9784809453636</v>
      </c>
      <c r="C1202" s="13">
        <f t="shared" si="374"/>
        <v>1040.5755622900001</v>
      </c>
      <c r="D1202" s="12">
        <f>IF(A1202&lt;$B$1,VLOOKUP(A1202,[1]DI!$A$4:$B$15000,2,FALSE),0)</f>
        <v>0.1065</v>
      </c>
      <c r="E1202" s="13">
        <f t="shared" si="375"/>
        <v>1.00040168</v>
      </c>
      <c r="F1202" s="13">
        <f>(TRUNC(PRODUCT($E$13:$E1201),16))</f>
        <v>1.42226798545161</v>
      </c>
      <c r="G1202" s="13">
        <f t="shared" si="376"/>
        <v>1.3844253159283</v>
      </c>
      <c r="H1202" s="13">
        <f t="shared" si="377"/>
        <v>1.0273345700000001</v>
      </c>
      <c r="I1202" s="12">
        <f t="shared" si="378"/>
        <v>4.4999999999999998E-2</v>
      </c>
      <c r="J1202" s="12">
        <f t="shared" si="389"/>
        <v>3.5000000000000003E-2</v>
      </c>
      <c r="K1202" s="30">
        <f t="shared" si="379"/>
        <v>45502</v>
      </c>
      <c r="L1202" s="2">
        <f t="shared" si="380"/>
        <v>68</v>
      </c>
      <c r="M1202" s="15">
        <f t="shared" si="381"/>
        <v>68</v>
      </c>
      <c r="N1202" s="11">
        <f t="shared" si="382"/>
        <v>1.011948391</v>
      </c>
      <c r="O1202" s="11">
        <f t="shared" si="372"/>
        <v>1.010366515777021</v>
      </c>
      <c r="P1202" s="11">
        <f t="shared" si="383"/>
        <v>1.0396095649999999</v>
      </c>
      <c r="Q1202" s="11">
        <f t="shared" si="390"/>
        <v>1.0379844499999999</v>
      </c>
      <c r="R1202" s="15">
        <f t="shared" si="384"/>
        <v>0</v>
      </c>
      <c r="S1202" s="13">
        <f t="shared" si="391"/>
        <v>212.40291865536341</v>
      </c>
      <c r="T1202" s="13">
        <f t="shared" si="392"/>
        <v>210.44426590926702</v>
      </c>
      <c r="U1202" s="19">
        <f t="shared" si="371"/>
        <v>0</v>
      </c>
      <c r="V1202" s="13">
        <f t="shared" si="385"/>
        <v>0</v>
      </c>
      <c r="W1202" s="4" t="str">
        <f t="shared" si="386"/>
        <v>A+J=</v>
      </c>
      <c r="X1202" s="30">
        <f t="shared" si="387"/>
        <v>45866</v>
      </c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3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</row>
    <row r="1203" spans="1:80" x14ac:dyDescent="0.15">
      <c r="A1203" s="36">
        <f t="shared" si="373"/>
        <v>45597</v>
      </c>
      <c r="B1203" s="14">
        <f t="shared" si="388"/>
        <v>1253.7007423859052</v>
      </c>
      <c r="C1203" s="13">
        <f t="shared" si="374"/>
        <v>1040.5755622900001</v>
      </c>
      <c r="D1203" s="12">
        <f>IF(A1203&lt;$B$1,VLOOKUP(A1203,[1]DI!$A$4:$B$15000,2,FALSE),0)</f>
        <v>0.1065</v>
      </c>
      <c r="E1203" s="13">
        <f t="shared" si="375"/>
        <v>1.00040168</v>
      </c>
      <c r="F1203" s="13">
        <f>(TRUNC(PRODUCT($E$13:$E1202),16))</f>
        <v>1.4228392820560101</v>
      </c>
      <c r="G1203" s="13">
        <f t="shared" si="376"/>
        <v>1.3844253159283</v>
      </c>
      <c r="H1203" s="13">
        <f t="shared" si="377"/>
        <v>1.0277472299999999</v>
      </c>
      <c r="I1203" s="12">
        <f t="shared" si="378"/>
        <v>4.4999999999999998E-2</v>
      </c>
      <c r="J1203" s="12">
        <f t="shared" si="389"/>
        <v>3.5000000000000003E-2</v>
      </c>
      <c r="K1203" s="30">
        <f t="shared" si="379"/>
        <v>45502</v>
      </c>
      <c r="L1203" s="2">
        <f t="shared" si="380"/>
        <v>69</v>
      </c>
      <c r="M1203" s="15">
        <f t="shared" si="381"/>
        <v>69</v>
      </c>
      <c r="N1203" s="11">
        <f t="shared" si="382"/>
        <v>1.0121251630000001</v>
      </c>
      <c r="O1203" s="11">
        <f t="shared" si="372"/>
        <v>1.0105044537741121</v>
      </c>
      <c r="P1203" s="11">
        <f t="shared" si="383"/>
        <v>1.0402088330000001</v>
      </c>
      <c r="Q1203" s="11">
        <f t="shared" si="390"/>
        <v>1.038543153</v>
      </c>
      <c r="R1203" s="15">
        <f t="shared" si="384"/>
        <v>0</v>
      </c>
      <c r="S1203" s="13">
        <f t="shared" si="391"/>
        <v>213.12518009590508</v>
      </c>
      <c r="T1203" s="13">
        <f t="shared" si="392"/>
        <v>211.11763681839946</v>
      </c>
      <c r="U1203" s="19">
        <f t="shared" si="371"/>
        <v>0</v>
      </c>
      <c r="V1203" s="13">
        <f t="shared" si="385"/>
        <v>0</v>
      </c>
      <c r="W1203" s="4" t="str">
        <f t="shared" si="386"/>
        <v>A+J=</v>
      </c>
      <c r="X1203" s="30">
        <f t="shared" si="387"/>
        <v>45866</v>
      </c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3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</row>
    <row r="1204" spans="1:80" x14ac:dyDescent="0.15">
      <c r="A1204" s="36">
        <f t="shared" si="373"/>
        <v>45598</v>
      </c>
      <c r="B1204" s="14">
        <f t="shared" si="388"/>
        <v>1254.4234136121754</v>
      </c>
      <c r="C1204" s="13">
        <f t="shared" si="374"/>
        <v>1040.5755622900001</v>
      </c>
      <c r="D1204" s="12">
        <f>IF(A1204&lt;$B$1,VLOOKUP(A1204,[1]DI!$A$4:$B$15000,2,FALSE),0)</f>
        <v>0</v>
      </c>
      <c r="E1204" s="13">
        <f t="shared" si="375"/>
        <v>1</v>
      </c>
      <c r="F1204" s="13">
        <f>(TRUNC(PRODUCT($E$13:$E1203),16))</f>
        <v>1.4234108081388299</v>
      </c>
      <c r="G1204" s="13">
        <f t="shared" si="376"/>
        <v>1.3844253159283</v>
      </c>
      <c r="H1204" s="13">
        <f t="shared" si="377"/>
        <v>1.0281600500000001</v>
      </c>
      <c r="I1204" s="12">
        <f t="shared" si="378"/>
        <v>4.4999999999999998E-2</v>
      </c>
      <c r="J1204" s="12">
        <f t="shared" si="389"/>
        <v>3.5000000000000003E-2</v>
      </c>
      <c r="K1204" s="30">
        <f t="shared" si="379"/>
        <v>45502</v>
      </c>
      <c r="L1204" s="2">
        <f t="shared" si="380"/>
        <v>69</v>
      </c>
      <c r="M1204" s="15">
        <f t="shared" si="381"/>
        <v>70</v>
      </c>
      <c r="N1204" s="11">
        <f t="shared" si="382"/>
        <v>1.012301967</v>
      </c>
      <c r="O1204" s="11">
        <f t="shared" si="372"/>
        <v>1.010642410861021</v>
      </c>
      <c r="P1204" s="11">
        <f t="shared" si="383"/>
        <v>1.040808441</v>
      </c>
      <c r="Q1204" s="11">
        <f t="shared" si="390"/>
        <v>1.0391021519999999</v>
      </c>
      <c r="R1204" s="15">
        <f t="shared" si="384"/>
        <v>0</v>
      </c>
      <c r="S1204" s="13">
        <f t="shared" si="391"/>
        <v>213.84785132217533</v>
      </c>
      <c r="T1204" s="13">
        <f t="shared" si="392"/>
        <v>211.79136447804851</v>
      </c>
      <c r="U1204" s="19">
        <f t="shared" si="371"/>
        <v>0</v>
      </c>
      <c r="V1204" s="13">
        <f t="shared" si="385"/>
        <v>0</v>
      </c>
      <c r="W1204" s="4" t="str">
        <f t="shared" si="386"/>
        <v>A+J=</v>
      </c>
      <c r="X1204" s="30">
        <f t="shared" si="387"/>
        <v>45866</v>
      </c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3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</row>
    <row r="1205" spans="1:80" x14ac:dyDescent="0.15">
      <c r="A1205" s="36">
        <f t="shared" si="373"/>
        <v>45599</v>
      </c>
      <c r="B1205" s="14">
        <f t="shared" si="388"/>
        <v>1254.4234136121754</v>
      </c>
      <c r="C1205" s="13">
        <f t="shared" si="374"/>
        <v>1040.5755622900001</v>
      </c>
      <c r="D1205" s="12">
        <f>IF(A1205&lt;$B$1,VLOOKUP(A1205,[1]DI!$A$4:$B$15000,2,FALSE),0)</f>
        <v>0</v>
      </c>
      <c r="E1205" s="13">
        <f t="shared" si="375"/>
        <v>1</v>
      </c>
      <c r="F1205" s="13">
        <f>(TRUNC(PRODUCT($E$13:$E1204),16))</f>
        <v>1.4234108081388299</v>
      </c>
      <c r="G1205" s="13">
        <f t="shared" si="376"/>
        <v>1.3844253159283</v>
      </c>
      <c r="H1205" s="13">
        <f t="shared" si="377"/>
        <v>1.0281600500000001</v>
      </c>
      <c r="I1205" s="12">
        <f t="shared" si="378"/>
        <v>4.4999999999999998E-2</v>
      </c>
      <c r="J1205" s="12">
        <f t="shared" si="389"/>
        <v>3.5000000000000003E-2</v>
      </c>
      <c r="K1205" s="30">
        <f t="shared" si="379"/>
        <v>45502</v>
      </c>
      <c r="L1205" s="2">
        <f t="shared" si="380"/>
        <v>69</v>
      </c>
      <c r="M1205" s="15">
        <f t="shared" si="381"/>
        <v>70</v>
      </c>
      <c r="N1205" s="11">
        <f t="shared" si="382"/>
        <v>1.012301967</v>
      </c>
      <c r="O1205" s="11">
        <f t="shared" si="372"/>
        <v>1.010642410861021</v>
      </c>
      <c r="P1205" s="11">
        <f t="shared" si="383"/>
        <v>1.040808441</v>
      </c>
      <c r="Q1205" s="11">
        <f t="shared" si="390"/>
        <v>1.0391021519999999</v>
      </c>
      <c r="R1205" s="15">
        <f t="shared" si="384"/>
        <v>0</v>
      </c>
      <c r="S1205" s="13">
        <f t="shared" si="391"/>
        <v>213.84785132217533</v>
      </c>
      <c r="T1205" s="13">
        <f t="shared" si="392"/>
        <v>211.79136447804851</v>
      </c>
      <c r="U1205" s="19">
        <f t="shared" si="371"/>
        <v>0</v>
      </c>
      <c r="V1205" s="13">
        <f t="shared" si="385"/>
        <v>0</v>
      </c>
      <c r="W1205" s="4" t="str">
        <f t="shared" si="386"/>
        <v>A+J=</v>
      </c>
      <c r="X1205" s="30">
        <f t="shared" si="387"/>
        <v>45866</v>
      </c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3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</row>
    <row r="1206" spans="1:80" x14ac:dyDescent="0.15">
      <c r="A1206" s="36">
        <f t="shared" si="373"/>
        <v>45600</v>
      </c>
      <c r="B1206" s="14">
        <f t="shared" si="388"/>
        <v>1254.4234136121754</v>
      </c>
      <c r="C1206" s="13">
        <f t="shared" si="374"/>
        <v>1040.5755622900001</v>
      </c>
      <c r="D1206" s="12">
        <f>IF(A1206&lt;$B$1,VLOOKUP(A1206,[1]DI!$A$4:$B$15000,2,FALSE),0)</f>
        <v>0.1065</v>
      </c>
      <c r="E1206" s="13">
        <f t="shared" si="375"/>
        <v>1.00040168</v>
      </c>
      <c r="F1206" s="13">
        <f>(TRUNC(PRODUCT($E$13:$E1205),16))</f>
        <v>1.4234108081388299</v>
      </c>
      <c r="G1206" s="13">
        <f t="shared" si="376"/>
        <v>1.3844253159283</v>
      </c>
      <c r="H1206" s="13">
        <f t="shared" si="377"/>
        <v>1.0281600500000001</v>
      </c>
      <c r="I1206" s="12">
        <f t="shared" si="378"/>
        <v>4.4999999999999998E-2</v>
      </c>
      <c r="J1206" s="12">
        <f t="shared" si="389"/>
        <v>3.5000000000000003E-2</v>
      </c>
      <c r="K1206" s="30">
        <f t="shared" si="379"/>
        <v>45502</v>
      </c>
      <c r="L1206" s="2">
        <f t="shared" si="380"/>
        <v>70</v>
      </c>
      <c r="M1206" s="15">
        <f t="shared" si="381"/>
        <v>70</v>
      </c>
      <c r="N1206" s="11">
        <f t="shared" si="382"/>
        <v>1.012301967</v>
      </c>
      <c r="O1206" s="11">
        <f t="shared" si="372"/>
        <v>1.010642410861021</v>
      </c>
      <c r="P1206" s="11">
        <f t="shared" si="383"/>
        <v>1.040808441</v>
      </c>
      <c r="Q1206" s="11">
        <f t="shared" si="390"/>
        <v>1.0391021519999999</v>
      </c>
      <c r="R1206" s="15">
        <f t="shared" si="384"/>
        <v>0</v>
      </c>
      <c r="S1206" s="13">
        <f t="shared" si="391"/>
        <v>213.84785132217533</v>
      </c>
      <c r="T1206" s="13">
        <f t="shared" si="392"/>
        <v>211.79136447804851</v>
      </c>
      <c r="U1206" s="19">
        <f t="shared" si="371"/>
        <v>0</v>
      </c>
      <c r="V1206" s="13">
        <f t="shared" si="385"/>
        <v>0</v>
      </c>
      <c r="W1206" s="4" t="str">
        <f t="shared" si="386"/>
        <v>A+J=</v>
      </c>
      <c r="X1206" s="30">
        <f t="shared" si="387"/>
        <v>45866</v>
      </c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3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</row>
    <row r="1207" spans="1:80" x14ac:dyDescent="0.15">
      <c r="A1207" s="36">
        <f t="shared" si="373"/>
        <v>45601</v>
      </c>
      <c r="B1207" s="14">
        <f t="shared" si="388"/>
        <v>1255.1465175227884</v>
      </c>
      <c r="C1207" s="13">
        <f t="shared" si="374"/>
        <v>1040.5755622900001</v>
      </c>
      <c r="D1207" s="12">
        <f>IF(A1207&lt;$B$1,VLOOKUP(A1207,[1]DI!$A$4:$B$15000,2,FALSE),0)</f>
        <v>0.1065</v>
      </c>
      <c r="E1207" s="13">
        <f t="shared" si="375"/>
        <v>1.00040168</v>
      </c>
      <c r="F1207" s="13">
        <f>(TRUNC(PRODUCT($E$13:$E1206),16))</f>
        <v>1.4239825637922401</v>
      </c>
      <c r="G1207" s="13">
        <f t="shared" si="376"/>
        <v>1.3844253159283</v>
      </c>
      <c r="H1207" s="13">
        <f t="shared" si="377"/>
        <v>1.0285730500000001</v>
      </c>
      <c r="I1207" s="12">
        <f t="shared" si="378"/>
        <v>4.4999999999999998E-2</v>
      </c>
      <c r="J1207" s="12">
        <f t="shared" si="389"/>
        <v>3.5000000000000003E-2</v>
      </c>
      <c r="K1207" s="30">
        <f t="shared" si="379"/>
        <v>45502</v>
      </c>
      <c r="L1207" s="2">
        <f t="shared" si="380"/>
        <v>71</v>
      </c>
      <c r="M1207" s="15">
        <f t="shared" si="381"/>
        <v>71</v>
      </c>
      <c r="N1207" s="11">
        <f t="shared" si="382"/>
        <v>1.0124788010000001</v>
      </c>
      <c r="O1207" s="11">
        <f t="shared" si="372"/>
        <v>1.0107803870377472</v>
      </c>
      <c r="P1207" s="11">
        <f t="shared" si="383"/>
        <v>1.0414084079999999</v>
      </c>
      <c r="Q1207" s="11">
        <f t="shared" si="390"/>
        <v>1.0396614660000001</v>
      </c>
      <c r="R1207" s="15">
        <f t="shared" si="384"/>
        <v>0</v>
      </c>
      <c r="S1207" s="13">
        <f t="shared" si="391"/>
        <v>214.57095523278832</v>
      </c>
      <c r="T1207" s="13">
        <f t="shared" si="392"/>
        <v>212.46547178682849</v>
      </c>
      <c r="U1207" s="19">
        <f t="shared" si="371"/>
        <v>0</v>
      </c>
      <c r="V1207" s="13">
        <f t="shared" si="385"/>
        <v>0</v>
      </c>
      <c r="W1207" s="4" t="str">
        <f t="shared" si="386"/>
        <v>A+J=</v>
      </c>
      <c r="X1207" s="30">
        <f t="shared" si="387"/>
        <v>45866</v>
      </c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3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</row>
    <row r="1208" spans="1:80" x14ac:dyDescent="0.15">
      <c r="A1208" s="36">
        <f t="shared" si="373"/>
        <v>45602</v>
      </c>
      <c r="B1208" s="14">
        <f t="shared" si="388"/>
        <v>1255.8700215718188</v>
      </c>
      <c r="C1208" s="13">
        <f t="shared" si="374"/>
        <v>1040.5755622900001</v>
      </c>
      <c r="D1208" s="12">
        <f>IF(A1208&lt;$B$1,VLOOKUP(A1208,[1]DI!$A$4:$B$15000,2,FALSE),0)</f>
        <v>0.1065</v>
      </c>
      <c r="E1208" s="13">
        <f t="shared" si="375"/>
        <v>1.00040168</v>
      </c>
      <c r="F1208" s="13">
        <f>(TRUNC(PRODUCT($E$13:$E1207),16))</f>
        <v>1.4245545491084599</v>
      </c>
      <c r="G1208" s="13">
        <f t="shared" si="376"/>
        <v>1.3844253159283</v>
      </c>
      <c r="H1208" s="13">
        <f t="shared" si="377"/>
        <v>1.0289862000000001</v>
      </c>
      <c r="I1208" s="12">
        <f t="shared" si="378"/>
        <v>4.4999999999999998E-2</v>
      </c>
      <c r="J1208" s="12">
        <f t="shared" si="389"/>
        <v>3.5000000000000003E-2</v>
      </c>
      <c r="K1208" s="30">
        <f t="shared" si="379"/>
        <v>45502</v>
      </c>
      <c r="L1208" s="2">
        <f t="shared" si="380"/>
        <v>72</v>
      </c>
      <c r="M1208" s="15">
        <f t="shared" si="381"/>
        <v>72</v>
      </c>
      <c r="N1208" s="11">
        <f t="shared" si="382"/>
        <v>1.012655667</v>
      </c>
      <c r="O1208" s="11">
        <f t="shared" si="372"/>
        <v>1.0109183823042909</v>
      </c>
      <c r="P1208" s="11">
        <f t="shared" si="383"/>
        <v>1.0420087069999999</v>
      </c>
      <c r="Q1208" s="11">
        <f t="shared" si="390"/>
        <v>1.0402210649999999</v>
      </c>
      <c r="R1208" s="15">
        <f t="shared" si="384"/>
        <v>0</v>
      </c>
      <c r="S1208" s="13">
        <f t="shared" si="391"/>
        <v>215.29445928181866</v>
      </c>
      <c r="T1208" s="13">
        <f t="shared" si="392"/>
        <v>213.13992258482205</v>
      </c>
      <c r="U1208" s="19">
        <f t="shared" si="371"/>
        <v>0</v>
      </c>
      <c r="V1208" s="13">
        <f t="shared" si="385"/>
        <v>0</v>
      </c>
      <c r="W1208" s="4" t="str">
        <f t="shared" si="386"/>
        <v>A+J=</v>
      </c>
      <c r="X1208" s="30">
        <f t="shared" si="387"/>
        <v>45866</v>
      </c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3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</row>
    <row r="1209" spans="1:80" x14ac:dyDescent="0.15">
      <c r="A1209" s="36">
        <f t="shared" si="373"/>
        <v>45603</v>
      </c>
      <c r="B1209" s="14">
        <f t="shared" si="388"/>
        <v>1256.5939571005281</v>
      </c>
      <c r="C1209" s="13">
        <f t="shared" si="374"/>
        <v>1040.5755622900001</v>
      </c>
      <c r="D1209" s="12">
        <f>IF(A1209&lt;$B$1,VLOOKUP(A1209,[1]DI!$A$4:$B$15000,2,FALSE),0)</f>
        <v>0.1115</v>
      </c>
      <c r="E1209" s="13">
        <f t="shared" si="375"/>
        <v>1.00041957</v>
      </c>
      <c r="F1209" s="13">
        <f>(TRUNC(PRODUCT($E$13:$E1208),16))</f>
        <v>1.42512676417975</v>
      </c>
      <c r="G1209" s="13">
        <f t="shared" si="376"/>
        <v>1.3844253159283</v>
      </c>
      <c r="H1209" s="13">
        <f t="shared" si="377"/>
        <v>1.0293995300000001</v>
      </c>
      <c r="I1209" s="12">
        <f t="shared" si="378"/>
        <v>4.4999999999999998E-2</v>
      </c>
      <c r="J1209" s="12">
        <f t="shared" si="389"/>
        <v>3.5000000000000003E-2</v>
      </c>
      <c r="K1209" s="30">
        <f t="shared" si="379"/>
        <v>45502</v>
      </c>
      <c r="L1209" s="2">
        <f t="shared" si="380"/>
        <v>73</v>
      </c>
      <c r="M1209" s="15">
        <f t="shared" si="381"/>
        <v>73</v>
      </c>
      <c r="N1209" s="11">
        <f t="shared" si="382"/>
        <v>1.0128325629999999</v>
      </c>
      <c r="O1209" s="11">
        <f t="shared" si="372"/>
        <v>1.0110563956559246</v>
      </c>
      <c r="P1209" s="11">
        <f t="shared" si="383"/>
        <v>1.042609364</v>
      </c>
      <c r="Q1209" s="11">
        <f t="shared" si="390"/>
        <v>1.0407809779999999</v>
      </c>
      <c r="R1209" s="15">
        <f t="shared" si="384"/>
        <v>0</v>
      </c>
      <c r="S1209" s="13">
        <f t="shared" si="391"/>
        <v>216.01839481052789</v>
      </c>
      <c r="T1209" s="13">
        <f t="shared" si="392"/>
        <v>213.81475183728261</v>
      </c>
      <c r="U1209" s="19">
        <f t="shared" si="371"/>
        <v>0</v>
      </c>
      <c r="V1209" s="13">
        <f t="shared" si="385"/>
        <v>0</v>
      </c>
      <c r="W1209" s="4" t="str">
        <f t="shared" si="386"/>
        <v>A+J=</v>
      </c>
      <c r="X1209" s="30">
        <f t="shared" si="387"/>
        <v>45866</v>
      </c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3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</row>
    <row r="1210" spans="1:80" x14ac:dyDescent="0.15">
      <c r="A1210" s="36">
        <f t="shared" si="373"/>
        <v>45604</v>
      </c>
      <c r="B1210" s="14">
        <f t="shared" si="388"/>
        <v>1257.3407813215053</v>
      </c>
      <c r="C1210" s="13">
        <f t="shared" si="374"/>
        <v>1040.5755622900001</v>
      </c>
      <c r="D1210" s="12">
        <f>IF(A1210&lt;$B$1,VLOOKUP(A1210,[1]DI!$A$4:$B$15000,2,FALSE),0)</f>
        <v>0.1115</v>
      </c>
      <c r="E1210" s="13">
        <f t="shared" si="375"/>
        <v>1.00041957</v>
      </c>
      <c r="F1210" s="13">
        <f>(TRUNC(PRODUCT($E$13:$E1209),16))</f>
        <v>1.4257247046162</v>
      </c>
      <c r="G1210" s="13">
        <f t="shared" si="376"/>
        <v>1.3844253159283</v>
      </c>
      <c r="H1210" s="13">
        <f t="shared" si="377"/>
        <v>1.02983143</v>
      </c>
      <c r="I1210" s="12">
        <f t="shared" si="378"/>
        <v>4.4999999999999998E-2</v>
      </c>
      <c r="J1210" s="12">
        <f t="shared" si="389"/>
        <v>3.5000000000000003E-2</v>
      </c>
      <c r="K1210" s="30">
        <f t="shared" si="379"/>
        <v>45502</v>
      </c>
      <c r="L1210" s="2">
        <f t="shared" si="380"/>
        <v>74</v>
      </c>
      <c r="M1210" s="15">
        <f t="shared" si="381"/>
        <v>74</v>
      </c>
      <c r="N1210" s="11">
        <f t="shared" si="382"/>
        <v>1.01300949</v>
      </c>
      <c r="O1210" s="11">
        <f t="shared" si="372"/>
        <v>1.0111944280973759</v>
      </c>
      <c r="P1210" s="11">
        <f t="shared" si="383"/>
        <v>1.0432290120000001</v>
      </c>
      <c r="Q1210" s="11">
        <f t="shared" si="390"/>
        <v>1.0413598040000001</v>
      </c>
      <c r="R1210" s="15">
        <f t="shared" si="384"/>
        <v>0</v>
      </c>
      <c r="S1210" s="13">
        <f t="shared" si="391"/>
        <v>216.76521903150518</v>
      </c>
      <c r="T1210" s="13">
        <f t="shared" si="392"/>
        <v>214.51237577822641</v>
      </c>
      <c r="U1210" s="19">
        <f t="shared" ref="U1210:U1273" si="393">IF($R1210&gt;0,VLOOKUP($R1210,$Z$13:$AF$151,7),0)</f>
        <v>0</v>
      </c>
      <c r="V1210" s="13">
        <f t="shared" si="385"/>
        <v>0</v>
      </c>
      <c r="W1210" s="4" t="str">
        <f t="shared" si="386"/>
        <v>A+J=</v>
      </c>
      <c r="X1210" s="30">
        <f t="shared" si="387"/>
        <v>45866</v>
      </c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3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</row>
    <row r="1211" spans="1:80" x14ac:dyDescent="0.15">
      <c r="A1211" s="36">
        <f t="shared" si="373"/>
        <v>45605</v>
      </c>
      <c r="B1211" s="14">
        <f t="shared" si="388"/>
        <v>1258.0880587261117</v>
      </c>
      <c r="C1211" s="13">
        <f t="shared" si="374"/>
        <v>1040.5755622900001</v>
      </c>
      <c r="D1211" s="12">
        <f>IF(A1211&lt;$B$1,VLOOKUP(A1211,[1]DI!$A$4:$B$15000,2,FALSE),0)</f>
        <v>0</v>
      </c>
      <c r="E1211" s="13">
        <f t="shared" si="375"/>
        <v>1</v>
      </c>
      <c r="F1211" s="13">
        <f>(TRUNC(PRODUCT($E$13:$E1210),16))</f>
        <v>1.4263228959305101</v>
      </c>
      <c r="G1211" s="13">
        <f t="shared" si="376"/>
        <v>1.3844253159283</v>
      </c>
      <c r="H1211" s="13">
        <f t="shared" si="377"/>
        <v>1.0302635200000001</v>
      </c>
      <c r="I1211" s="12">
        <f t="shared" si="378"/>
        <v>4.4999999999999998E-2</v>
      </c>
      <c r="J1211" s="12">
        <f t="shared" si="389"/>
        <v>3.5000000000000003E-2</v>
      </c>
      <c r="K1211" s="30">
        <f t="shared" si="379"/>
        <v>45502</v>
      </c>
      <c r="L1211" s="2">
        <f t="shared" si="380"/>
        <v>74</v>
      </c>
      <c r="M1211" s="15">
        <f t="shared" si="381"/>
        <v>75</v>
      </c>
      <c r="N1211" s="11">
        <f t="shared" si="382"/>
        <v>1.0131864479999999</v>
      </c>
      <c r="O1211" s="11">
        <f t="shared" ref="O1211:O1274" si="394">ROUND((J1211+1)^((M1211-M$1145)/252),9)*O$1145</f>
        <v>1.0113324786239173</v>
      </c>
      <c r="P1211" s="11">
        <f t="shared" si="383"/>
        <v>1.0438490359999999</v>
      </c>
      <c r="Q1211" s="11">
        <f t="shared" si="390"/>
        <v>1.0419389590000001</v>
      </c>
      <c r="R1211" s="15">
        <f t="shared" si="384"/>
        <v>0</v>
      </c>
      <c r="S1211" s="13">
        <f t="shared" si="391"/>
        <v>217.51249643611163</v>
      </c>
      <c r="T1211" s="13">
        <f t="shared" si="392"/>
        <v>215.21039624359582</v>
      </c>
      <c r="U1211" s="19">
        <f t="shared" si="393"/>
        <v>0</v>
      </c>
      <c r="V1211" s="13">
        <f t="shared" si="385"/>
        <v>0</v>
      </c>
      <c r="W1211" s="4" t="str">
        <f t="shared" si="386"/>
        <v>A+J=</v>
      </c>
      <c r="X1211" s="30">
        <f t="shared" si="387"/>
        <v>45866</v>
      </c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3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</row>
    <row r="1212" spans="1:80" x14ac:dyDescent="0.15">
      <c r="A1212" s="36">
        <f t="shared" si="373"/>
        <v>45606</v>
      </c>
      <c r="B1212" s="14">
        <f t="shared" si="388"/>
        <v>1258.0880587261117</v>
      </c>
      <c r="C1212" s="13">
        <f t="shared" si="374"/>
        <v>1040.5755622900001</v>
      </c>
      <c r="D1212" s="12">
        <f>IF(A1212&lt;$B$1,VLOOKUP(A1212,[1]DI!$A$4:$B$15000,2,FALSE),0)</f>
        <v>0</v>
      </c>
      <c r="E1212" s="13">
        <f t="shared" si="375"/>
        <v>1</v>
      </c>
      <c r="F1212" s="13">
        <f>(TRUNC(PRODUCT($E$13:$E1211),16))</f>
        <v>1.4263228959305101</v>
      </c>
      <c r="G1212" s="13">
        <f t="shared" si="376"/>
        <v>1.3844253159283</v>
      </c>
      <c r="H1212" s="13">
        <f t="shared" si="377"/>
        <v>1.0302635200000001</v>
      </c>
      <c r="I1212" s="12">
        <f t="shared" si="378"/>
        <v>4.4999999999999998E-2</v>
      </c>
      <c r="J1212" s="12">
        <f t="shared" si="389"/>
        <v>3.5000000000000003E-2</v>
      </c>
      <c r="K1212" s="30">
        <f t="shared" si="379"/>
        <v>45502</v>
      </c>
      <c r="L1212" s="2">
        <f t="shared" si="380"/>
        <v>74</v>
      </c>
      <c r="M1212" s="15">
        <f t="shared" si="381"/>
        <v>75</v>
      </c>
      <c r="N1212" s="11">
        <f t="shared" si="382"/>
        <v>1.0131864479999999</v>
      </c>
      <c r="O1212" s="11">
        <f t="shared" si="394"/>
        <v>1.0113324786239173</v>
      </c>
      <c r="P1212" s="11">
        <f t="shared" si="383"/>
        <v>1.0438490359999999</v>
      </c>
      <c r="Q1212" s="11">
        <f t="shared" si="390"/>
        <v>1.0419389590000001</v>
      </c>
      <c r="R1212" s="15">
        <f t="shared" si="384"/>
        <v>0</v>
      </c>
      <c r="S1212" s="13">
        <f t="shared" si="391"/>
        <v>217.51249643611163</v>
      </c>
      <c r="T1212" s="13">
        <f t="shared" si="392"/>
        <v>215.21039624359582</v>
      </c>
      <c r="U1212" s="19">
        <f t="shared" si="393"/>
        <v>0</v>
      </c>
      <c r="V1212" s="13">
        <f t="shared" si="385"/>
        <v>0</v>
      </c>
      <c r="W1212" s="4" t="str">
        <f t="shared" si="386"/>
        <v>A+J=</v>
      </c>
      <c r="X1212" s="30">
        <f t="shared" si="387"/>
        <v>45866</v>
      </c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3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</row>
    <row r="1213" spans="1:80" x14ac:dyDescent="0.15">
      <c r="A1213" s="36">
        <f t="shared" si="373"/>
        <v>45607</v>
      </c>
      <c r="B1213" s="14">
        <f t="shared" si="388"/>
        <v>1258.0880587261117</v>
      </c>
      <c r="C1213" s="13">
        <f t="shared" si="374"/>
        <v>1040.5755622900001</v>
      </c>
      <c r="D1213" s="12">
        <f>IF(A1213&lt;$B$1,VLOOKUP(A1213,[1]DI!$A$4:$B$15000,2,FALSE),0)</f>
        <v>0.1115</v>
      </c>
      <c r="E1213" s="13">
        <f t="shared" si="375"/>
        <v>1.00041957</v>
      </c>
      <c r="F1213" s="13">
        <f>(TRUNC(PRODUCT($E$13:$E1212),16))</f>
        <v>1.4263228959305101</v>
      </c>
      <c r="G1213" s="13">
        <f t="shared" si="376"/>
        <v>1.3844253159283</v>
      </c>
      <c r="H1213" s="13">
        <f t="shared" si="377"/>
        <v>1.0302635200000001</v>
      </c>
      <c r="I1213" s="12">
        <f t="shared" si="378"/>
        <v>4.4999999999999998E-2</v>
      </c>
      <c r="J1213" s="12">
        <f t="shared" si="389"/>
        <v>3.5000000000000003E-2</v>
      </c>
      <c r="K1213" s="30">
        <f t="shared" si="379"/>
        <v>45502</v>
      </c>
      <c r="L1213" s="2">
        <f t="shared" si="380"/>
        <v>75</v>
      </c>
      <c r="M1213" s="15">
        <f t="shared" si="381"/>
        <v>75</v>
      </c>
      <c r="N1213" s="11">
        <f t="shared" si="382"/>
        <v>1.0131864479999999</v>
      </c>
      <c r="O1213" s="11">
        <f t="shared" si="394"/>
        <v>1.0113324786239173</v>
      </c>
      <c r="P1213" s="11">
        <f t="shared" si="383"/>
        <v>1.0438490359999999</v>
      </c>
      <c r="Q1213" s="11">
        <f t="shared" si="390"/>
        <v>1.0419389590000001</v>
      </c>
      <c r="R1213" s="15">
        <f t="shared" si="384"/>
        <v>0</v>
      </c>
      <c r="S1213" s="13">
        <f t="shared" si="391"/>
        <v>217.51249643611163</v>
      </c>
      <c r="T1213" s="13">
        <f t="shared" si="392"/>
        <v>215.21039624359582</v>
      </c>
      <c r="U1213" s="19">
        <f t="shared" si="393"/>
        <v>0</v>
      </c>
      <c r="V1213" s="13">
        <f t="shared" si="385"/>
        <v>0</v>
      </c>
      <c r="W1213" s="4" t="str">
        <f t="shared" si="386"/>
        <v>A+J=</v>
      </c>
      <c r="X1213" s="30">
        <f t="shared" si="387"/>
        <v>45866</v>
      </c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3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</row>
    <row r="1214" spans="1:80" x14ac:dyDescent="0.15">
      <c r="A1214" s="36">
        <f t="shared" si="373"/>
        <v>45608</v>
      </c>
      <c r="B1214" s="14">
        <f t="shared" si="388"/>
        <v>1258.8357796470364</v>
      </c>
      <c r="C1214" s="13">
        <f t="shared" si="374"/>
        <v>1040.5755622900001</v>
      </c>
      <c r="D1214" s="12">
        <f>IF(A1214&lt;$B$1,VLOOKUP(A1214,[1]DI!$A$4:$B$15000,2,FALSE),0)</f>
        <v>0.1115</v>
      </c>
      <c r="E1214" s="13">
        <f t="shared" si="375"/>
        <v>1.00041957</v>
      </c>
      <c r="F1214" s="13">
        <f>(TRUNC(PRODUCT($E$13:$E1213),16))</f>
        <v>1.42692133822796</v>
      </c>
      <c r="G1214" s="13">
        <f t="shared" si="376"/>
        <v>1.3844253159283</v>
      </c>
      <c r="H1214" s="13">
        <f t="shared" si="377"/>
        <v>1.03069579</v>
      </c>
      <c r="I1214" s="12">
        <f t="shared" si="378"/>
        <v>4.4999999999999998E-2</v>
      </c>
      <c r="J1214" s="12">
        <f t="shared" si="389"/>
        <v>3.5000000000000003E-2</v>
      </c>
      <c r="K1214" s="30">
        <f t="shared" si="379"/>
        <v>45502</v>
      </c>
      <c r="L1214" s="2">
        <f t="shared" si="380"/>
        <v>76</v>
      </c>
      <c r="M1214" s="15">
        <f t="shared" si="381"/>
        <v>76</v>
      </c>
      <c r="N1214" s="11">
        <f t="shared" si="382"/>
        <v>1.013363437</v>
      </c>
      <c r="O1214" s="11">
        <f t="shared" si="394"/>
        <v>1.0114705492450033</v>
      </c>
      <c r="P1214" s="11">
        <f t="shared" si="383"/>
        <v>1.044469428</v>
      </c>
      <c r="Q1214" s="11">
        <f t="shared" si="390"/>
        <v>1.042518437</v>
      </c>
      <c r="R1214" s="15">
        <f t="shared" si="384"/>
        <v>0</v>
      </c>
      <c r="S1214" s="13">
        <f t="shared" si="391"/>
        <v>218.26021735703614</v>
      </c>
      <c r="T1214" s="13">
        <f t="shared" si="392"/>
        <v>215.90880599540733</v>
      </c>
      <c r="U1214" s="19">
        <f t="shared" si="393"/>
        <v>0</v>
      </c>
      <c r="V1214" s="13">
        <f t="shared" si="385"/>
        <v>0</v>
      </c>
      <c r="W1214" s="4" t="str">
        <f t="shared" si="386"/>
        <v>A+J=</v>
      </c>
      <c r="X1214" s="30">
        <f t="shared" si="387"/>
        <v>45866</v>
      </c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3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</row>
    <row r="1215" spans="1:80" x14ac:dyDescent="0.15">
      <c r="A1215" s="36">
        <f t="shared" si="373"/>
        <v>45609</v>
      </c>
      <c r="B1215" s="14">
        <f t="shared" si="388"/>
        <v>1259.5839308429756</v>
      </c>
      <c r="C1215" s="13">
        <f t="shared" si="374"/>
        <v>1040.5755622900001</v>
      </c>
      <c r="D1215" s="12">
        <f>IF(A1215&lt;$B$1,VLOOKUP(A1215,[1]DI!$A$4:$B$15000,2,FALSE),0)</f>
        <v>0.1115</v>
      </c>
      <c r="E1215" s="13">
        <f t="shared" si="375"/>
        <v>1.00041957</v>
      </c>
      <c r="F1215" s="13">
        <f>(TRUNC(PRODUCT($E$13:$E1214),16))</f>
        <v>1.4275200316138399</v>
      </c>
      <c r="G1215" s="13">
        <f t="shared" si="376"/>
        <v>1.3844253159283</v>
      </c>
      <c r="H1215" s="13">
        <f t="shared" si="377"/>
        <v>1.03112823</v>
      </c>
      <c r="I1215" s="12">
        <f t="shared" si="378"/>
        <v>4.4999999999999998E-2</v>
      </c>
      <c r="J1215" s="12">
        <f t="shared" si="389"/>
        <v>3.5000000000000003E-2</v>
      </c>
      <c r="K1215" s="30">
        <f t="shared" si="379"/>
        <v>45502</v>
      </c>
      <c r="L1215" s="2">
        <f t="shared" si="380"/>
        <v>77</v>
      </c>
      <c r="M1215" s="15">
        <f t="shared" si="381"/>
        <v>77</v>
      </c>
      <c r="N1215" s="11">
        <f t="shared" si="382"/>
        <v>1.013540457</v>
      </c>
      <c r="O1215" s="11">
        <f t="shared" si="394"/>
        <v>1.0116086379511797</v>
      </c>
      <c r="P1215" s="11">
        <f t="shared" si="383"/>
        <v>1.0450901770000001</v>
      </c>
      <c r="Q1215" s="11">
        <f t="shared" si="390"/>
        <v>1.043098224</v>
      </c>
      <c r="R1215" s="15">
        <f t="shared" si="384"/>
        <v>0</v>
      </c>
      <c r="S1215" s="13">
        <f t="shared" si="391"/>
        <v>219.00836855297561</v>
      </c>
      <c r="T1215" s="13">
        <f t="shared" si="392"/>
        <v>216.60758817836626</v>
      </c>
      <c r="U1215" s="19">
        <f t="shared" si="393"/>
        <v>0</v>
      </c>
      <c r="V1215" s="13">
        <f t="shared" si="385"/>
        <v>0</v>
      </c>
      <c r="W1215" s="4" t="str">
        <f t="shared" si="386"/>
        <v>A+J=</v>
      </c>
      <c r="X1215" s="30">
        <f t="shared" si="387"/>
        <v>45866</v>
      </c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3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</row>
    <row r="1216" spans="1:80" x14ac:dyDescent="0.15">
      <c r="A1216" s="36">
        <f t="shared" si="373"/>
        <v>45610</v>
      </c>
      <c r="B1216" s="14">
        <f t="shared" si="388"/>
        <v>1260.3325364172083</v>
      </c>
      <c r="C1216" s="13">
        <f t="shared" si="374"/>
        <v>1040.5755622900001</v>
      </c>
      <c r="D1216" s="12">
        <f>IF(A1216&lt;$B$1,VLOOKUP(A1216,[1]DI!$A$4:$B$15000,2,FALSE),0)</f>
        <v>0.1115</v>
      </c>
      <c r="E1216" s="13">
        <f t="shared" si="375"/>
        <v>1.00041957</v>
      </c>
      <c r="F1216" s="13">
        <f>(TRUNC(PRODUCT($E$13:$E1215),16))</f>
        <v>1.4281189761935</v>
      </c>
      <c r="G1216" s="13">
        <f t="shared" si="376"/>
        <v>1.3844253159283</v>
      </c>
      <c r="H1216" s="13">
        <f t="shared" si="377"/>
        <v>1.0315608599999999</v>
      </c>
      <c r="I1216" s="12">
        <f t="shared" si="378"/>
        <v>4.4999999999999998E-2</v>
      </c>
      <c r="J1216" s="12">
        <f t="shared" si="389"/>
        <v>3.5000000000000003E-2</v>
      </c>
      <c r="K1216" s="30">
        <f t="shared" si="379"/>
        <v>45502</v>
      </c>
      <c r="L1216" s="2">
        <f t="shared" si="380"/>
        <v>78</v>
      </c>
      <c r="M1216" s="15">
        <f t="shared" si="381"/>
        <v>78</v>
      </c>
      <c r="N1216" s="11">
        <f t="shared" si="382"/>
        <v>1.013717507</v>
      </c>
      <c r="O1216" s="11">
        <f t="shared" si="394"/>
        <v>1.0117467457471734</v>
      </c>
      <c r="P1216" s="11">
        <f t="shared" si="383"/>
        <v>1.045711303</v>
      </c>
      <c r="Q1216" s="11">
        <f t="shared" si="390"/>
        <v>1.0436783430000001</v>
      </c>
      <c r="R1216" s="15">
        <f t="shared" si="384"/>
        <v>0</v>
      </c>
      <c r="S1216" s="13">
        <f t="shared" si="391"/>
        <v>219.7569741272082</v>
      </c>
      <c r="T1216" s="13">
        <f t="shared" si="392"/>
        <v>217.30677048974252</v>
      </c>
      <c r="U1216" s="19">
        <f t="shared" si="393"/>
        <v>0</v>
      </c>
      <c r="V1216" s="13">
        <f t="shared" si="385"/>
        <v>0</v>
      </c>
      <c r="W1216" s="4" t="str">
        <f t="shared" si="386"/>
        <v>A+J=</v>
      </c>
      <c r="X1216" s="30">
        <f t="shared" si="387"/>
        <v>45866</v>
      </c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3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</row>
    <row r="1217" spans="1:80" x14ac:dyDescent="0.15">
      <c r="A1217" s="36">
        <f t="shared" si="373"/>
        <v>45611</v>
      </c>
      <c r="B1217" s="14">
        <f t="shared" si="388"/>
        <v>1261.0815987690619</v>
      </c>
      <c r="C1217" s="13">
        <f t="shared" si="374"/>
        <v>1040.5755622900001</v>
      </c>
      <c r="D1217" s="12">
        <f>IF(A1217&lt;$B$1,VLOOKUP(A1217,[1]DI!$A$4:$B$15000,2,FALSE),0)</f>
        <v>0</v>
      </c>
      <c r="E1217" s="13">
        <f t="shared" si="375"/>
        <v>1</v>
      </c>
      <c r="F1217" s="13">
        <f>(TRUNC(PRODUCT($E$13:$E1216),16))</f>
        <v>1.4287181720723501</v>
      </c>
      <c r="G1217" s="13">
        <f t="shared" si="376"/>
        <v>1.3844253159283</v>
      </c>
      <c r="H1217" s="13">
        <f t="shared" si="377"/>
        <v>1.03199368</v>
      </c>
      <c r="I1217" s="12">
        <f t="shared" si="378"/>
        <v>4.4999999999999998E-2</v>
      </c>
      <c r="J1217" s="12">
        <f t="shared" si="389"/>
        <v>3.5000000000000003E-2</v>
      </c>
      <c r="K1217" s="30">
        <f t="shared" si="379"/>
        <v>45502</v>
      </c>
      <c r="L1217" s="2">
        <f t="shared" si="380"/>
        <v>78</v>
      </c>
      <c r="M1217" s="15">
        <f t="shared" si="381"/>
        <v>79</v>
      </c>
      <c r="N1217" s="11">
        <f t="shared" si="382"/>
        <v>1.013894589</v>
      </c>
      <c r="O1217" s="11">
        <f t="shared" si="394"/>
        <v>1.0118848726329845</v>
      </c>
      <c r="P1217" s="11">
        <f t="shared" si="383"/>
        <v>1.0463328080000001</v>
      </c>
      <c r="Q1217" s="11">
        <f t="shared" si="390"/>
        <v>1.044258793</v>
      </c>
      <c r="R1217" s="15">
        <f t="shared" si="384"/>
        <v>0</v>
      </c>
      <c r="S1217" s="13">
        <f t="shared" si="391"/>
        <v>220.50603647906178</v>
      </c>
      <c r="T1217" s="13">
        <f t="shared" si="392"/>
        <v>218.00635174487218</v>
      </c>
      <c r="U1217" s="19">
        <f t="shared" si="393"/>
        <v>0</v>
      </c>
      <c r="V1217" s="13">
        <f t="shared" si="385"/>
        <v>0</v>
      </c>
      <c r="W1217" s="4" t="str">
        <f t="shared" si="386"/>
        <v>A+J=</v>
      </c>
      <c r="X1217" s="30">
        <f t="shared" si="387"/>
        <v>45866</v>
      </c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3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</row>
    <row r="1218" spans="1:80" x14ac:dyDescent="0.15">
      <c r="A1218" s="36">
        <f t="shared" si="373"/>
        <v>45612</v>
      </c>
      <c r="B1218" s="14">
        <f t="shared" si="388"/>
        <v>1261.0815987690619</v>
      </c>
      <c r="C1218" s="13">
        <f t="shared" si="374"/>
        <v>1040.5755622900001</v>
      </c>
      <c r="D1218" s="12">
        <f>IF(A1218&lt;$B$1,VLOOKUP(A1218,[1]DI!$A$4:$B$15000,2,FALSE),0)</f>
        <v>0</v>
      </c>
      <c r="E1218" s="13">
        <f t="shared" si="375"/>
        <v>1</v>
      </c>
      <c r="F1218" s="13">
        <f>(TRUNC(PRODUCT($E$13:$E1217),16))</f>
        <v>1.4287181720723501</v>
      </c>
      <c r="G1218" s="13">
        <f t="shared" si="376"/>
        <v>1.3844253159283</v>
      </c>
      <c r="H1218" s="13">
        <f t="shared" si="377"/>
        <v>1.03199368</v>
      </c>
      <c r="I1218" s="12">
        <f t="shared" si="378"/>
        <v>4.4999999999999998E-2</v>
      </c>
      <c r="J1218" s="12">
        <f t="shared" si="389"/>
        <v>3.5000000000000003E-2</v>
      </c>
      <c r="K1218" s="30">
        <f t="shared" si="379"/>
        <v>45502</v>
      </c>
      <c r="L1218" s="2">
        <f t="shared" si="380"/>
        <v>78</v>
      </c>
      <c r="M1218" s="15">
        <f t="shared" si="381"/>
        <v>79</v>
      </c>
      <c r="N1218" s="11">
        <f t="shared" si="382"/>
        <v>1.013894589</v>
      </c>
      <c r="O1218" s="11">
        <f t="shared" si="394"/>
        <v>1.0118848726329845</v>
      </c>
      <c r="P1218" s="11">
        <f t="shared" si="383"/>
        <v>1.0463328080000001</v>
      </c>
      <c r="Q1218" s="11">
        <f t="shared" si="390"/>
        <v>1.044258793</v>
      </c>
      <c r="R1218" s="15">
        <f t="shared" si="384"/>
        <v>0</v>
      </c>
      <c r="S1218" s="13">
        <f t="shared" si="391"/>
        <v>220.50603647906178</v>
      </c>
      <c r="T1218" s="13">
        <f t="shared" si="392"/>
        <v>218.00635174487218</v>
      </c>
      <c r="U1218" s="19">
        <f t="shared" si="393"/>
        <v>0</v>
      </c>
      <c r="V1218" s="13">
        <f t="shared" si="385"/>
        <v>0</v>
      </c>
      <c r="W1218" s="4" t="str">
        <f t="shared" si="386"/>
        <v>A+J=</v>
      </c>
      <c r="X1218" s="30">
        <f t="shared" si="387"/>
        <v>45866</v>
      </c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3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</row>
    <row r="1219" spans="1:80" x14ac:dyDescent="0.15">
      <c r="A1219" s="36">
        <f t="shared" si="373"/>
        <v>45613</v>
      </c>
      <c r="B1219" s="14">
        <f t="shared" si="388"/>
        <v>1261.0815987690619</v>
      </c>
      <c r="C1219" s="13">
        <f t="shared" si="374"/>
        <v>1040.5755622900001</v>
      </c>
      <c r="D1219" s="12">
        <f>IF(A1219&lt;$B$1,VLOOKUP(A1219,[1]DI!$A$4:$B$15000,2,FALSE),0)</f>
        <v>0</v>
      </c>
      <c r="E1219" s="13">
        <f t="shared" si="375"/>
        <v>1</v>
      </c>
      <c r="F1219" s="13">
        <f>(TRUNC(PRODUCT($E$13:$E1218),16))</f>
        <v>1.4287181720723501</v>
      </c>
      <c r="G1219" s="13">
        <f t="shared" si="376"/>
        <v>1.3844253159283</v>
      </c>
      <c r="H1219" s="13">
        <f t="shared" si="377"/>
        <v>1.03199368</v>
      </c>
      <c r="I1219" s="12">
        <f t="shared" si="378"/>
        <v>4.4999999999999998E-2</v>
      </c>
      <c r="J1219" s="12">
        <f t="shared" si="389"/>
        <v>3.5000000000000003E-2</v>
      </c>
      <c r="K1219" s="30">
        <f t="shared" si="379"/>
        <v>45502</v>
      </c>
      <c r="L1219" s="2">
        <f t="shared" si="380"/>
        <v>78</v>
      </c>
      <c r="M1219" s="15">
        <f t="shared" si="381"/>
        <v>79</v>
      </c>
      <c r="N1219" s="11">
        <f t="shared" si="382"/>
        <v>1.013894589</v>
      </c>
      <c r="O1219" s="11">
        <f t="shared" si="394"/>
        <v>1.0118848726329845</v>
      </c>
      <c r="P1219" s="11">
        <f t="shared" si="383"/>
        <v>1.0463328080000001</v>
      </c>
      <c r="Q1219" s="11">
        <f t="shared" si="390"/>
        <v>1.044258793</v>
      </c>
      <c r="R1219" s="15">
        <f t="shared" si="384"/>
        <v>0</v>
      </c>
      <c r="S1219" s="13">
        <f t="shared" si="391"/>
        <v>220.50603647906178</v>
      </c>
      <c r="T1219" s="13">
        <f t="shared" si="392"/>
        <v>218.00635174487218</v>
      </c>
      <c r="U1219" s="19">
        <f t="shared" si="393"/>
        <v>0</v>
      </c>
      <c r="V1219" s="13">
        <f t="shared" si="385"/>
        <v>0</v>
      </c>
      <c r="W1219" s="4" t="str">
        <f t="shared" si="386"/>
        <v>A+J=</v>
      </c>
      <c r="X1219" s="30">
        <f t="shared" si="387"/>
        <v>45866</v>
      </c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3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</row>
    <row r="1220" spans="1:80" x14ac:dyDescent="0.15">
      <c r="A1220" s="36">
        <f t="shared" si="373"/>
        <v>45614</v>
      </c>
      <c r="B1220" s="14">
        <f t="shared" si="388"/>
        <v>1261.0815987690619</v>
      </c>
      <c r="C1220" s="13">
        <f t="shared" si="374"/>
        <v>1040.5755622900001</v>
      </c>
      <c r="D1220" s="12">
        <f>IF(A1220&lt;$B$1,VLOOKUP(A1220,[1]DI!$A$4:$B$15000,2,FALSE),0)</f>
        <v>0.1115</v>
      </c>
      <c r="E1220" s="13">
        <f t="shared" si="375"/>
        <v>1.00041957</v>
      </c>
      <c r="F1220" s="13">
        <f>(TRUNC(PRODUCT($E$13:$E1219),16))</f>
        <v>1.4287181720723501</v>
      </c>
      <c r="G1220" s="13">
        <f t="shared" si="376"/>
        <v>1.3844253159283</v>
      </c>
      <c r="H1220" s="13">
        <f t="shared" si="377"/>
        <v>1.03199368</v>
      </c>
      <c r="I1220" s="12">
        <f t="shared" si="378"/>
        <v>4.4999999999999998E-2</v>
      </c>
      <c r="J1220" s="12">
        <f t="shared" si="389"/>
        <v>3.5000000000000003E-2</v>
      </c>
      <c r="K1220" s="30">
        <f t="shared" si="379"/>
        <v>45502</v>
      </c>
      <c r="L1220" s="2">
        <f t="shared" si="380"/>
        <v>79</v>
      </c>
      <c r="M1220" s="15">
        <f t="shared" si="381"/>
        <v>79</v>
      </c>
      <c r="N1220" s="11">
        <f t="shared" si="382"/>
        <v>1.013894589</v>
      </c>
      <c r="O1220" s="11">
        <f t="shared" si="394"/>
        <v>1.0118848726329845</v>
      </c>
      <c r="P1220" s="11">
        <f t="shared" si="383"/>
        <v>1.0463328080000001</v>
      </c>
      <c r="Q1220" s="11">
        <f t="shared" si="390"/>
        <v>1.044258793</v>
      </c>
      <c r="R1220" s="15">
        <f t="shared" si="384"/>
        <v>0</v>
      </c>
      <c r="S1220" s="13">
        <f t="shared" si="391"/>
        <v>220.50603647906178</v>
      </c>
      <c r="T1220" s="13">
        <f t="shared" si="392"/>
        <v>218.00635174487218</v>
      </c>
      <c r="U1220" s="19">
        <f t="shared" si="393"/>
        <v>0</v>
      </c>
      <c r="V1220" s="13">
        <f t="shared" si="385"/>
        <v>0</v>
      </c>
      <c r="W1220" s="4" t="str">
        <f t="shared" si="386"/>
        <v>A+J=</v>
      </c>
      <c r="X1220" s="30">
        <f t="shared" si="387"/>
        <v>45866</v>
      </c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3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</row>
    <row r="1221" spans="1:80" x14ac:dyDescent="0.15">
      <c r="A1221" s="36">
        <f t="shared" si="373"/>
        <v>45615</v>
      </c>
      <c r="B1221" s="14">
        <f t="shared" si="388"/>
        <v>1261.8310913959303</v>
      </c>
      <c r="C1221" s="13">
        <f t="shared" si="374"/>
        <v>1040.5755622900001</v>
      </c>
      <c r="D1221" s="12">
        <f>IF(A1221&lt;$B$1,VLOOKUP(A1221,[1]DI!$A$4:$B$15000,2,FALSE),0)</f>
        <v>0.1115</v>
      </c>
      <c r="E1221" s="13">
        <f t="shared" si="375"/>
        <v>1.00041957</v>
      </c>
      <c r="F1221" s="13">
        <f>(TRUNC(PRODUCT($E$13:$E1220),16))</f>
        <v>1.4293176193557999</v>
      </c>
      <c r="G1221" s="13">
        <f t="shared" si="376"/>
        <v>1.3844253159283</v>
      </c>
      <c r="H1221" s="13">
        <f t="shared" si="377"/>
        <v>1.03242667</v>
      </c>
      <c r="I1221" s="12">
        <f t="shared" si="378"/>
        <v>4.4999999999999998E-2</v>
      </c>
      <c r="J1221" s="12">
        <f t="shared" si="389"/>
        <v>3.5000000000000003E-2</v>
      </c>
      <c r="K1221" s="30">
        <f t="shared" si="379"/>
        <v>45502</v>
      </c>
      <c r="L1221" s="2">
        <f t="shared" si="380"/>
        <v>80</v>
      </c>
      <c r="M1221" s="15">
        <f t="shared" si="381"/>
        <v>80</v>
      </c>
      <c r="N1221" s="11">
        <f t="shared" si="382"/>
        <v>1.0140717020000001</v>
      </c>
      <c r="O1221" s="11">
        <f t="shared" si="394"/>
        <v>1.012023017603886</v>
      </c>
      <c r="P1221" s="11">
        <f t="shared" si="383"/>
        <v>1.0469546700000001</v>
      </c>
      <c r="Q1221" s="11">
        <f t="shared" si="390"/>
        <v>1.0448395539999999</v>
      </c>
      <c r="R1221" s="15">
        <f t="shared" si="384"/>
        <v>0</v>
      </c>
      <c r="S1221" s="13">
        <f t="shared" si="391"/>
        <v>221.25552910593029</v>
      </c>
      <c r="T1221" s="13">
        <f t="shared" si="392"/>
        <v>218.70630782047704</v>
      </c>
      <c r="U1221" s="19">
        <f t="shared" si="393"/>
        <v>0</v>
      </c>
      <c r="V1221" s="13">
        <f t="shared" si="385"/>
        <v>0</v>
      </c>
      <c r="W1221" s="4" t="str">
        <f t="shared" si="386"/>
        <v>A+J=</v>
      </c>
      <c r="X1221" s="30">
        <f t="shared" si="387"/>
        <v>45866</v>
      </c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3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</row>
    <row r="1222" spans="1:80" x14ac:dyDescent="0.15">
      <c r="A1222" s="36">
        <f t="shared" si="373"/>
        <v>45616</v>
      </c>
      <c r="B1222" s="14">
        <f t="shared" si="388"/>
        <v>1262.5810396057559</v>
      </c>
      <c r="C1222" s="13">
        <f t="shared" si="374"/>
        <v>1040.5755622900001</v>
      </c>
      <c r="D1222" s="12">
        <f>IF(A1222&lt;$B$1,VLOOKUP(A1222,[1]DI!$A$4:$B$15000,2,FALSE),0)</f>
        <v>0</v>
      </c>
      <c r="E1222" s="13">
        <f t="shared" si="375"/>
        <v>1</v>
      </c>
      <c r="F1222" s="13">
        <f>(TRUNC(PRODUCT($E$13:$E1221),16))</f>
        <v>1.4299173181493501</v>
      </c>
      <c r="G1222" s="13">
        <f t="shared" si="376"/>
        <v>1.3844253159283</v>
      </c>
      <c r="H1222" s="13">
        <f t="shared" si="377"/>
        <v>1.0328598499999999</v>
      </c>
      <c r="I1222" s="12">
        <f t="shared" si="378"/>
        <v>4.4999999999999998E-2</v>
      </c>
      <c r="J1222" s="12">
        <f t="shared" si="389"/>
        <v>3.5000000000000003E-2</v>
      </c>
      <c r="K1222" s="30">
        <f t="shared" si="379"/>
        <v>45502</v>
      </c>
      <c r="L1222" s="2">
        <f t="shared" si="380"/>
        <v>80</v>
      </c>
      <c r="M1222" s="15">
        <f t="shared" si="381"/>
        <v>81</v>
      </c>
      <c r="N1222" s="11">
        <f t="shared" si="382"/>
        <v>1.014248845</v>
      </c>
      <c r="O1222" s="11">
        <f t="shared" si="394"/>
        <v>1.0121611816646046</v>
      </c>
      <c r="P1222" s="11">
        <f t="shared" si="383"/>
        <v>1.0475769100000001</v>
      </c>
      <c r="Q1222" s="11">
        <f t="shared" si="390"/>
        <v>1.045420646</v>
      </c>
      <c r="R1222" s="15">
        <f t="shared" si="384"/>
        <v>0</v>
      </c>
      <c r="S1222" s="13">
        <f t="shared" si="391"/>
        <v>222.00547731575591</v>
      </c>
      <c r="T1222" s="13">
        <f t="shared" si="392"/>
        <v>219.40666283983529</v>
      </c>
      <c r="U1222" s="19">
        <f t="shared" si="393"/>
        <v>0</v>
      </c>
      <c r="V1222" s="13">
        <f t="shared" si="385"/>
        <v>0</v>
      </c>
      <c r="W1222" s="4" t="str">
        <f t="shared" si="386"/>
        <v>A+J=</v>
      </c>
      <c r="X1222" s="30">
        <f t="shared" si="387"/>
        <v>45866</v>
      </c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3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</row>
    <row r="1223" spans="1:80" x14ac:dyDescent="0.15">
      <c r="A1223" s="36">
        <f t="shared" si="373"/>
        <v>45617</v>
      </c>
      <c r="B1223" s="14">
        <f t="shared" si="388"/>
        <v>1262.5810396057559</v>
      </c>
      <c r="C1223" s="13">
        <f t="shared" si="374"/>
        <v>1040.5755622900001</v>
      </c>
      <c r="D1223" s="12">
        <f>IF(A1223&lt;$B$1,VLOOKUP(A1223,[1]DI!$A$4:$B$15000,2,FALSE),0)</f>
        <v>0.1115</v>
      </c>
      <c r="E1223" s="13">
        <f t="shared" si="375"/>
        <v>1.00041957</v>
      </c>
      <c r="F1223" s="13">
        <f>(TRUNC(PRODUCT($E$13:$E1222),16))</f>
        <v>1.4299173181493501</v>
      </c>
      <c r="G1223" s="13">
        <f t="shared" si="376"/>
        <v>1.3844253159283</v>
      </c>
      <c r="H1223" s="13">
        <f t="shared" si="377"/>
        <v>1.0328598499999999</v>
      </c>
      <c r="I1223" s="12">
        <f t="shared" si="378"/>
        <v>4.4999999999999998E-2</v>
      </c>
      <c r="J1223" s="12">
        <f t="shared" si="389"/>
        <v>3.5000000000000003E-2</v>
      </c>
      <c r="K1223" s="30">
        <f t="shared" si="379"/>
        <v>45502</v>
      </c>
      <c r="L1223" s="2">
        <f t="shared" si="380"/>
        <v>81</v>
      </c>
      <c r="M1223" s="15">
        <f t="shared" si="381"/>
        <v>81</v>
      </c>
      <c r="N1223" s="11">
        <f t="shared" si="382"/>
        <v>1.014248845</v>
      </c>
      <c r="O1223" s="11">
        <f t="shared" si="394"/>
        <v>1.0121611816646046</v>
      </c>
      <c r="P1223" s="11">
        <f t="shared" si="383"/>
        <v>1.0475769100000001</v>
      </c>
      <c r="Q1223" s="11">
        <f t="shared" si="390"/>
        <v>1.045420646</v>
      </c>
      <c r="R1223" s="15">
        <f t="shared" si="384"/>
        <v>0</v>
      </c>
      <c r="S1223" s="13">
        <f t="shared" si="391"/>
        <v>222.00547731575591</v>
      </c>
      <c r="T1223" s="13">
        <f t="shared" si="392"/>
        <v>219.40666283983529</v>
      </c>
      <c r="U1223" s="19">
        <f t="shared" si="393"/>
        <v>0</v>
      </c>
      <c r="V1223" s="13">
        <f t="shared" si="385"/>
        <v>0</v>
      </c>
      <c r="W1223" s="4" t="str">
        <f t="shared" si="386"/>
        <v>A+J=</v>
      </c>
      <c r="X1223" s="30">
        <f t="shared" si="387"/>
        <v>45866</v>
      </c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3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</row>
    <row r="1224" spans="1:80" x14ac:dyDescent="0.15">
      <c r="A1224" s="36">
        <f t="shared" si="373"/>
        <v>45618</v>
      </c>
      <c r="B1224" s="14">
        <f t="shared" si="388"/>
        <v>1263.3314192852604</v>
      </c>
      <c r="C1224" s="13">
        <f t="shared" si="374"/>
        <v>1040.5755622900001</v>
      </c>
      <c r="D1224" s="12">
        <f>IF(A1224&lt;$B$1,VLOOKUP(A1224,[1]DI!$A$4:$B$15000,2,FALSE),0)</f>
        <v>0.1115</v>
      </c>
      <c r="E1224" s="13">
        <f t="shared" si="375"/>
        <v>1.00041957</v>
      </c>
      <c r="F1224" s="13">
        <f>(TRUNC(PRODUCT($E$13:$E1223),16))</f>
        <v>1.4305172685585299</v>
      </c>
      <c r="G1224" s="13">
        <f t="shared" si="376"/>
        <v>1.3844253159283</v>
      </c>
      <c r="H1224" s="13">
        <f t="shared" si="377"/>
        <v>1.0332931999999999</v>
      </c>
      <c r="I1224" s="12">
        <f t="shared" si="378"/>
        <v>4.4999999999999998E-2</v>
      </c>
      <c r="J1224" s="12">
        <f t="shared" si="389"/>
        <v>3.5000000000000003E-2</v>
      </c>
      <c r="K1224" s="30">
        <f t="shared" si="379"/>
        <v>45502</v>
      </c>
      <c r="L1224" s="2">
        <f t="shared" si="380"/>
        <v>82</v>
      </c>
      <c r="M1224" s="15">
        <f t="shared" si="381"/>
        <v>82</v>
      </c>
      <c r="N1224" s="11">
        <f t="shared" si="382"/>
        <v>1.0144260199999999</v>
      </c>
      <c r="O1224" s="11">
        <f t="shared" si="394"/>
        <v>1.0122993648151408</v>
      </c>
      <c r="P1224" s="11">
        <f t="shared" si="383"/>
        <v>1.0481995079999999</v>
      </c>
      <c r="Q1224" s="11">
        <f t="shared" si="390"/>
        <v>1.04600205</v>
      </c>
      <c r="R1224" s="15">
        <f t="shared" si="384"/>
        <v>0</v>
      </c>
      <c r="S1224" s="13">
        <f t="shared" si="391"/>
        <v>222.75585699526039</v>
      </c>
      <c r="T1224" s="13">
        <f t="shared" si="392"/>
        <v>220.10739388433274</v>
      </c>
      <c r="U1224" s="19">
        <f t="shared" si="393"/>
        <v>0</v>
      </c>
      <c r="V1224" s="13">
        <f t="shared" si="385"/>
        <v>0</v>
      </c>
      <c r="W1224" s="4" t="str">
        <f t="shared" si="386"/>
        <v>A+J=</v>
      </c>
      <c r="X1224" s="30">
        <f t="shared" si="387"/>
        <v>45866</v>
      </c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3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</row>
    <row r="1225" spans="1:80" x14ac:dyDescent="0.15">
      <c r="A1225" s="36">
        <f t="shared" si="373"/>
        <v>45619</v>
      </c>
      <c r="B1225" s="14">
        <f t="shared" si="388"/>
        <v>1264.0822545577221</v>
      </c>
      <c r="C1225" s="13">
        <f t="shared" si="374"/>
        <v>1040.5755622900001</v>
      </c>
      <c r="D1225" s="12">
        <f>IF(A1225&lt;$B$1,VLOOKUP(A1225,[1]DI!$A$4:$B$15000,2,FALSE),0)</f>
        <v>0</v>
      </c>
      <c r="E1225" s="13">
        <f t="shared" si="375"/>
        <v>1</v>
      </c>
      <c r="F1225" s="13">
        <f>(TRUNC(PRODUCT($E$13:$E1224),16))</f>
        <v>1.4311174706889001</v>
      </c>
      <c r="G1225" s="13">
        <f t="shared" si="376"/>
        <v>1.3844253159283</v>
      </c>
      <c r="H1225" s="13">
        <f t="shared" si="377"/>
        <v>1.0337267400000001</v>
      </c>
      <c r="I1225" s="12">
        <f t="shared" si="378"/>
        <v>4.4999999999999998E-2</v>
      </c>
      <c r="J1225" s="12">
        <f t="shared" si="389"/>
        <v>3.5000000000000003E-2</v>
      </c>
      <c r="K1225" s="30">
        <f t="shared" si="379"/>
        <v>45502</v>
      </c>
      <c r="L1225" s="2">
        <f t="shared" si="380"/>
        <v>82</v>
      </c>
      <c r="M1225" s="15">
        <f t="shared" si="381"/>
        <v>83</v>
      </c>
      <c r="N1225" s="11">
        <f t="shared" si="382"/>
        <v>1.0146032250000001</v>
      </c>
      <c r="O1225" s="11">
        <f t="shared" si="394"/>
        <v>1.0124375670554944</v>
      </c>
      <c r="P1225" s="11">
        <f t="shared" si="383"/>
        <v>1.048822484</v>
      </c>
      <c r="Q1225" s="11">
        <f t="shared" si="390"/>
        <v>1.046583786</v>
      </c>
      <c r="R1225" s="15">
        <f t="shared" si="384"/>
        <v>0</v>
      </c>
      <c r="S1225" s="13">
        <f t="shared" si="391"/>
        <v>223.50669226772192</v>
      </c>
      <c r="T1225" s="13">
        <f t="shared" si="392"/>
        <v>220.80852507724748</v>
      </c>
      <c r="U1225" s="19">
        <f t="shared" si="393"/>
        <v>0</v>
      </c>
      <c r="V1225" s="13">
        <f t="shared" si="385"/>
        <v>0</v>
      </c>
      <c r="W1225" s="4" t="str">
        <f t="shared" si="386"/>
        <v>A+J=</v>
      </c>
      <c r="X1225" s="30">
        <f t="shared" si="387"/>
        <v>45866</v>
      </c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3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</row>
    <row r="1226" spans="1:80" x14ac:dyDescent="0.15">
      <c r="A1226" s="36">
        <f t="shared" si="373"/>
        <v>45620</v>
      </c>
      <c r="B1226" s="14">
        <f t="shared" si="388"/>
        <v>1264.0822545577221</v>
      </c>
      <c r="C1226" s="13">
        <f t="shared" si="374"/>
        <v>1040.5755622900001</v>
      </c>
      <c r="D1226" s="12">
        <f>IF(A1226&lt;$B$1,VLOOKUP(A1226,[1]DI!$A$4:$B$15000,2,FALSE),0)</f>
        <v>0</v>
      </c>
      <c r="E1226" s="13">
        <f t="shared" si="375"/>
        <v>1</v>
      </c>
      <c r="F1226" s="13">
        <f>(TRUNC(PRODUCT($E$13:$E1225),16))</f>
        <v>1.4311174706889001</v>
      </c>
      <c r="G1226" s="13">
        <f t="shared" si="376"/>
        <v>1.3844253159283</v>
      </c>
      <c r="H1226" s="13">
        <f t="shared" si="377"/>
        <v>1.0337267400000001</v>
      </c>
      <c r="I1226" s="12">
        <f t="shared" si="378"/>
        <v>4.4999999999999998E-2</v>
      </c>
      <c r="J1226" s="12">
        <f t="shared" si="389"/>
        <v>3.5000000000000003E-2</v>
      </c>
      <c r="K1226" s="30">
        <f t="shared" si="379"/>
        <v>45502</v>
      </c>
      <c r="L1226" s="2">
        <f t="shared" si="380"/>
        <v>82</v>
      </c>
      <c r="M1226" s="15">
        <f t="shared" si="381"/>
        <v>83</v>
      </c>
      <c r="N1226" s="11">
        <f t="shared" si="382"/>
        <v>1.0146032250000001</v>
      </c>
      <c r="O1226" s="11">
        <f t="shared" si="394"/>
        <v>1.0124375670554944</v>
      </c>
      <c r="P1226" s="11">
        <f t="shared" si="383"/>
        <v>1.048822484</v>
      </c>
      <c r="Q1226" s="11">
        <f t="shared" si="390"/>
        <v>1.046583786</v>
      </c>
      <c r="R1226" s="15">
        <f t="shared" si="384"/>
        <v>0</v>
      </c>
      <c r="S1226" s="13">
        <f t="shared" si="391"/>
        <v>223.50669226772192</v>
      </c>
      <c r="T1226" s="13">
        <f t="shared" si="392"/>
        <v>220.80852507724748</v>
      </c>
      <c r="U1226" s="19">
        <f t="shared" si="393"/>
        <v>0</v>
      </c>
      <c r="V1226" s="13">
        <f t="shared" si="385"/>
        <v>0</v>
      </c>
      <c r="W1226" s="4" t="str">
        <f t="shared" si="386"/>
        <v>A+J=</v>
      </c>
      <c r="X1226" s="30">
        <f t="shared" si="387"/>
        <v>45866</v>
      </c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3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</row>
    <row r="1227" spans="1:80" x14ac:dyDescent="0.15">
      <c r="A1227" s="36">
        <f t="shared" si="373"/>
        <v>45621</v>
      </c>
      <c r="B1227" s="14">
        <f t="shared" si="388"/>
        <v>1264.0822545577221</v>
      </c>
      <c r="C1227" s="13">
        <f t="shared" si="374"/>
        <v>1040.5755622900001</v>
      </c>
      <c r="D1227" s="12">
        <f>IF(A1227&lt;$B$1,VLOOKUP(A1227,[1]DI!$A$4:$B$15000,2,FALSE),0)</f>
        <v>0.1115</v>
      </c>
      <c r="E1227" s="13">
        <f t="shared" si="375"/>
        <v>1.00041957</v>
      </c>
      <c r="F1227" s="13">
        <f>(TRUNC(PRODUCT($E$13:$E1226),16))</f>
        <v>1.4311174706889001</v>
      </c>
      <c r="G1227" s="13">
        <f t="shared" si="376"/>
        <v>1.3844253159283</v>
      </c>
      <c r="H1227" s="13">
        <f t="shared" si="377"/>
        <v>1.0337267400000001</v>
      </c>
      <c r="I1227" s="12">
        <f t="shared" si="378"/>
        <v>4.4999999999999998E-2</v>
      </c>
      <c r="J1227" s="12">
        <f t="shared" si="389"/>
        <v>3.5000000000000003E-2</v>
      </c>
      <c r="K1227" s="30">
        <f t="shared" si="379"/>
        <v>45502</v>
      </c>
      <c r="L1227" s="2">
        <f t="shared" si="380"/>
        <v>83</v>
      </c>
      <c r="M1227" s="15">
        <f t="shared" si="381"/>
        <v>83</v>
      </c>
      <c r="N1227" s="11">
        <f t="shared" si="382"/>
        <v>1.0146032250000001</v>
      </c>
      <c r="O1227" s="11">
        <f t="shared" si="394"/>
        <v>1.0124375670554944</v>
      </c>
      <c r="P1227" s="11">
        <f t="shared" si="383"/>
        <v>1.048822484</v>
      </c>
      <c r="Q1227" s="11">
        <f t="shared" si="390"/>
        <v>1.046583786</v>
      </c>
      <c r="R1227" s="15">
        <f t="shared" si="384"/>
        <v>0</v>
      </c>
      <c r="S1227" s="13">
        <f t="shared" si="391"/>
        <v>223.50669226772192</v>
      </c>
      <c r="T1227" s="13">
        <f t="shared" si="392"/>
        <v>220.80852507724748</v>
      </c>
      <c r="U1227" s="19">
        <f t="shared" si="393"/>
        <v>0</v>
      </c>
      <c r="V1227" s="13">
        <f t="shared" si="385"/>
        <v>0</v>
      </c>
      <c r="W1227" s="4" t="str">
        <f t="shared" si="386"/>
        <v>A+J=</v>
      </c>
      <c r="X1227" s="30">
        <f t="shared" si="387"/>
        <v>45866</v>
      </c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3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</row>
    <row r="1228" spans="1:80" x14ac:dyDescent="0.15">
      <c r="A1228" s="36">
        <f t="shared" si="373"/>
        <v>45622</v>
      </c>
      <c r="B1228" s="14">
        <f t="shared" si="388"/>
        <v>1264.8335345511655</v>
      </c>
      <c r="C1228" s="13">
        <f t="shared" si="374"/>
        <v>1040.5755622900001</v>
      </c>
      <c r="D1228" s="12">
        <f>IF(A1228&lt;$B$1,VLOOKUP(A1228,[1]DI!$A$4:$B$15000,2,FALSE),0)</f>
        <v>0.1115</v>
      </c>
      <c r="E1228" s="13">
        <f t="shared" si="375"/>
        <v>1.00041957</v>
      </c>
      <c r="F1228" s="13">
        <f>(TRUNC(PRODUCT($E$13:$E1227),16))</f>
        <v>1.4317179246460801</v>
      </c>
      <c r="G1228" s="13">
        <f t="shared" si="376"/>
        <v>1.3844253159283</v>
      </c>
      <c r="H1228" s="13">
        <f t="shared" si="377"/>
        <v>1.0341604600000001</v>
      </c>
      <c r="I1228" s="12">
        <f t="shared" si="378"/>
        <v>4.4999999999999998E-2</v>
      </c>
      <c r="J1228" s="12">
        <f t="shared" si="389"/>
        <v>3.5000000000000003E-2</v>
      </c>
      <c r="K1228" s="30">
        <f t="shared" si="379"/>
        <v>45502</v>
      </c>
      <c r="L1228" s="2">
        <f t="shared" si="380"/>
        <v>84</v>
      </c>
      <c r="M1228" s="15">
        <f t="shared" si="381"/>
        <v>84</v>
      </c>
      <c r="N1228" s="11">
        <f t="shared" si="382"/>
        <v>1.014780462</v>
      </c>
      <c r="O1228" s="11">
        <f t="shared" si="394"/>
        <v>1.0125757883856654</v>
      </c>
      <c r="P1228" s="11">
        <f t="shared" si="383"/>
        <v>1.0494458289999999</v>
      </c>
      <c r="Q1228" s="11">
        <f t="shared" si="390"/>
        <v>1.0471658429999999</v>
      </c>
      <c r="R1228" s="15">
        <f t="shared" si="384"/>
        <v>0</v>
      </c>
      <c r="S1228" s="13">
        <f t="shared" si="391"/>
        <v>224.25797226116535</v>
      </c>
      <c r="T1228" s="13">
        <f t="shared" si="392"/>
        <v>221.51004314727652</v>
      </c>
      <c r="U1228" s="19">
        <f t="shared" si="393"/>
        <v>0</v>
      </c>
      <c r="V1228" s="13">
        <f t="shared" si="385"/>
        <v>0</v>
      </c>
      <c r="W1228" s="4" t="str">
        <f t="shared" si="386"/>
        <v>A+J=</v>
      </c>
      <c r="X1228" s="30">
        <f t="shared" si="387"/>
        <v>45866</v>
      </c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3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</row>
    <row r="1229" spans="1:80" x14ac:dyDescent="0.15">
      <c r="A1229" s="36">
        <f t="shared" si="373"/>
        <v>45623</v>
      </c>
      <c r="B1229" s="14">
        <f t="shared" si="388"/>
        <v>1265.5852580809269</v>
      </c>
      <c r="C1229" s="13">
        <f t="shared" si="374"/>
        <v>1040.5755622900001</v>
      </c>
      <c r="D1229" s="12">
        <f>IF(A1229&lt;$B$1,VLOOKUP(A1229,[1]DI!$A$4:$B$15000,2,FALSE),0)</f>
        <v>0.1115</v>
      </c>
      <c r="E1229" s="13">
        <f t="shared" si="375"/>
        <v>1.00041957</v>
      </c>
      <c r="F1229" s="13">
        <f>(TRUNC(PRODUCT($E$13:$E1228),16))</f>
        <v>1.4323186305357201</v>
      </c>
      <c r="G1229" s="13">
        <f t="shared" si="376"/>
        <v>1.3844253159283</v>
      </c>
      <c r="H1229" s="13">
        <f t="shared" si="377"/>
        <v>1.03459436</v>
      </c>
      <c r="I1229" s="12">
        <f t="shared" si="378"/>
        <v>4.4999999999999998E-2</v>
      </c>
      <c r="J1229" s="12">
        <f t="shared" si="389"/>
        <v>3.5000000000000003E-2</v>
      </c>
      <c r="K1229" s="30">
        <f t="shared" si="379"/>
        <v>45502</v>
      </c>
      <c r="L1229" s="2">
        <f t="shared" si="380"/>
        <v>85</v>
      </c>
      <c r="M1229" s="15">
        <f t="shared" si="381"/>
        <v>85</v>
      </c>
      <c r="N1229" s="11">
        <f t="shared" si="382"/>
        <v>1.014957729</v>
      </c>
      <c r="O1229" s="11">
        <f t="shared" si="394"/>
        <v>1.0127140278009266</v>
      </c>
      <c r="P1229" s="11">
        <f t="shared" si="383"/>
        <v>1.0500695419999999</v>
      </c>
      <c r="Q1229" s="11">
        <f t="shared" si="390"/>
        <v>1.047748221</v>
      </c>
      <c r="R1229" s="15">
        <f t="shared" si="384"/>
        <v>0</v>
      </c>
      <c r="S1229" s="13">
        <f t="shared" si="391"/>
        <v>225.00969579092674</v>
      </c>
      <c r="T1229" s="13">
        <f t="shared" si="392"/>
        <v>222.21194809441988</v>
      </c>
      <c r="U1229" s="19">
        <f t="shared" si="393"/>
        <v>0</v>
      </c>
      <c r="V1229" s="13">
        <f t="shared" si="385"/>
        <v>0</v>
      </c>
      <c r="W1229" s="4" t="str">
        <f t="shared" si="386"/>
        <v>A+J=</v>
      </c>
      <c r="X1229" s="30">
        <f t="shared" si="387"/>
        <v>45866</v>
      </c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3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</row>
    <row r="1230" spans="1:80" x14ac:dyDescent="0.15">
      <c r="A1230" s="36">
        <f t="shared" ref="A1230:A1293" si="395">(A1229+1)</f>
        <v>45624</v>
      </c>
      <c r="B1230" s="14">
        <f t="shared" si="388"/>
        <v>1266.3374383883092</v>
      </c>
      <c r="C1230" s="13">
        <f t="shared" si="374"/>
        <v>1040.5755622900001</v>
      </c>
      <c r="D1230" s="12">
        <f>IF(A1230&lt;$B$1,VLOOKUP(A1230,[1]DI!$A$4:$B$15000,2,FALSE),0)</f>
        <v>0.1115</v>
      </c>
      <c r="E1230" s="13">
        <f t="shared" si="375"/>
        <v>1.00041957</v>
      </c>
      <c r="F1230" s="13">
        <f>(TRUNC(PRODUCT($E$13:$E1229),16))</f>
        <v>1.43291958846353</v>
      </c>
      <c r="G1230" s="13">
        <f t="shared" si="376"/>
        <v>1.3844253159283</v>
      </c>
      <c r="H1230" s="13">
        <f t="shared" si="377"/>
        <v>1.03502845</v>
      </c>
      <c r="I1230" s="12">
        <f t="shared" si="378"/>
        <v>4.4999999999999998E-2</v>
      </c>
      <c r="J1230" s="12">
        <f t="shared" si="389"/>
        <v>3.5000000000000003E-2</v>
      </c>
      <c r="K1230" s="30">
        <f t="shared" si="379"/>
        <v>45502</v>
      </c>
      <c r="L1230" s="2">
        <f t="shared" si="380"/>
        <v>86</v>
      </c>
      <c r="M1230" s="15">
        <f t="shared" si="381"/>
        <v>86</v>
      </c>
      <c r="N1230" s="11">
        <f t="shared" si="382"/>
        <v>1.0151350269999999</v>
      </c>
      <c r="O1230" s="11">
        <f t="shared" si="394"/>
        <v>1.0128522863060052</v>
      </c>
      <c r="P1230" s="11">
        <f t="shared" si="383"/>
        <v>1.0506936339999999</v>
      </c>
      <c r="Q1230" s="11">
        <f t="shared" si="390"/>
        <v>1.048330932</v>
      </c>
      <c r="R1230" s="15">
        <f t="shared" si="384"/>
        <v>0</v>
      </c>
      <c r="S1230" s="13">
        <f t="shared" si="391"/>
        <v>225.7618760983091</v>
      </c>
      <c r="T1230" s="13">
        <f t="shared" si="392"/>
        <v>222.9142543946445</v>
      </c>
      <c r="U1230" s="19">
        <f t="shared" si="393"/>
        <v>0</v>
      </c>
      <c r="V1230" s="13">
        <f t="shared" si="385"/>
        <v>0</v>
      </c>
      <c r="W1230" s="4" t="str">
        <f t="shared" si="386"/>
        <v>A+J=</v>
      </c>
      <c r="X1230" s="30">
        <f t="shared" si="387"/>
        <v>45866</v>
      </c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3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</row>
    <row r="1231" spans="1:80" x14ac:dyDescent="0.15">
      <c r="A1231" s="36">
        <f t="shared" si="395"/>
        <v>45625</v>
      </c>
      <c r="B1231" s="14">
        <f t="shared" si="388"/>
        <v>1267.0900634366735</v>
      </c>
      <c r="C1231" s="13">
        <f t="shared" si="374"/>
        <v>1040.5755622900001</v>
      </c>
      <c r="D1231" s="12">
        <f>IF(A1231&lt;$B$1,VLOOKUP(A1231,[1]DI!$A$4:$B$15000,2,FALSE),0)</f>
        <v>0.1115</v>
      </c>
      <c r="E1231" s="13">
        <f t="shared" si="375"/>
        <v>1.00041957</v>
      </c>
      <c r="F1231" s="13">
        <f>(TRUNC(PRODUCT($E$13:$E1230),16))</f>
        <v>1.43352079853527</v>
      </c>
      <c r="G1231" s="13">
        <f t="shared" si="376"/>
        <v>1.3844253159283</v>
      </c>
      <c r="H1231" s="13">
        <f t="shared" si="377"/>
        <v>1.0354627199999999</v>
      </c>
      <c r="I1231" s="12">
        <f t="shared" si="378"/>
        <v>4.4999999999999998E-2</v>
      </c>
      <c r="J1231" s="12">
        <f t="shared" si="389"/>
        <v>3.5000000000000003E-2</v>
      </c>
      <c r="K1231" s="30">
        <f t="shared" si="379"/>
        <v>45502</v>
      </c>
      <c r="L1231" s="2">
        <f t="shared" si="380"/>
        <v>87</v>
      </c>
      <c r="M1231" s="15">
        <f t="shared" si="381"/>
        <v>87</v>
      </c>
      <c r="N1231" s="11">
        <f t="shared" si="382"/>
        <v>1.015312357</v>
      </c>
      <c r="O1231" s="11">
        <f t="shared" si="394"/>
        <v>1.0129905639009016</v>
      </c>
      <c r="P1231" s="11">
        <f t="shared" si="383"/>
        <v>1.0513180950000001</v>
      </c>
      <c r="Q1231" s="11">
        <f t="shared" si="390"/>
        <v>1.0489139649999999</v>
      </c>
      <c r="R1231" s="15">
        <f t="shared" si="384"/>
        <v>0</v>
      </c>
      <c r="S1231" s="13">
        <f t="shared" si="391"/>
        <v>226.51450114667338</v>
      </c>
      <c r="T1231" s="13">
        <f t="shared" si="392"/>
        <v>223.61694877664729</v>
      </c>
      <c r="U1231" s="19">
        <f t="shared" si="393"/>
        <v>0</v>
      </c>
      <c r="V1231" s="13">
        <f t="shared" si="385"/>
        <v>0</v>
      </c>
      <c r="W1231" s="4" t="str">
        <f t="shared" si="386"/>
        <v>A+J=</v>
      </c>
      <c r="X1231" s="30">
        <f t="shared" si="387"/>
        <v>45866</v>
      </c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3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</row>
    <row r="1232" spans="1:80" x14ac:dyDescent="0.15">
      <c r="A1232" s="36">
        <f t="shared" si="395"/>
        <v>45626</v>
      </c>
      <c r="B1232" s="14">
        <f t="shared" si="388"/>
        <v>1267.8431320013556</v>
      </c>
      <c r="C1232" s="13">
        <f t="shared" si="374"/>
        <v>1040.5755622900001</v>
      </c>
      <c r="D1232" s="12">
        <f>IF(A1232&lt;$B$1,VLOOKUP(A1232,[1]DI!$A$4:$B$15000,2,FALSE),0)</f>
        <v>0</v>
      </c>
      <c r="E1232" s="13">
        <f t="shared" si="375"/>
        <v>1</v>
      </c>
      <c r="F1232" s="13">
        <f>(TRUNC(PRODUCT($E$13:$E1231),16))</f>
        <v>1.4341222608567099</v>
      </c>
      <c r="G1232" s="13">
        <f t="shared" si="376"/>
        <v>1.3844253159283</v>
      </c>
      <c r="H1232" s="13">
        <f t="shared" si="377"/>
        <v>1.0358971699999999</v>
      </c>
      <c r="I1232" s="12">
        <f t="shared" si="378"/>
        <v>4.4999999999999998E-2</v>
      </c>
      <c r="J1232" s="12">
        <f t="shared" si="389"/>
        <v>3.5000000000000003E-2</v>
      </c>
      <c r="K1232" s="30">
        <f t="shared" si="379"/>
        <v>45502</v>
      </c>
      <c r="L1232" s="2">
        <f t="shared" si="380"/>
        <v>87</v>
      </c>
      <c r="M1232" s="15">
        <f t="shared" si="381"/>
        <v>88</v>
      </c>
      <c r="N1232" s="11">
        <f t="shared" si="382"/>
        <v>1.0154897169999999</v>
      </c>
      <c r="O1232" s="11">
        <f t="shared" si="394"/>
        <v>1.013128860585615</v>
      </c>
      <c r="P1232" s="11">
        <f t="shared" si="383"/>
        <v>1.051942924</v>
      </c>
      <c r="Q1232" s="11">
        <f t="shared" si="390"/>
        <v>1.04949732</v>
      </c>
      <c r="R1232" s="15">
        <f t="shared" si="384"/>
        <v>0</v>
      </c>
      <c r="S1232" s="13">
        <f t="shared" si="391"/>
        <v>227.26756971135558</v>
      </c>
      <c r="T1232" s="13">
        <f t="shared" si="392"/>
        <v>224.32003125042831</v>
      </c>
      <c r="U1232" s="19">
        <f t="shared" si="393"/>
        <v>0</v>
      </c>
      <c r="V1232" s="13">
        <f t="shared" si="385"/>
        <v>0</v>
      </c>
      <c r="W1232" s="4" t="str">
        <f t="shared" si="386"/>
        <v>A+J=</v>
      </c>
      <c r="X1232" s="30">
        <f t="shared" si="387"/>
        <v>45866</v>
      </c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3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</row>
    <row r="1233" spans="1:80" x14ac:dyDescent="0.15">
      <c r="A1233" s="36">
        <f t="shared" si="395"/>
        <v>45627</v>
      </c>
      <c r="B1233" s="14">
        <f t="shared" si="388"/>
        <v>1267.8431320013556</v>
      </c>
      <c r="C1233" s="13">
        <f t="shared" si="374"/>
        <v>1040.5755622900001</v>
      </c>
      <c r="D1233" s="12">
        <f>IF(A1233&lt;$B$1,VLOOKUP(A1233,[1]DI!$A$4:$B$15000,2,FALSE),0)</f>
        <v>0</v>
      </c>
      <c r="E1233" s="13">
        <f t="shared" si="375"/>
        <v>1</v>
      </c>
      <c r="F1233" s="13">
        <f>(TRUNC(PRODUCT($E$13:$E1232),16))</f>
        <v>1.4341222608567099</v>
      </c>
      <c r="G1233" s="13">
        <f t="shared" si="376"/>
        <v>1.3844253159283</v>
      </c>
      <c r="H1233" s="13">
        <f t="shared" si="377"/>
        <v>1.0358971699999999</v>
      </c>
      <c r="I1233" s="12">
        <f t="shared" si="378"/>
        <v>4.4999999999999998E-2</v>
      </c>
      <c r="J1233" s="12">
        <f t="shared" si="389"/>
        <v>3.5000000000000003E-2</v>
      </c>
      <c r="K1233" s="30">
        <f t="shared" si="379"/>
        <v>45502</v>
      </c>
      <c r="L1233" s="2">
        <f t="shared" si="380"/>
        <v>87</v>
      </c>
      <c r="M1233" s="15">
        <f t="shared" si="381"/>
        <v>88</v>
      </c>
      <c r="N1233" s="11">
        <f t="shared" si="382"/>
        <v>1.0154897169999999</v>
      </c>
      <c r="O1233" s="11">
        <f t="shared" si="394"/>
        <v>1.013128860585615</v>
      </c>
      <c r="P1233" s="11">
        <f t="shared" si="383"/>
        <v>1.051942924</v>
      </c>
      <c r="Q1233" s="11">
        <f t="shared" si="390"/>
        <v>1.04949732</v>
      </c>
      <c r="R1233" s="15">
        <f t="shared" si="384"/>
        <v>0</v>
      </c>
      <c r="S1233" s="13">
        <f t="shared" si="391"/>
        <v>227.26756971135558</v>
      </c>
      <c r="T1233" s="13">
        <f t="shared" si="392"/>
        <v>224.32003125042831</v>
      </c>
      <c r="U1233" s="19">
        <f t="shared" si="393"/>
        <v>0</v>
      </c>
      <c r="V1233" s="13">
        <f t="shared" si="385"/>
        <v>0</v>
      </c>
      <c r="W1233" s="4" t="str">
        <f t="shared" si="386"/>
        <v>A+J=</v>
      </c>
      <c r="X1233" s="30">
        <f t="shared" si="387"/>
        <v>45866</v>
      </c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3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</row>
    <row r="1234" spans="1:80" x14ac:dyDescent="0.15">
      <c r="A1234" s="36">
        <f t="shared" si="395"/>
        <v>45628</v>
      </c>
      <c r="B1234" s="14">
        <f t="shared" si="388"/>
        <v>1267.8431320013556</v>
      </c>
      <c r="C1234" s="13">
        <f t="shared" si="374"/>
        <v>1040.5755622900001</v>
      </c>
      <c r="D1234" s="12">
        <f>IF(A1234&lt;$B$1,VLOOKUP(A1234,[1]DI!$A$4:$B$15000,2,FALSE),0)</f>
        <v>0.1115</v>
      </c>
      <c r="E1234" s="13">
        <f t="shared" si="375"/>
        <v>1.00041957</v>
      </c>
      <c r="F1234" s="13">
        <f>(TRUNC(PRODUCT($E$13:$E1233),16))</f>
        <v>1.4341222608567099</v>
      </c>
      <c r="G1234" s="13">
        <f t="shared" si="376"/>
        <v>1.3844253159283</v>
      </c>
      <c r="H1234" s="13">
        <f t="shared" si="377"/>
        <v>1.0358971699999999</v>
      </c>
      <c r="I1234" s="12">
        <f t="shared" si="378"/>
        <v>4.4999999999999998E-2</v>
      </c>
      <c r="J1234" s="12">
        <f t="shared" si="389"/>
        <v>3.5000000000000003E-2</v>
      </c>
      <c r="K1234" s="30">
        <f t="shared" si="379"/>
        <v>45502</v>
      </c>
      <c r="L1234" s="2">
        <f t="shared" si="380"/>
        <v>88</v>
      </c>
      <c r="M1234" s="15">
        <f t="shared" si="381"/>
        <v>88</v>
      </c>
      <c r="N1234" s="11">
        <f t="shared" si="382"/>
        <v>1.0154897169999999</v>
      </c>
      <c r="O1234" s="11">
        <f t="shared" si="394"/>
        <v>1.013128860585615</v>
      </c>
      <c r="P1234" s="11">
        <f t="shared" si="383"/>
        <v>1.051942924</v>
      </c>
      <c r="Q1234" s="11">
        <f t="shared" si="390"/>
        <v>1.04949732</v>
      </c>
      <c r="R1234" s="15">
        <f t="shared" si="384"/>
        <v>0</v>
      </c>
      <c r="S1234" s="13">
        <f t="shared" si="391"/>
        <v>227.26756971135558</v>
      </c>
      <c r="T1234" s="13">
        <f t="shared" si="392"/>
        <v>224.32003125042831</v>
      </c>
      <c r="U1234" s="19">
        <f t="shared" si="393"/>
        <v>0</v>
      </c>
      <c r="V1234" s="13">
        <f t="shared" si="385"/>
        <v>0</v>
      </c>
      <c r="W1234" s="4" t="str">
        <f t="shared" si="386"/>
        <v>A+J=</v>
      </c>
      <c r="X1234" s="30">
        <f t="shared" si="387"/>
        <v>45866</v>
      </c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3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</row>
    <row r="1235" spans="1:80" x14ac:dyDescent="0.15">
      <c r="A1235" s="36">
        <f t="shared" si="395"/>
        <v>45629</v>
      </c>
      <c r="B1235" s="14">
        <f t="shared" si="388"/>
        <v>1268.5966453070198</v>
      </c>
      <c r="C1235" s="13">
        <f t="shared" si="374"/>
        <v>1040.5755622900001</v>
      </c>
      <c r="D1235" s="12">
        <f>IF(A1235&lt;$B$1,VLOOKUP(A1235,[1]DI!$A$4:$B$15000,2,FALSE),0)</f>
        <v>0.1115</v>
      </c>
      <c r="E1235" s="13">
        <f t="shared" si="375"/>
        <v>1.00041957</v>
      </c>
      <c r="F1235" s="13">
        <f>(TRUNC(PRODUCT($E$13:$E1234),16))</f>
        <v>1.4347239755337</v>
      </c>
      <c r="G1235" s="13">
        <f t="shared" si="376"/>
        <v>1.3844253159283</v>
      </c>
      <c r="H1235" s="13">
        <f t="shared" si="377"/>
        <v>1.0363317999999999</v>
      </c>
      <c r="I1235" s="12">
        <f t="shared" si="378"/>
        <v>4.4999999999999998E-2</v>
      </c>
      <c r="J1235" s="12">
        <f t="shared" si="389"/>
        <v>3.5000000000000003E-2</v>
      </c>
      <c r="K1235" s="30">
        <f t="shared" si="379"/>
        <v>45502</v>
      </c>
      <c r="L1235" s="2">
        <f t="shared" si="380"/>
        <v>89</v>
      </c>
      <c r="M1235" s="15">
        <f t="shared" si="381"/>
        <v>89</v>
      </c>
      <c r="N1235" s="11">
        <f t="shared" si="382"/>
        <v>1.0156671079999999</v>
      </c>
      <c r="O1235" s="11">
        <f t="shared" si="394"/>
        <v>1.013267176360146</v>
      </c>
      <c r="P1235" s="11">
        <f t="shared" si="383"/>
        <v>1.0525681220000001</v>
      </c>
      <c r="Q1235" s="11">
        <f t="shared" si="390"/>
        <v>1.050080997</v>
      </c>
      <c r="R1235" s="15">
        <f t="shared" si="384"/>
        <v>0</v>
      </c>
      <c r="S1235" s="13">
        <f t="shared" si="391"/>
        <v>228.02108301701963</v>
      </c>
      <c r="T1235" s="13">
        <f t="shared" si="392"/>
        <v>225.02350180598762</v>
      </c>
      <c r="U1235" s="19">
        <f t="shared" si="393"/>
        <v>0</v>
      </c>
      <c r="V1235" s="13">
        <f t="shared" si="385"/>
        <v>0</v>
      </c>
      <c r="W1235" s="4" t="str">
        <f t="shared" si="386"/>
        <v>A+J=</v>
      </c>
      <c r="X1235" s="30">
        <f t="shared" si="387"/>
        <v>45866</v>
      </c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3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</row>
    <row r="1236" spans="1:80" x14ac:dyDescent="0.15">
      <c r="A1236" s="36">
        <f t="shared" si="395"/>
        <v>45630</v>
      </c>
      <c r="B1236" s="14">
        <f t="shared" si="388"/>
        <v>1269.3506045583297</v>
      </c>
      <c r="C1236" s="13">
        <f t="shared" si="374"/>
        <v>1040.5755622900001</v>
      </c>
      <c r="D1236" s="12">
        <f>IF(A1236&lt;$B$1,VLOOKUP(A1236,[1]DI!$A$4:$B$15000,2,FALSE),0)</f>
        <v>0.1115</v>
      </c>
      <c r="E1236" s="13">
        <f t="shared" si="375"/>
        <v>1.00041957</v>
      </c>
      <c r="F1236" s="13">
        <f>(TRUNC(PRODUCT($E$13:$E1235),16))</f>
        <v>1.4353259426721099</v>
      </c>
      <c r="G1236" s="13">
        <f t="shared" si="376"/>
        <v>1.3844253159283</v>
      </c>
      <c r="H1236" s="13">
        <f t="shared" si="377"/>
        <v>1.0367666099999999</v>
      </c>
      <c r="I1236" s="12">
        <f t="shared" si="378"/>
        <v>4.4999999999999998E-2</v>
      </c>
      <c r="J1236" s="12">
        <f t="shared" si="389"/>
        <v>3.5000000000000003E-2</v>
      </c>
      <c r="K1236" s="30">
        <f t="shared" si="379"/>
        <v>45502</v>
      </c>
      <c r="L1236" s="2">
        <f t="shared" si="380"/>
        <v>90</v>
      </c>
      <c r="M1236" s="15">
        <f t="shared" si="381"/>
        <v>90</v>
      </c>
      <c r="N1236" s="11">
        <f t="shared" si="382"/>
        <v>1.0158445300000001</v>
      </c>
      <c r="O1236" s="11">
        <f t="shared" si="394"/>
        <v>1.013405510219767</v>
      </c>
      <c r="P1236" s="11">
        <f t="shared" si="383"/>
        <v>1.0531936900000001</v>
      </c>
      <c r="Q1236" s="11">
        <f t="shared" si="390"/>
        <v>1.050664995</v>
      </c>
      <c r="R1236" s="15">
        <f t="shared" si="384"/>
        <v>0</v>
      </c>
      <c r="S1236" s="13">
        <f t="shared" si="391"/>
        <v>228.77504226832954</v>
      </c>
      <c r="T1236" s="13">
        <f t="shared" si="392"/>
        <v>225.72735924866117</v>
      </c>
      <c r="U1236" s="19">
        <f t="shared" si="393"/>
        <v>0</v>
      </c>
      <c r="V1236" s="13">
        <f t="shared" si="385"/>
        <v>0</v>
      </c>
      <c r="W1236" s="4" t="str">
        <f t="shared" si="386"/>
        <v>A+J=</v>
      </c>
      <c r="X1236" s="30">
        <f t="shared" si="387"/>
        <v>45866</v>
      </c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3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</row>
    <row r="1237" spans="1:80" x14ac:dyDescent="0.15">
      <c r="A1237" s="36">
        <f t="shared" si="395"/>
        <v>45631</v>
      </c>
      <c r="B1237" s="14">
        <f t="shared" si="388"/>
        <v>1270.1050217919244</v>
      </c>
      <c r="C1237" s="13">
        <f t="shared" ref="C1237:C1300" si="396">(C1236-V1236)</f>
        <v>1040.5755622900001</v>
      </c>
      <c r="D1237" s="12">
        <f>IF(A1237&lt;$B$1,VLOOKUP(A1237,[1]DI!$A$4:$B$15000,2,FALSE),0)</f>
        <v>0.1115</v>
      </c>
      <c r="E1237" s="13">
        <f t="shared" ref="E1237:E1300" si="397">ROUND(((1+D1237)^(1/252)),8)</f>
        <v>1.00041957</v>
      </c>
      <c r="F1237" s="13">
        <f>(TRUNC(PRODUCT($E$13:$E1236),16))</f>
        <v>1.4359281623778799</v>
      </c>
      <c r="G1237" s="13">
        <f t="shared" ref="G1237:G1300" si="398">IF(R1236&gt;0,F1236,G1236)</f>
        <v>1.3844253159283</v>
      </c>
      <c r="H1237" s="13">
        <f t="shared" ref="H1237:H1300" si="399">ROUND(F1237/G1237,8)</f>
        <v>1.0372016100000001</v>
      </c>
      <c r="I1237" s="12">
        <f t="shared" ref="I1237:I1300" si="400">IF(R1236&gt;0,VLOOKUP(A1236,AG$161:AH$223,2),I1236)</f>
        <v>4.4999999999999998E-2</v>
      </c>
      <c r="J1237" s="12">
        <f t="shared" si="389"/>
        <v>3.5000000000000003E-2</v>
      </c>
      <c r="K1237" s="30">
        <f t="shared" ref="K1237:K1300" si="401">IF(R1236&gt;0,VLOOKUP(R1236,Z$13:AJ$151,2),K1236)</f>
        <v>45502</v>
      </c>
      <c r="L1237" s="2">
        <f t="shared" ref="L1237:L1300" si="402">IF(A1237&gt;K1237,IF(NETWORKDAYS(K1237,A1237,$Z$161:$Z$545)-1=0,1,NETWORKDAYS(K1237,A1237,$Z$161:$Z$545)-1),0)</f>
        <v>91</v>
      </c>
      <c r="M1237" s="15">
        <f t="shared" ref="M1237:M1300" si="403">IF(AND(L1237=1,L1236=1),1,IF(L1237&gt;0,IF(L1237=L1236,L1237+1,L1237),0))</f>
        <v>91</v>
      </c>
      <c r="N1237" s="11">
        <f t="shared" ref="N1237:N1300" si="404">ROUND((I1237+1)^(M1237/252),9)</f>
        <v>1.016021984</v>
      </c>
      <c r="O1237" s="11">
        <f t="shared" si="394"/>
        <v>1.0135438631692055</v>
      </c>
      <c r="P1237" s="11">
        <f t="shared" ref="P1237:P1300" si="405">ROUND(H1237*N1237,9)</f>
        <v>1.053819638</v>
      </c>
      <c r="Q1237" s="11">
        <f t="shared" si="390"/>
        <v>1.0512493270000001</v>
      </c>
      <c r="R1237" s="15">
        <f t="shared" ref="R1237:R1300" si="406">IF(VLOOKUP(A1237,AA$13:AH$151,8)=VLOOKUP(A1236,AA$13:AH$151,8),0,VLOOKUP(A1237,AA$13:AH$151,8))</f>
        <v>0</v>
      </c>
      <c r="S1237" s="13">
        <f t="shared" si="391"/>
        <v>229.52945950192426</v>
      </c>
      <c r="T1237" s="13">
        <f t="shared" si="392"/>
        <v>226.43161923907991</v>
      </c>
      <c r="U1237" s="19">
        <f t="shared" si="393"/>
        <v>0</v>
      </c>
      <c r="V1237" s="13">
        <f t="shared" ref="V1237:V1300" si="407">IF(U1237&gt;0,TRUNC(U1237*C1237,8),0)</f>
        <v>0</v>
      </c>
      <c r="W1237" s="4" t="str">
        <f t="shared" ref="W1237:W1300" si="408">IF(R1236&gt;0,VLOOKUP(R1236,Z$13:AJ$151,10),W1236)</f>
        <v>A+J=</v>
      </c>
      <c r="X1237" s="30">
        <f t="shared" ref="X1237:X1300" si="409">IF(R1236&gt;0,VLOOKUP(R1236,Z$13:AJ$151,11),X1236)</f>
        <v>45866</v>
      </c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3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</row>
    <row r="1238" spans="1:80" x14ac:dyDescent="0.15">
      <c r="A1238" s="36">
        <f t="shared" si="395"/>
        <v>45632</v>
      </c>
      <c r="B1238" s="14">
        <f t="shared" ref="B1238:B1301" si="410">C1238+S1238</f>
        <v>1270.859882551837</v>
      </c>
      <c r="C1238" s="13">
        <f t="shared" si="396"/>
        <v>1040.5755622900001</v>
      </c>
      <c r="D1238" s="12">
        <f>IF(A1238&lt;$B$1,VLOOKUP(A1238,[1]DI!$A$4:$B$15000,2,FALSE),0)</f>
        <v>0.1115</v>
      </c>
      <c r="E1238" s="13">
        <f t="shared" si="397"/>
        <v>1.00041957</v>
      </c>
      <c r="F1238" s="13">
        <f>(TRUNC(PRODUCT($E$13:$E1237),16))</f>
        <v>1.43653063475697</v>
      </c>
      <c r="G1238" s="13">
        <f t="shared" si="398"/>
        <v>1.3844253159283</v>
      </c>
      <c r="H1238" s="13">
        <f t="shared" si="399"/>
        <v>1.0376367900000001</v>
      </c>
      <c r="I1238" s="12">
        <f t="shared" si="400"/>
        <v>4.4999999999999998E-2</v>
      </c>
      <c r="J1238" s="12">
        <f t="shared" ref="J1238:J1301" si="411">J1237</f>
        <v>3.5000000000000003E-2</v>
      </c>
      <c r="K1238" s="30">
        <f t="shared" si="401"/>
        <v>45502</v>
      </c>
      <c r="L1238" s="2">
        <f t="shared" si="402"/>
        <v>92</v>
      </c>
      <c r="M1238" s="15">
        <f t="shared" si="403"/>
        <v>92</v>
      </c>
      <c r="N1238" s="11">
        <f t="shared" si="404"/>
        <v>1.0161994679999999</v>
      </c>
      <c r="O1238" s="11">
        <f t="shared" si="394"/>
        <v>1.0136822352084616</v>
      </c>
      <c r="P1238" s="11">
        <f t="shared" si="405"/>
        <v>1.054445954</v>
      </c>
      <c r="Q1238" s="11">
        <f t="shared" ref="Q1238:Q1301" si="412">ROUND(H1238*O1238,9)</f>
        <v>1.0518339809999999</v>
      </c>
      <c r="R1238" s="15">
        <f t="shared" si="406"/>
        <v>0</v>
      </c>
      <c r="S1238" s="13">
        <f t="shared" ref="S1238:S1293" si="413">TRUNC(((P1238-1)*C1238),8)+((Y$1104-Y$1106)*P1238)</f>
        <v>230.28432026183697</v>
      </c>
      <c r="T1238" s="13">
        <f t="shared" ref="T1238:T1293" si="414">TRUNC(((Q1238-1)*C1238),8)+((Y$1104-Y$1106)*Q1238)</f>
        <v>227.13626731127678</v>
      </c>
      <c r="U1238" s="19">
        <f t="shared" si="393"/>
        <v>0</v>
      </c>
      <c r="V1238" s="13">
        <f t="shared" si="407"/>
        <v>0</v>
      </c>
      <c r="W1238" s="4" t="str">
        <f t="shared" si="408"/>
        <v>A+J=</v>
      </c>
      <c r="X1238" s="30">
        <f t="shared" si="409"/>
        <v>45866</v>
      </c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3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</row>
    <row r="1239" spans="1:80" x14ac:dyDescent="0.15">
      <c r="A1239" s="36">
        <f t="shared" si="395"/>
        <v>45633</v>
      </c>
      <c r="B1239" s="14">
        <f t="shared" si="410"/>
        <v>1271.6151892573955</v>
      </c>
      <c r="C1239" s="13">
        <f t="shared" si="396"/>
        <v>1040.5755622900001</v>
      </c>
      <c r="D1239" s="12">
        <f>IF(A1239&lt;$B$1,VLOOKUP(A1239,[1]DI!$A$4:$B$15000,2,FALSE),0)</f>
        <v>0</v>
      </c>
      <c r="E1239" s="13">
        <f t="shared" si="397"/>
        <v>1</v>
      </c>
      <c r="F1239" s="13">
        <f>(TRUNC(PRODUCT($E$13:$E1238),16))</f>
        <v>1.4371333599153899</v>
      </c>
      <c r="G1239" s="13">
        <f t="shared" si="398"/>
        <v>1.3844253159283</v>
      </c>
      <c r="H1239" s="13">
        <f t="shared" si="399"/>
        <v>1.0380721500000001</v>
      </c>
      <c r="I1239" s="12">
        <f t="shared" si="400"/>
        <v>4.4999999999999998E-2</v>
      </c>
      <c r="J1239" s="12">
        <f t="shared" si="411"/>
        <v>3.5000000000000003E-2</v>
      </c>
      <c r="K1239" s="30">
        <f t="shared" si="401"/>
        <v>45502</v>
      </c>
      <c r="L1239" s="2">
        <f t="shared" si="402"/>
        <v>92</v>
      </c>
      <c r="M1239" s="15">
        <f t="shared" si="403"/>
        <v>93</v>
      </c>
      <c r="N1239" s="11">
        <f t="shared" si="404"/>
        <v>1.016376983</v>
      </c>
      <c r="O1239" s="11">
        <f t="shared" si="394"/>
        <v>1.0138206263375349</v>
      </c>
      <c r="P1239" s="11">
        <f t="shared" si="405"/>
        <v>1.0550726399999999</v>
      </c>
      <c r="Q1239" s="11">
        <f t="shared" si="412"/>
        <v>1.052418957</v>
      </c>
      <c r="R1239" s="15">
        <f t="shared" si="406"/>
        <v>0</v>
      </c>
      <c r="S1239" s="13">
        <f t="shared" si="413"/>
        <v>231.03962696739549</v>
      </c>
      <c r="T1239" s="13">
        <f t="shared" si="414"/>
        <v>227.84130347525195</v>
      </c>
      <c r="U1239" s="19">
        <f t="shared" si="393"/>
        <v>0</v>
      </c>
      <c r="V1239" s="13">
        <f t="shared" si="407"/>
        <v>0</v>
      </c>
      <c r="W1239" s="4" t="str">
        <f t="shared" si="408"/>
        <v>A+J=</v>
      </c>
      <c r="X1239" s="30">
        <f t="shared" si="409"/>
        <v>45866</v>
      </c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3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</row>
    <row r="1240" spans="1:80" x14ac:dyDescent="0.15">
      <c r="A1240" s="36">
        <f t="shared" si="395"/>
        <v>45634</v>
      </c>
      <c r="B1240" s="14">
        <f t="shared" si="410"/>
        <v>1271.6151892573955</v>
      </c>
      <c r="C1240" s="13">
        <f t="shared" si="396"/>
        <v>1040.5755622900001</v>
      </c>
      <c r="D1240" s="12">
        <f>IF(A1240&lt;$B$1,VLOOKUP(A1240,[1]DI!$A$4:$B$15000,2,FALSE),0)</f>
        <v>0</v>
      </c>
      <c r="E1240" s="13">
        <f t="shared" si="397"/>
        <v>1</v>
      </c>
      <c r="F1240" s="13">
        <f>(TRUNC(PRODUCT($E$13:$E1239),16))</f>
        <v>1.4371333599153899</v>
      </c>
      <c r="G1240" s="13">
        <f t="shared" si="398"/>
        <v>1.3844253159283</v>
      </c>
      <c r="H1240" s="13">
        <f t="shared" si="399"/>
        <v>1.0380721500000001</v>
      </c>
      <c r="I1240" s="12">
        <f t="shared" si="400"/>
        <v>4.4999999999999998E-2</v>
      </c>
      <c r="J1240" s="12">
        <f t="shared" si="411"/>
        <v>3.5000000000000003E-2</v>
      </c>
      <c r="K1240" s="30">
        <f t="shared" si="401"/>
        <v>45502</v>
      </c>
      <c r="L1240" s="2">
        <f t="shared" si="402"/>
        <v>92</v>
      </c>
      <c r="M1240" s="15">
        <f t="shared" si="403"/>
        <v>93</v>
      </c>
      <c r="N1240" s="11">
        <f t="shared" si="404"/>
        <v>1.016376983</v>
      </c>
      <c r="O1240" s="11">
        <f t="shared" si="394"/>
        <v>1.0138206263375349</v>
      </c>
      <c r="P1240" s="11">
        <f t="shared" si="405"/>
        <v>1.0550726399999999</v>
      </c>
      <c r="Q1240" s="11">
        <f t="shared" si="412"/>
        <v>1.052418957</v>
      </c>
      <c r="R1240" s="15">
        <f t="shared" si="406"/>
        <v>0</v>
      </c>
      <c r="S1240" s="13">
        <f t="shared" si="413"/>
        <v>231.03962696739549</v>
      </c>
      <c r="T1240" s="13">
        <f t="shared" si="414"/>
        <v>227.84130347525195</v>
      </c>
      <c r="U1240" s="19">
        <f t="shared" si="393"/>
        <v>0</v>
      </c>
      <c r="V1240" s="13">
        <f t="shared" si="407"/>
        <v>0</v>
      </c>
      <c r="W1240" s="4" t="str">
        <f t="shared" si="408"/>
        <v>A+J=</v>
      </c>
      <c r="X1240" s="30">
        <f t="shared" si="409"/>
        <v>45866</v>
      </c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3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</row>
    <row r="1241" spans="1:80" x14ac:dyDescent="0.15">
      <c r="A1241" s="36">
        <f t="shared" si="395"/>
        <v>45635</v>
      </c>
      <c r="B1241" s="14">
        <f t="shared" si="410"/>
        <v>1271.6151892573955</v>
      </c>
      <c r="C1241" s="13">
        <f t="shared" si="396"/>
        <v>1040.5755622900001</v>
      </c>
      <c r="D1241" s="12">
        <f>IF(A1241&lt;$B$1,VLOOKUP(A1241,[1]DI!$A$4:$B$15000,2,FALSE),0)</f>
        <v>0.1115</v>
      </c>
      <c r="E1241" s="13">
        <f t="shared" si="397"/>
        <v>1.00041957</v>
      </c>
      <c r="F1241" s="13">
        <f>(TRUNC(PRODUCT($E$13:$E1240),16))</f>
        <v>1.4371333599153899</v>
      </c>
      <c r="G1241" s="13">
        <f t="shared" si="398"/>
        <v>1.3844253159283</v>
      </c>
      <c r="H1241" s="13">
        <f t="shared" si="399"/>
        <v>1.0380721500000001</v>
      </c>
      <c r="I1241" s="12">
        <f t="shared" si="400"/>
        <v>4.4999999999999998E-2</v>
      </c>
      <c r="J1241" s="12">
        <f t="shared" si="411"/>
        <v>3.5000000000000003E-2</v>
      </c>
      <c r="K1241" s="30">
        <f t="shared" si="401"/>
        <v>45502</v>
      </c>
      <c r="L1241" s="2">
        <f t="shared" si="402"/>
        <v>93</v>
      </c>
      <c r="M1241" s="15">
        <f t="shared" si="403"/>
        <v>93</v>
      </c>
      <c r="N1241" s="11">
        <f t="shared" si="404"/>
        <v>1.016376983</v>
      </c>
      <c r="O1241" s="11">
        <f t="shared" si="394"/>
        <v>1.0138206263375349</v>
      </c>
      <c r="P1241" s="11">
        <f t="shared" si="405"/>
        <v>1.0550726399999999</v>
      </c>
      <c r="Q1241" s="11">
        <f t="shared" si="412"/>
        <v>1.052418957</v>
      </c>
      <c r="R1241" s="15">
        <f t="shared" si="406"/>
        <v>0</v>
      </c>
      <c r="S1241" s="13">
        <f t="shared" si="413"/>
        <v>231.03962696739549</v>
      </c>
      <c r="T1241" s="13">
        <f t="shared" si="414"/>
        <v>227.84130347525195</v>
      </c>
      <c r="U1241" s="19">
        <f t="shared" si="393"/>
        <v>0</v>
      </c>
      <c r="V1241" s="13">
        <f t="shared" si="407"/>
        <v>0</v>
      </c>
      <c r="W1241" s="4" t="str">
        <f t="shared" si="408"/>
        <v>A+J=</v>
      </c>
      <c r="X1241" s="30">
        <f t="shared" si="409"/>
        <v>45866</v>
      </c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3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</row>
    <row r="1242" spans="1:80" x14ac:dyDescent="0.15">
      <c r="A1242" s="36">
        <f t="shared" si="395"/>
        <v>45636</v>
      </c>
      <c r="B1242" s="14">
        <f t="shared" si="410"/>
        <v>1272.3709418986</v>
      </c>
      <c r="C1242" s="13">
        <f t="shared" si="396"/>
        <v>1040.5755622900001</v>
      </c>
      <c r="D1242" s="12">
        <f>IF(A1242&lt;$B$1,VLOOKUP(A1242,[1]DI!$A$4:$B$15000,2,FALSE),0)</f>
        <v>0.1115</v>
      </c>
      <c r="E1242" s="13">
        <f t="shared" si="397"/>
        <v>1.00041957</v>
      </c>
      <c r="F1242" s="13">
        <f>(TRUNC(PRODUCT($E$13:$E1241),16))</f>
        <v>1.4377363379592101</v>
      </c>
      <c r="G1242" s="13">
        <f t="shared" si="398"/>
        <v>1.3844253159283</v>
      </c>
      <c r="H1242" s="13">
        <f t="shared" si="399"/>
        <v>1.0385076900000001</v>
      </c>
      <c r="I1242" s="12">
        <f t="shared" si="400"/>
        <v>4.4999999999999998E-2</v>
      </c>
      <c r="J1242" s="12">
        <f t="shared" si="411"/>
        <v>3.5000000000000003E-2</v>
      </c>
      <c r="K1242" s="30">
        <f t="shared" si="401"/>
        <v>45502</v>
      </c>
      <c r="L1242" s="2">
        <f t="shared" si="402"/>
        <v>94</v>
      </c>
      <c r="M1242" s="15">
        <f t="shared" si="403"/>
        <v>94</v>
      </c>
      <c r="N1242" s="11">
        <f t="shared" si="404"/>
        <v>1.016554529</v>
      </c>
      <c r="O1242" s="11">
        <f t="shared" si="394"/>
        <v>1.0139590355516985</v>
      </c>
      <c r="P1242" s="11">
        <f t="shared" si="405"/>
        <v>1.055699696</v>
      </c>
      <c r="Q1242" s="11">
        <f t="shared" si="412"/>
        <v>1.0530042559999999</v>
      </c>
      <c r="R1242" s="15">
        <f t="shared" si="406"/>
        <v>0</v>
      </c>
      <c r="S1242" s="13">
        <f t="shared" si="413"/>
        <v>231.79537960859977</v>
      </c>
      <c r="T1242" s="13">
        <f t="shared" si="414"/>
        <v>228.54672893566922</v>
      </c>
      <c r="U1242" s="19">
        <f t="shared" si="393"/>
        <v>0</v>
      </c>
      <c r="V1242" s="13">
        <f t="shared" si="407"/>
        <v>0</v>
      </c>
      <c r="W1242" s="4" t="str">
        <f t="shared" si="408"/>
        <v>A+J=</v>
      </c>
      <c r="X1242" s="30">
        <f t="shared" si="409"/>
        <v>45866</v>
      </c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3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</row>
    <row r="1243" spans="1:80" x14ac:dyDescent="0.15">
      <c r="A1243" s="36">
        <f t="shared" si="395"/>
        <v>45637</v>
      </c>
      <c r="B1243" s="14">
        <f t="shared" si="410"/>
        <v>1273.127152532089</v>
      </c>
      <c r="C1243" s="13">
        <f t="shared" si="396"/>
        <v>1040.5755622900001</v>
      </c>
      <c r="D1243" s="12">
        <f>IF(A1243&lt;$B$1,VLOOKUP(A1243,[1]DI!$A$4:$B$15000,2,FALSE),0)</f>
        <v>0.1115</v>
      </c>
      <c r="E1243" s="13">
        <f t="shared" si="397"/>
        <v>1.00041957</v>
      </c>
      <c r="F1243" s="13">
        <f>(TRUNC(PRODUCT($E$13:$E1242),16))</f>
        <v>1.43833956899453</v>
      </c>
      <c r="G1243" s="13">
        <f t="shared" si="398"/>
        <v>1.3844253159283</v>
      </c>
      <c r="H1243" s="13">
        <f t="shared" si="399"/>
        <v>1.0389434200000001</v>
      </c>
      <c r="I1243" s="12">
        <f t="shared" si="400"/>
        <v>4.4999999999999998E-2</v>
      </c>
      <c r="J1243" s="12">
        <f t="shared" si="411"/>
        <v>3.5000000000000003E-2</v>
      </c>
      <c r="K1243" s="30">
        <f t="shared" si="401"/>
        <v>45502</v>
      </c>
      <c r="L1243" s="2">
        <f t="shared" si="402"/>
        <v>95</v>
      </c>
      <c r="M1243" s="15">
        <f t="shared" si="403"/>
        <v>95</v>
      </c>
      <c r="N1243" s="11">
        <f t="shared" si="404"/>
        <v>1.0167321069999999</v>
      </c>
      <c r="O1243" s="11">
        <f t="shared" si="394"/>
        <v>1.0140974648604069</v>
      </c>
      <c r="P1243" s="11">
        <f t="shared" si="405"/>
        <v>1.0563271320000001</v>
      </c>
      <c r="Q1243" s="11">
        <f t="shared" si="412"/>
        <v>1.0535898880000001</v>
      </c>
      <c r="R1243" s="15">
        <f t="shared" si="406"/>
        <v>0</v>
      </c>
      <c r="S1243" s="13">
        <f t="shared" si="413"/>
        <v>232.55159024208893</v>
      </c>
      <c r="T1243" s="13">
        <f t="shared" si="414"/>
        <v>229.25255572916774</v>
      </c>
      <c r="U1243" s="19">
        <f t="shared" si="393"/>
        <v>0</v>
      </c>
      <c r="V1243" s="13">
        <f t="shared" si="407"/>
        <v>0</v>
      </c>
      <c r="W1243" s="4" t="str">
        <f t="shared" si="408"/>
        <v>A+J=</v>
      </c>
      <c r="X1243" s="30">
        <f t="shared" si="409"/>
        <v>45866</v>
      </c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3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</row>
    <row r="1244" spans="1:80" x14ac:dyDescent="0.15">
      <c r="A1244" s="36">
        <f t="shared" si="395"/>
        <v>45638</v>
      </c>
      <c r="B1244" s="14">
        <f t="shared" si="410"/>
        <v>1273.883809101224</v>
      </c>
      <c r="C1244" s="13">
        <f t="shared" si="396"/>
        <v>1040.5755622900001</v>
      </c>
      <c r="D1244" s="12">
        <f>IF(A1244&lt;$B$1,VLOOKUP(A1244,[1]DI!$A$4:$B$15000,2,FALSE),0)</f>
        <v>0.1215</v>
      </c>
      <c r="E1244" s="13">
        <f t="shared" si="397"/>
        <v>1.00045513</v>
      </c>
      <c r="F1244" s="13">
        <f>(TRUNC(PRODUCT($E$13:$E1243),16))</f>
        <v>1.43894305312749</v>
      </c>
      <c r="G1244" s="13">
        <f t="shared" si="398"/>
        <v>1.3844253159283</v>
      </c>
      <c r="H1244" s="13">
        <f t="shared" si="399"/>
        <v>1.03937933</v>
      </c>
      <c r="I1244" s="12">
        <f t="shared" si="400"/>
        <v>4.4999999999999998E-2</v>
      </c>
      <c r="J1244" s="12">
        <f t="shared" si="411"/>
        <v>3.5000000000000003E-2</v>
      </c>
      <c r="K1244" s="30">
        <f t="shared" si="401"/>
        <v>45502</v>
      </c>
      <c r="L1244" s="2">
        <f t="shared" si="402"/>
        <v>96</v>
      </c>
      <c r="M1244" s="15">
        <f t="shared" si="403"/>
        <v>96</v>
      </c>
      <c r="N1244" s="11">
        <f t="shared" si="404"/>
        <v>1.0169097149999999</v>
      </c>
      <c r="O1244" s="11">
        <f t="shared" si="394"/>
        <v>1.0142359122542053</v>
      </c>
      <c r="P1244" s="11">
        <f t="shared" si="405"/>
        <v>1.0569549380000001</v>
      </c>
      <c r="Q1244" s="11">
        <f t="shared" si="412"/>
        <v>1.0541758429999999</v>
      </c>
      <c r="R1244" s="15">
        <f t="shared" si="406"/>
        <v>0</v>
      </c>
      <c r="S1244" s="13">
        <f t="shared" si="413"/>
        <v>233.30824681122388</v>
      </c>
      <c r="T1244" s="13">
        <f t="shared" si="414"/>
        <v>229.95877182910834</v>
      </c>
      <c r="U1244" s="19">
        <f t="shared" si="393"/>
        <v>0</v>
      </c>
      <c r="V1244" s="13">
        <f t="shared" si="407"/>
        <v>0</v>
      </c>
      <c r="W1244" s="4" t="str">
        <f t="shared" si="408"/>
        <v>A+J=</v>
      </c>
      <c r="X1244" s="30">
        <f t="shared" si="409"/>
        <v>45866</v>
      </c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3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</row>
    <row r="1245" spans="1:80" x14ac:dyDescent="0.15">
      <c r="A1245" s="36">
        <f t="shared" si="395"/>
        <v>45639</v>
      </c>
      <c r="B1245" s="14">
        <f t="shared" si="410"/>
        <v>1274.6862189716169</v>
      </c>
      <c r="C1245" s="13">
        <f t="shared" si="396"/>
        <v>1040.5755622900001</v>
      </c>
      <c r="D1245" s="12">
        <f>IF(A1245&lt;$B$1,VLOOKUP(A1245,[1]DI!$A$4:$B$15000,2,FALSE),0)</f>
        <v>0.1215</v>
      </c>
      <c r="E1245" s="13">
        <f t="shared" si="397"/>
        <v>1.00045513</v>
      </c>
      <c r="F1245" s="13">
        <f>(TRUNC(PRODUCT($E$13:$E1244),16))</f>
        <v>1.43959795927926</v>
      </c>
      <c r="G1245" s="13">
        <f t="shared" si="398"/>
        <v>1.3844253159283</v>
      </c>
      <c r="H1245" s="13">
        <f t="shared" si="399"/>
        <v>1.0398523799999999</v>
      </c>
      <c r="I1245" s="12">
        <f t="shared" si="400"/>
        <v>4.4999999999999998E-2</v>
      </c>
      <c r="J1245" s="12">
        <f t="shared" si="411"/>
        <v>3.5000000000000003E-2</v>
      </c>
      <c r="K1245" s="30">
        <f t="shared" si="401"/>
        <v>45502</v>
      </c>
      <c r="L1245" s="2">
        <f t="shared" si="402"/>
        <v>97</v>
      </c>
      <c r="M1245" s="15">
        <f t="shared" si="403"/>
        <v>97</v>
      </c>
      <c r="N1245" s="11">
        <f t="shared" si="404"/>
        <v>1.0170873540000001</v>
      </c>
      <c r="O1245" s="11">
        <f t="shared" si="394"/>
        <v>1.0143743787378212</v>
      </c>
      <c r="P1245" s="11">
        <f t="shared" si="405"/>
        <v>1.057620706</v>
      </c>
      <c r="Q1245" s="11">
        <f t="shared" si="412"/>
        <v>1.0547996120000001</v>
      </c>
      <c r="R1245" s="15">
        <f t="shared" si="406"/>
        <v>0</v>
      </c>
      <c r="S1245" s="13">
        <f t="shared" si="413"/>
        <v>234.11065668161675</v>
      </c>
      <c r="T1245" s="13">
        <f t="shared" si="414"/>
        <v>230.71056285004858</v>
      </c>
      <c r="U1245" s="19">
        <f t="shared" si="393"/>
        <v>0</v>
      </c>
      <c r="V1245" s="13">
        <f t="shared" si="407"/>
        <v>0</v>
      </c>
      <c r="W1245" s="4" t="str">
        <f t="shared" si="408"/>
        <v>A+J=</v>
      </c>
      <c r="X1245" s="30">
        <f t="shared" si="409"/>
        <v>45866</v>
      </c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3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</row>
    <row r="1246" spans="1:80" x14ac:dyDescent="0.15">
      <c r="A1246" s="36">
        <f t="shared" si="395"/>
        <v>45640</v>
      </c>
      <c r="B1246" s="14">
        <f t="shared" si="410"/>
        <v>1275.4891398695065</v>
      </c>
      <c r="C1246" s="13">
        <f t="shared" si="396"/>
        <v>1040.5755622900001</v>
      </c>
      <c r="D1246" s="12">
        <f>IF(A1246&lt;$B$1,VLOOKUP(A1246,[1]DI!$A$4:$B$15000,2,FALSE),0)</f>
        <v>0</v>
      </c>
      <c r="E1246" s="13">
        <f t="shared" si="397"/>
        <v>1</v>
      </c>
      <c r="F1246" s="13">
        <f>(TRUNC(PRODUCT($E$13:$E1245),16))</f>
        <v>1.4402531634984701</v>
      </c>
      <c r="G1246" s="13">
        <f t="shared" si="398"/>
        <v>1.3844253159283</v>
      </c>
      <c r="H1246" s="13">
        <f t="shared" si="399"/>
        <v>1.04032565</v>
      </c>
      <c r="I1246" s="12">
        <f t="shared" si="400"/>
        <v>4.4999999999999998E-2</v>
      </c>
      <c r="J1246" s="12">
        <f t="shared" si="411"/>
        <v>3.5000000000000003E-2</v>
      </c>
      <c r="K1246" s="30">
        <f t="shared" si="401"/>
        <v>45502</v>
      </c>
      <c r="L1246" s="2">
        <f t="shared" si="402"/>
        <v>97</v>
      </c>
      <c r="M1246" s="15">
        <f t="shared" si="403"/>
        <v>98</v>
      </c>
      <c r="N1246" s="11">
        <f t="shared" si="404"/>
        <v>1.0172650249999999</v>
      </c>
      <c r="O1246" s="11">
        <f t="shared" si="394"/>
        <v>1.0145128643112544</v>
      </c>
      <c r="P1246" s="11">
        <f t="shared" si="405"/>
        <v>1.058286898</v>
      </c>
      <c r="Q1246" s="11">
        <f t="shared" si="412"/>
        <v>1.0554237550000001</v>
      </c>
      <c r="R1246" s="15">
        <f t="shared" si="406"/>
        <v>0</v>
      </c>
      <c r="S1246" s="13">
        <f t="shared" si="413"/>
        <v>234.91357757950638</v>
      </c>
      <c r="T1246" s="13">
        <f t="shared" si="414"/>
        <v>231.46280462529023</v>
      </c>
      <c r="U1246" s="19">
        <f t="shared" si="393"/>
        <v>0</v>
      </c>
      <c r="V1246" s="13">
        <f t="shared" si="407"/>
        <v>0</v>
      </c>
      <c r="W1246" s="4" t="str">
        <f t="shared" si="408"/>
        <v>A+J=</v>
      </c>
      <c r="X1246" s="30">
        <f t="shared" si="409"/>
        <v>45866</v>
      </c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3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</row>
    <row r="1247" spans="1:80" x14ac:dyDescent="0.15">
      <c r="A1247" s="36">
        <f t="shared" si="395"/>
        <v>45641</v>
      </c>
      <c r="B1247" s="14">
        <f t="shared" si="410"/>
        <v>1275.4891398695065</v>
      </c>
      <c r="C1247" s="13">
        <f t="shared" si="396"/>
        <v>1040.5755622900001</v>
      </c>
      <c r="D1247" s="12">
        <f>IF(A1247&lt;$B$1,VLOOKUP(A1247,[1]DI!$A$4:$B$15000,2,FALSE),0)</f>
        <v>0</v>
      </c>
      <c r="E1247" s="13">
        <f t="shared" si="397"/>
        <v>1</v>
      </c>
      <c r="F1247" s="13">
        <f>(TRUNC(PRODUCT($E$13:$E1246),16))</f>
        <v>1.4402531634984701</v>
      </c>
      <c r="G1247" s="13">
        <f t="shared" si="398"/>
        <v>1.3844253159283</v>
      </c>
      <c r="H1247" s="13">
        <f t="shared" si="399"/>
        <v>1.04032565</v>
      </c>
      <c r="I1247" s="12">
        <f t="shared" si="400"/>
        <v>4.4999999999999998E-2</v>
      </c>
      <c r="J1247" s="12">
        <f t="shared" si="411"/>
        <v>3.5000000000000003E-2</v>
      </c>
      <c r="K1247" s="30">
        <f t="shared" si="401"/>
        <v>45502</v>
      </c>
      <c r="L1247" s="2">
        <f t="shared" si="402"/>
        <v>97</v>
      </c>
      <c r="M1247" s="15">
        <f t="shared" si="403"/>
        <v>98</v>
      </c>
      <c r="N1247" s="11">
        <f t="shared" si="404"/>
        <v>1.0172650249999999</v>
      </c>
      <c r="O1247" s="11">
        <f t="shared" si="394"/>
        <v>1.0145128643112544</v>
      </c>
      <c r="P1247" s="11">
        <f t="shared" si="405"/>
        <v>1.058286898</v>
      </c>
      <c r="Q1247" s="11">
        <f t="shared" si="412"/>
        <v>1.0554237550000001</v>
      </c>
      <c r="R1247" s="15">
        <f t="shared" si="406"/>
        <v>0</v>
      </c>
      <c r="S1247" s="13">
        <f t="shared" si="413"/>
        <v>234.91357757950638</v>
      </c>
      <c r="T1247" s="13">
        <f t="shared" si="414"/>
        <v>231.46280462529023</v>
      </c>
      <c r="U1247" s="19">
        <f t="shared" si="393"/>
        <v>0</v>
      </c>
      <c r="V1247" s="13">
        <f t="shared" si="407"/>
        <v>0</v>
      </c>
      <c r="W1247" s="4" t="str">
        <f t="shared" si="408"/>
        <v>A+J=</v>
      </c>
      <c r="X1247" s="30">
        <f t="shared" si="409"/>
        <v>45866</v>
      </c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3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</row>
    <row r="1248" spans="1:80" x14ac:dyDescent="0.15">
      <c r="A1248" s="36">
        <f t="shared" si="395"/>
        <v>45642</v>
      </c>
      <c r="B1248" s="14">
        <f t="shared" si="410"/>
        <v>1275.4891398695065</v>
      </c>
      <c r="C1248" s="13">
        <f t="shared" si="396"/>
        <v>1040.5755622900001</v>
      </c>
      <c r="D1248" s="12">
        <f>IF(A1248&lt;$B$1,VLOOKUP(A1248,[1]DI!$A$4:$B$15000,2,FALSE),0)</f>
        <v>0.1215</v>
      </c>
      <c r="E1248" s="13">
        <f t="shared" si="397"/>
        <v>1.00045513</v>
      </c>
      <c r="F1248" s="13">
        <f>(TRUNC(PRODUCT($E$13:$E1247),16))</f>
        <v>1.4402531634984701</v>
      </c>
      <c r="G1248" s="13">
        <f t="shared" si="398"/>
        <v>1.3844253159283</v>
      </c>
      <c r="H1248" s="13">
        <f t="shared" si="399"/>
        <v>1.04032565</v>
      </c>
      <c r="I1248" s="12">
        <f t="shared" si="400"/>
        <v>4.4999999999999998E-2</v>
      </c>
      <c r="J1248" s="12">
        <f t="shared" si="411"/>
        <v>3.5000000000000003E-2</v>
      </c>
      <c r="K1248" s="30">
        <f t="shared" si="401"/>
        <v>45502</v>
      </c>
      <c r="L1248" s="2">
        <f t="shared" si="402"/>
        <v>98</v>
      </c>
      <c r="M1248" s="15">
        <f t="shared" si="403"/>
        <v>98</v>
      </c>
      <c r="N1248" s="11">
        <f t="shared" si="404"/>
        <v>1.0172650249999999</v>
      </c>
      <c r="O1248" s="11">
        <f t="shared" si="394"/>
        <v>1.0145128643112544</v>
      </c>
      <c r="P1248" s="11">
        <f t="shared" si="405"/>
        <v>1.058286898</v>
      </c>
      <c r="Q1248" s="11">
        <f t="shared" si="412"/>
        <v>1.0554237550000001</v>
      </c>
      <c r="R1248" s="15">
        <f t="shared" si="406"/>
        <v>0</v>
      </c>
      <c r="S1248" s="13">
        <f t="shared" si="413"/>
        <v>234.91357757950638</v>
      </c>
      <c r="T1248" s="13">
        <f t="shared" si="414"/>
        <v>231.46280462529023</v>
      </c>
      <c r="U1248" s="19">
        <f t="shared" si="393"/>
        <v>0</v>
      </c>
      <c r="V1248" s="13">
        <f t="shared" si="407"/>
        <v>0</v>
      </c>
      <c r="W1248" s="4" t="str">
        <f t="shared" si="408"/>
        <v>A+J=</v>
      </c>
      <c r="X1248" s="30">
        <f t="shared" si="409"/>
        <v>45866</v>
      </c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3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</row>
    <row r="1249" spans="1:80" x14ac:dyDescent="0.15">
      <c r="A1249" s="36">
        <f t="shared" si="395"/>
        <v>45643</v>
      </c>
      <c r="B1249" s="14">
        <f t="shared" si="410"/>
        <v>1276.2925597282538</v>
      </c>
      <c r="C1249" s="13">
        <f t="shared" si="396"/>
        <v>1040.5755622900001</v>
      </c>
      <c r="D1249" s="12">
        <f>IF(A1249&lt;$B$1,VLOOKUP(A1249,[1]DI!$A$4:$B$15000,2,FALSE),0)</f>
        <v>0.1215</v>
      </c>
      <c r="E1249" s="13">
        <f t="shared" si="397"/>
        <v>1.00045513</v>
      </c>
      <c r="F1249" s="13">
        <f>(TRUNC(PRODUCT($E$13:$E1248),16))</f>
        <v>1.4409086659207699</v>
      </c>
      <c r="G1249" s="13">
        <f t="shared" si="398"/>
        <v>1.3844253159283</v>
      </c>
      <c r="H1249" s="13">
        <f t="shared" si="399"/>
        <v>1.0407991299999999</v>
      </c>
      <c r="I1249" s="12">
        <f t="shared" si="400"/>
        <v>4.4999999999999998E-2</v>
      </c>
      <c r="J1249" s="12">
        <f t="shared" si="411"/>
        <v>3.5000000000000003E-2</v>
      </c>
      <c r="K1249" s="30">
        <f t="shared" si="401"/>
        <v>45502</v>
      </c>
      <c r="L1249" s="2">
        <f t="shared" si="402"/>
        <v>99</v>
      </c>
      <c r="M1249" s="15">
        <f t="shared" si="403"/>
        <v>99</v>
      </c>
      <c r="N1249" s="11">
        <f t="shared" si="404"/>
        <v>1.0174427260000001</v>
      </c>
      <c r="O1249" s="11">
        <f t="shared" si="394"/>
        <v>1.0146513679697782</v>
      </c>
      <c r="P1249" s="11">
        <f t="shared" si="405"/>
        <v>1.058953504</v>
      </c>
      <c r="Q1249" s="11">
        <f t="shared" si="412"/>
        <v>1.0560482609999999</v>
      </c>
      <c r="R1249" s="15">
        <f t="shared" si="406"/>
        <v>0</v>
      </c>
      <c r="S1249" s="13">
        <f t="shared" si="413"/>
        <v>235.71699743825374</v>
      </c>
      <c r="T1249" s="13">
        <f t="shared" si="414"/>
        <v>232.21548390353027</v>
      </c>
      <c r="U1249" s="19">
        <f t="shared" si="393"/>
        <v>0</v>
      </c>
      <c r="V1249" s="13">
        <f t="shared" si="407"/>
        <v>0</v>
      </c>
      <c r="W1249" s="4" t="str">
        <f t="shared" si="408"/>
        <v>A+J=</v>
      </c>
      <c r="X1249" s="30">
        <f t="shared" si="409"/>
        <v>45866</v>
      </c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3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</row>
    <row r="1250" spans="1:80" x14ac:dyDescent="0.15">
      <c r="A1250" s="36">
        <f t="shared" si="395"/>
        <v>45644</v>
      </c>
      <c r="B1250" s="14">
        <f t="shared" si="410"/>
        <v>1277.096490614498</v>
      </c>
      <c r="C1250" s="13">
        <f t="shared" si="396"/>
        <v>1040.5755622900001</v>
      </c>
      <c r="D1250" s="12">
        <f>IF(A1250&lt;$B$1,VLOOKUP(A1250,[1]DI!$A$4:$B$15000,2,FALSE),0)</f>
        <v>0.1215</v>
      </c>
      <c r="E1250" s="13">
        <f t="shared" si="397"/>
        <v>1.00045513</v>
      </c>
      <c r="F1250" s="13">
        <f>(TRUNC(PRODUCT($E$13:$E1249),16))</f>
        <v>1.4415644666818901</v>
      </c>
      <c r="G1250" s="13">
        <f t="shared" si="398"/>
        <v>1.3844253159283</v>
      </c>
      <c r="H1250" s="13">
        <f t="shared" si="399"/>
        <v>1.04127283</v>
      </c>
      <c r="I1250" s="12">
        <f t="shared" si="400"/>
        <v>4.4999999999999998E-2</v>
      </c>
      <c r="J1250" s="12">
        <f t="shared" si="411"/>
        <v>3.5000000000000003E-2</v>
      </c>
      <c r="K1250" s="30">
        <f t="shared" si="401"/>
        <v>45502</v>
      </c>
      <c r="L1250" s="2">
        <f t="shared" si="402"/>
        <v>100</v>
      </c>
      <c r="M1250" s="15">
        <f t="shared" si="403"/>
        <v>100</v>
      </c>
      <c r="N1250" s="11">
        <f t="shared" si="404"/>
        <v>1.0176204579999999</v>
      </c>
      <c r="O1250" s="11">
        <f t="shared" si="394"/>
        <v>1.0147898917228464</v>
      </c>
      <c r="P1250" s="11">
        <f t="shared" si="405"/>
        <v>1.059620534</v>
      </c>
      <c r="Q1250" s="11">
        <f t="shared" si="412"/>
        <v>1.056673142</v>
      </c>
      <c r="R1250" s="15">
        <f t="shared" si="406"/>
        <v>0</v>
      </c>
      <c r="S1250" s="13">
        <f t="shared" si="413"/>
        <v>236.52092832449793</v>
      </c>
      <c r="T1250" s="13">
        <f t="shared" si="414"/>
        <v>232.9686151507357</v>
      </c>
      <c r="U1250" s="19">
        <f t="shared" si="393"/>
        <v>0</v>
      </c>
      <c r="V1250" s="13">
        <f t="shared" si="407"/>
        <v>0</v>
      </c>
      <c r="W1250" s="4" t="str">
        <f t="shared" si="408"/>
        <v>A+J=</v>
      </c>
      <c r="X1250" s="30">
        <f t="shared" si="409"/>
        <v>45866</v>
      </c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3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</row>
    <row r="1251" spans="1:80" x14ac:dyDescent="0.15">
      <c r="A1251" s="36">
        <f t="shared" si="395"/>
        <v>45645</v>
      </c>
      <c r="B1251" s="14">
        <f t="shared" si="410"/>
        <v>1277.9009228709278</v>
      </c>
      <c r="C1251" s="13">
        <f t="shared" si="396"/>
        <v>1040.5755622900001</v>
      </c>
      <c r="D1251" s="12">
        <f>IF(A1251&lt;$B$1,VLOOKUP(A1251,[1]DI!$A$4:$B$15000,2,FALSE),0)</f>
        <v>0.1215</v>
      </c>
      <c r="E1251" s="13">
        <f t="shared" si="397"/>
        <v>1.00045513</v>
      </c>
      <c r="F1251" s="13">
        <f>(TRUNC(PRODUCT($E$13:$E1250),16))</f>
        <v>1.4422205659176099</v>
      </c>
      <c r="G1251" s="13">
        <f t="shared" si="398"/>
        <v>1.3844253159283</v>
      </c>
      <c r="H1251" s="13">
        <f t="shared" si="399"/>
        <v>1.04174674</v>
      </c>
      <c r="I1251" s="12">
        <f t="shared" si="400"/>
        <v>4.4999999999999998E-2</v>
      </c>
      <c r="J1251" s="12">
        <f t="shared" si="411"/>
        <v>3.5000000000000003E-2</v>
      </c>
      <c r="K1251" s="30">
        <f t="shared" si="401"/>
        <v>45502</v>
      </c>
      <c r="L1251" s="2">
        <f t="shared" si="402"/>
        <v>101</v>
      </c>
      <c r="M1251" s="15">
        <f t="shared" si="403"/>
        <v>101</v>
      </c>
      <c r="N1251" s="11">
        <f t="shared" si="404"/>
        <v>1.0177982219999999</v>
      </c>
      <c r="O1251" s="11">
        <f t="shared" si="394"/>
        <v>1.0149284335610047</v>
      </c>
      <c r="P1251" s="11">
        <f t="shared" si="405"/>
        <v>1.06028798</v>
      </c>
      <c r="Q1251" s="11">
        <f t="shared" si="412"/>
        <v>1.0572983869999999</v>
      </c>
      <c r="R1251" s="15">
        <f t="shared" si="406"/>
        <v>0</v>
      </c>
      <c r="S1251" s="13">
        <f t="shared" si="413"/>
        <v>237.32536058092762</v>
      </c>
      <c r="T1251" s="13">
        <f t="shared" si="414"/>
        <v>233.72218510560344</v>
      </c>
      <c r="U1251" s="19">
        <f t="shared" si="393"/>
        <v>0</v>
      </c>
      <c r="V1251" s="13">
        <f t="shared" si="407"/>
        <v>0</v>
      </c>
      <c r="W1251" s="4" t="str">
        <f t="shared" si="408"/>
        <v>A+J=</v>
      </c>
      <c r="X1251" s="30">
        <f t="shared" si="409"/>
        <v>45866</v>
      </c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3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</row>
    <row r="1252" spans="1:80" x14ac:dyDescent="0.15">
      <c r="A1252" s="36">
        <f t="shared" si="395"/>
        <v>45646</v>
      </c>
      <c r="B1252" s="14">
        <f t="shared" si="410"/>
        <v>1278.7058649501903</v>
      </c>
      <c r="C1252" s="13">
        <f t="shared" si="396"/>
        <v>1040.5755622900001</v>
      </c>
      <c r="D1252" s="12">
        <f>IF(A1252&lt;$B$1,VLOOKUP(A1252,[1]DI!$A$4:$B$15000,2,FALSE),0)</f>
        <v>0.1215</v>
      </c>
      <c r="E1252" s="13">
        <f t="shared" si="397"/>
        <v>1.00045513</v>
      </c>
      <c r="F1252" s="13">
        <f>(TRUNC(PRODUCT($E$13:$E1251),16))</f>
        <v>1.4428769637637799</v>
      </c>
      <c r="G1252" s="13">
        <f t="shared" si="398"/>
        <v>1.3844253159283</v>
      </c>
      <c r="H1252" s="13">
        <f t="shared" si="399"/>
        <v>1.04222087</v>
      </c>
      <c r="I1252" s="12">
        <f t="shared" si="400"/>
        <v>4.4999999999999998E-2</v>
      </c>
      <c r="J1252" s="12">
        <f t="shared" si="411"/>
        <v>3.5000000000000003E-2</v>
      </c>
      <c r="K1252" s="30">
        <f t="shared" si="401"/>
        <v>45502</v>
      </c>
      <c r="L1252" s="2">
        <f t="shared" si="402"/>
        <v>102</v>
      </c>
      <c r="M1252" s="15">
        <f t="shared" si="403"/>
        <v>102</v>
      </c>
      <c r="N1252" s="11">
        <f t="shared" si="404"/>
        <v>1.017976016</v>
      </c>
      <c r="O1252" s="11">
        <f t="shared" si="394"/>
        <v>1.0150669944889805</v>
      </c>
      <c r="P1252" s="11">
        <f t="shared" si="405"/>
        <v>1.060955849</v>
      </c>
      <c r="Q1252" s="11">
        <f t="shared" si="412"/>
        <v>1.0579240059999999</v>
      </c>
      <c r="R1252" s="15">
        <f t="shared" si="406"/>
        <v>0</v>
      </c>
      <c r="S1252" s="13">
        <f t="shared" si="413"/>
        <v>238.13030266019018</v>
      </c>
      <c r="T1252" s="13">
        <f t="shared" si="414"/>
        <v>234.47620581477258</v>
      </c>
      <c r="U1252" s="19">
        <f t="shared" si="393"/>
        <v>0</v>
      </c>
      <c r="V1252" s="13">
        <f t="shared" si="407"/>
        <v>0</v>
      </c>
      <c r="W1252" s="4" t="str">
        <f t="shared" si="408"/>
        <v>A+J=</v>
      </c>
      <c r="X1252" s="30">
        <f t="shared" si="409"/>
        <v>45866</v>
      </c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3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</row>
    <row r="1253" spans="1:80" x14ac:dyDescent="0.15">
      <c r="A1253" s="36">
        <f t="shared" si="395"/>
        <v>45647</v>
      </c>
      <c r="B1253" s="14">
        <f t="shared" si="410"/>
        <v>1279.5113204662775</v>
      </c>
      <c r="C1253" s="13">
        <f t="shared" si="396"/>
        <v>1040.5755622900001</v>
      </c>
      <c r="D1253" s="12">
        <f>IF(A1253&lt;$B$1,VLOOKUP(A1253,[1]DI!$A$4:$B$15000,2,FALSE),0)</f>
        <v>0</v>
      </c>
      <c r="E1253" s="13">
        <f t="shared" si="397"/>
        <v>1</v>
      </c>
      <c r="F1253" s="13">
        <f>(TRUNC(PRODUCT($E$13:$E1252),16))</f>
        <v>1.4435336603563</v>
      </c>
      <c r="G1253" s="13">
        <f t="shared" si="398"/>
        <v>1.3844253159283</v>
      </c>
      <c r="H1253" s="13">
        <f t="shared" si="399"/>
        <v>1.0426952199999999</v>
      </c>
      <c r="I1253" s="12">
        <f t="shared" si="400"/>
        <v>4.4999999999999998E-2</v>
      </c>
      <c r="J1253" s="12">
        <f t="shared" si="411"/>
        <v>3.5000000000000003E-2</v>
      </c>
      <c r="K1253" s="30">
        <f t="shared" si="401"/>
        <v>45502</v>
      </c>
      <c r="L1253" s="2">
        <f t="shared" si="402"/>
        <v>102</v>
      </c>
      <c r="M1253" s="15">
        <f t="shared" si="403"/>
        <v>103</v>
      </c>
      <c r="N1253" s="11">
        <f t="shared" si="404"/>
        <v>1.018153842</v>
      </c>
      <c r="O1253" s="11">
        <f t="shared" si="394"/>
        <v>1.0152055745067738</v>
      </c>
      <c r="P1253" s="11">
        <f t="shared" si="405"/>
        <v>1.061624144</v>
      </c>
      <c r="Q1253" s="11">
        <f t="shared" si="412"/>
        <v>1.0585500000000001</v>
      </c>
      <c r="R1253" s="15">
        <f t="shared" si="406"/>
        <v>0</v>
      </c>
      <c r="S1253" s="13">
        <f t="shared" si="413"/>
        <v>238.93575817627743</v>
      </c>
      <c r="T1253" s="13">
        <f t="shared" si="414"/>
        <v>235.23067849290712</v>
      </c>
      <c r="U1253" s="19">
        <f t="shared" si="393"/>
        <v>0</v>
      </c>
      <c r="V1253" s="13">
        <f t="shared" si="407"/>
        <v>0</v>
      </c>
      <c r="W1253" s="4" t="str">
        <f t="shared" si="408"/>
        <v>A+J=</v>
      </c>
      <c r="X1253" s="30">
        <f t="shared" si="409"/>
        <v>45866</v>
      </c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3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</row>
    <row r="1254" spans="1:80" x14ac:dyDescent="0.15">
      <c r="A1254" s="36">
        <f t="shared" si="395"/>
        <v>45648</v>
      </c>
      <c r="B1254" s="14">
        <f t="shared" si="410"/>
        <v>1279.5113204662775</v>
      </c>
      <c r="C1254" s="13">
        <f t="shared" si="396"/>
        <v>1040.5755622900001</v>
      </c>
      <c r="D1254" s="12">
        <f>IF(A1254&lt;$B$1,VLOOKUP(A1254,[1]DI!$A$4:$B$15000,2,FALSE),0)</f>
        <v>0</v>
      </c>
      <c r="E1254" s="13">
        <f t="shared" si="397"/>
        <v>1</v>
      </c>
      <c r="F1254" s="13">
        <f>(TRUNC(PRODUCT($E$13:$E1253),16))</f>
        <v>1.4435336603563</v>
      </c>
      <c r="G1254" s="13">
        <f t="shared" si="398"/>
        <v>1.3844253159283</v>
      </c>
      <c r="H1254" s="13">
        <f t="shared" si="399"/>
        <v>1.0426952199999999</v>
      </c>
      <c r="I1254" s="12">
        <f t="shared" si="400"/>
        <v>4.4999999999999998E-2</v>
      </c>
      <c r="J1254" s="12">
        <f t="shared" si="411"/>
        <v>3.5000000000000003E-2</v>
      </c>
      <c r="K1254" s="30">
        <f t="shared" si="401"/>
        <v>45502</v>
      </c>
      <c r="L1254" s="2">
        <f t="shared" si="402"/>
        <v>102</v>
      </c>
      <c r="M1254" s="15">
        <f t="shared" si="403"/>
        <v>103</v>
      </c>
      <c r="N1254" s="11">
        <f t="shared" si="404"/>
        <v>1.018153842</v>
      </c>
      <c r="O1254" s="11">
        <f t="shared" si="394"/>
        <v>1.0152055745067738</v>
      </c>
      <c r="P1254" s="11">
        <f t="shared" si="405"/>
        <v>1.061624144</v>
      </c>
      <c r="Q1254" s="11">
        <f t="shared" si="412"/>
        <v>1.0585500000000001</v>
      </c>
      <c r="R1254" s="15">
        <f t="shared" si="406"/>
        <v>0</v>
      </c>
      <c r="S1254" s="13">
        <f t="shared" si="413"/>
        <v>238.93575817627743</v>
      </c>
      <c r="T1254" s="13">
        <f t="shared" si="414"/>
        <v>235.23067849290712</v>
      </c>
      <c r="U1254" s="19">
        <f t="shared" si="393"/>
        <v>0</v>
      </c>
      <c r="V1254" s="13">
        <f t="shared" si="407"/>
        <v>0</v>
      </c>
      <c r="W1254" s="4" t="str">
        <f t="shared" si="408"/>
        <v>A+J=</v>
      </c>
      <c r="X1254" s="30">
        <f t="shared" si="409"/>
        <v>45866</v>
      </c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3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</row>
    <row r="1255" spans="1:80" x14ac:dyDescent="0.15">
      <c r="A1255" s="36">
        <f t="shared" si="395"/>
        <v>45649</v>
      </c>
      <c r="B1255" s="14">
        <f t="shared" si="410"/>
        <v>1279.5113204662775</v>
      </c>
      <c r="C1255" s="13">
        <f t="shared" si="396"/>
        <v>1040.5755622900001</v>
      </c>
      <c r="D1255" s="12">
        <f>IF(A1255&lt;$B$1,VLOOKUP(A1255,[1]DI!$A$4:$B$15000,2,FALSE),0)</f>
        <v>0.1215</v>
      </c>
      <c r="E1255" s="13">
        <f t="shared" si="397"/>
        <v>1.00045513</v>
      </c>
      <c r="F1255" s="13">
        <f>(TRUNC(PRODUCT($E$13:$E1254),16))</f>
        <v>1.4435336603563</v>
      </c>
      <c r="G1255" s="13">
        <f t="shared" si="398"/>
        <v>1.3844253159283</v>
      </c>
      <c r="H1255" s="13">
        <f t="shared" si="399"/>
        <v>1.0426952199999999</v>
      </c>
      <c r="I1255" s="12">
        <f t="shared" si="400"/>
        <v>4.4999999999999998E-2</v>
      </c>
      <c r="J1255" s="12">
        <f t="shared" si="411"/>
        <v>3.5000000000000003E-2</v>
      </c>
      <c r="K1255" s="30">
        <f t="shared" si="401"/>
        <v>45502</v>
      </c>
      <c r="L1255" s="2">
        <f t="shared" si="402"/>
        <v>103</v>
      </c>
      <c r="M1255" s="15">
        <f t="shared" si="403"/>
        <v>103</v>
      </c>
      <c r="N1255" s="11">
        <f t="shared" si="404"/>
        <v>1.018153842</v>
      </c>
      <c r="O1255" s="11">
        <f t="shared" si="394"/>
        <v>1.0152055745067738</v>
      </c>
      <c r="P1255" s="11">
        <f t="shared" si="405"/>
        <v>1.061624144</v>
      </c>
      <c r="Q1255" s="11">
        <f t="shared" si="412"/>
        <v>1.0585500000000001</v>
      </c>
      <c r="R1255" s="15">
        <f t="shared" si="406"/>
        <v>0</v>
      </c>
      <c r="S1255" s="13">
        <f t="shared" si="413"/>
        <v>238.93575817627743</v>
      </c>
      <c r="T1255" s="13">
        <f t="shared" si="414"/>
        <v>235.23067849290712</v>
      </c>
      <c r="U1255" s="19">
        <f t="shared" si="393"/>
        <v>0</v>
      </c>
      <c r="V1255" s="13">
        <f t="shared" si="407"/>
        <v>0</v>
      </c>
      <c r="W1255" s="4" t="str">
        <f t="shared" si="408"/>
        <v>A+J=</v>
      </c>
      <c r="X1255" s="30">
        <f t="shared" si="409"/>
        <v>45866</v>
      </c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3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</row>
    <row r="1256" spans="1:80" x14ac:dyDescent="0.15">
      <c r="A1256" s="36">
        <f t="shared" si="395"/>
        <v>45650</v>
      </c>
      <c r="B1256" s="14">
        <f t="shared" si="410"/>
        <v>1280.3172761478863</v>
      </c>
      <c r="C1256" s="13">
        <f t="shared" si="396"/>
        <v>1040.5755622900001</v>
      </c>
      <c r="D1256" s="12">
        <f>IF(A1256&lt;$B$1,VLOOKUP(A1256,[1]DI!$A$4:$B$15000,2,FALSE),0)</f>
        <v>0.1215</v>
      </c>
      <c r="E1256" s="13">
        <f t="shared" si="397"/>
        <v>1.00045513</v>
      </c>
      <c r="F1256" s="13">
        <f>(TRUNC(PRODUCT($E$13:$E1255),16))</f>
        <v>1.4441906558311299</v>
      </c>
      <c r="G1256" s="13">
        <f t="shared" si="398"/>
        <v>1.3844253159283</v>
      </c>
      <c r="H1256" s="13">
        <f t="shared" si="399"/>
        <v>1.0431697799999999</v>
      </c>
      <c r="I1256" s="12">
        <f t="shared" si="400"/>
        <v>4.4999999999999998E-2</v>
      </c>
      <c r="J1256" s="12">
        <f t="shared" si="411"/>
        <v>3.5000000000000003E-2</v>
      </c>
      <c r="K1256" s="30">
        <f t="shared" si="401"/>
        <v>45502</v>
      </c>
      <c r="L1256" s="2">
        <f t="shared" si="402"/>
        <v>104</v>
      </c>
      <c r="M1256" s="15">
        <f t="shared" si="403"/>
        <v>104</v>
      </c>
      <c r="N1256" s="11">
        <f t="shared" si="404"/>
        <v>1.018331699</v>
      </c>
      <c r="O1256" s="11">
        <f t="shared" si="394"/>
        <v>1.015344172609657</v>
      </c>
      <c r="P1256" s="11">
        <f t="shared" si="405"/>
        <v>1.0622928540000001</v>
      </c>
      <c r="Q1256" s="11">
        <f t="shared" si="412"/>
        <v>1.0591763569999999</v>
      </c>
      <c r="R1256" s="15">
        <f t="shared" si="406"/>
        <v>0</v>
      </c>
      <c r="S1256" s="13">
        <f t="shared" si="413"/>
        <v>239.74171385788623</v>
      </c>
      <c r="T1256" s="13">
        <f t="shared" si="414"/>
        <v>235.98558866403999</v>
      </c>
      <c r="U1256" s="19">
        <f t="shared" si="393"/>
        <v>0</v>
      </c>
      <c r="V1256" s="13">
        <f t="shared" si="407"/>
        <v>0</v>
      </c>
      <c r="W1256" s="4" t="str">
        <f t="shared" si="408"/>
        <v>A+J=</v>
      </c>
      <c r="X1256" s="30">
        <f t="shared" si="409"/>
        <v>45866</v>
      </c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3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</row>
    <row r="1257" spans="1:80" x14ac:dyDescent="0.15">
      <c r="A1257" s="36">
        <f t="shared" si="395"/>
        <v>45651</v>
      </c>
      <c r="B1257" s="14">
        <f t="shared" si="410"/>
        <v>1281.123744061656</v>
      </c>
      <c r="C1257" s="13">
        <f t="shared" si="396"/>
        <v>1040.5755622900001</v>
      </c>
      <c r="D1257" s="12">
        <f>IF(A1257&lt;$B$1,VLOOKUP(A1257,[1]DI!$A$4:$B$15000,2,FALSE),0)</f>
        <v>0</v>
      </c>
      <c r="E1257" s="13">
        <f t="shared" si="397"/>
        <v>1</v>
      </c>
      <c r="F1257" s="13">
        <f>(TRUNC(PRODUCT($E$13:$E1256),16))</f>
        <v>1.4448479503243199</v>
      </c>
      <c r="G1257" s="13">
        <f t="shared" si="398"/>
        <v>1.3844253159283</v>
      </c>
      <c r="H1257" s="13">
        <f t="shared" si="399"/>
        <v>1.0436445599999999</v>
      </c>
      <c r="I1257" s="12">
        <f t="shared" si="400"/>
        <v>4.4999999999999998E-2</v>
      </c>
      <c r="J1257" s="12">
        <f t="shared" si="411"/>
        <v>3.5000000000000003E-2</v>
      </c>
      <c r="K1257" s="30">
        <f t="shared" si="401"/>
        <v>45502</v>
      </c>
      <c r="L1257" s="2">
        <f t="shared" si="402"/>
        <v>104</v>
      </c>
      <c r="M1257" s="15">
        <f t="shared" si="403"/>
        <v>105</v>
      </c>
      <c r="N1257" s="11">
        <f t="shared" si="404"/>
        <v>1.018509586</v>
      </c>
      <c r="O1257" s="11">
        <f t="shared" si="394"/>
        <v>1.0154827908070851</v>
      </c>
      <c r="P1257" s="11">
        <f t="shared" si="405"/>
        <v>1.0629619889999999</v>
      </c>
      <c r="Q1257" s="11">
        <f t="shared" si="412"/>
        <v>1.0598030899999999</v>
      </c>
      <c r="R1257" s="15">
        <f t="shared" si="406"/>
        <v>0</v>
      </c>
      <c r="S1257" s="13">
        <f t="shared" si="413"/>
        <v>240.54818177165578</v>
      </c>
      <c r="T1257" s="13">
        <f t="shared" si="414"/>
        <v>236.74095201880218</v>
      </c>
      <c r="U1257" s="19">
        <f t="shared" si="393"/>
        <v>0</v>
      </c>
      <c r="V1257" s="13">
        <f t="shared" si="407"/>
        <v>0</v>
      </c>
      <c r="W1257" s="4" t="str">
        <f t="shared" si="408"/>
        <v>A+J=</v>
      </c>
      <c r="X1257" s="30">
        <f t="shared" si="409"/>
        <v>45866</v>
      </c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3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</row>
    <row r="1258" spans="1:80" x14ac:dyDescent="0.15">
      <c r="A1258" s="36">
        <f t="shared" si="395"/>
        <v>45652</v>
      </c>
      <c r="B1258" s="14">
        <f t="shared" si="410"/>
        <v>1281.123744061656</v>
      </c>
      <c r="C1258" s="13">
        <f t="shared" si="396"/>
        <v>1040.5755622900001</v>
      </c>
      <c r="D1258" s="12">
        <f>IF(A1258&lt;$B$1,VLOOKUP(A1258,[1]DI!$A$4:$B$15000,2,FALSE),0)</f>
        <v>0.1215</v>
      </c>
      <c r="E1258" s="13">
        <f t="shared" si="397"/>
        <v>1.00045513</v>
      </c>
      <c r="F1258" s="13">
        <f>(TRUNC(PRODUCT($E$13:$E1257),16))</f>
        <v>1.4448479503243199</v>
      </c>
      <c r="G1258" s="13">
        <f t="shared" si="398"/>
        <v>1.3844253159283</v>
      </c>
      <c r="H1258" s="13">
        <f t="shared" si="399"/>
        <v>1.0436445599999999</v>
      </c>
      <c r="I1258" s="12">
        <f t="shared" si="400"/>
        <v>4.4999999999999998E-2</v>
      </c>
      <c r="J1258" s="12">
        <f t="shared" si="411"/>
        <v>3.5000000000000003E-2</v>
      </c>
      <c r="K1258" s="30">
        <f t="shared" si="401"/>
        <v>45502</v>
      </c>
      <c r="L1258" s="2">
        <f t="shared" si="402"/>
        <v>105</v>
      </c>
      <c r="M1258" s="15">
        <f t="shared" si="403"/>
        <v>105</v>
      </c>
      <c r="N1258" s="11">
        <f t="shared" si="404"/>
        <v>1.018509586</v>
      </c>
      <c r="O1258" s="11">
        <f t="shared" si="394"/>
        <v>1.0154827908070851</v>
      </c>
      <c r="P1258" s="11">
        <f t="shared" si="405"/>
        <v>1.0629619889999999</v>
      </c>
      <c r="Q1258" s="11">
        <f t="shared" si="412"/>
        <v>1.0598030899999999</v>
      </c>
      <c r="R1258" s="15">
        <f t="shared" si="406"/>
        <v>0</v>
      </c>
      <c r="S1258" s="13">
        <f t="shared" si="413"/>
        <v>240.54818177165578</v>
      </c>
      <c r="T1258" s="13">
        <f t="shared" si="414"/>
        <v>236.74095201880218</v>
      </c>
      <c r="U1258" s="19">
        <f t="shared" si="393"/>
        <v>0</v>
      </c>
      <c r="V1258" s="13">
        <f t="shared" si="407"/>
        <v>0</v>
      </c>
      <c r="W1258" s="4" t="str">
        <f t="shared" si="408"/>
        <v>A+J=</v>
      </c>
      <c r="X1258" s="30">
        <f t="shared" si="409"/>
        <v>45866</v>
      </c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3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</row>
    <row r="1259" spans="1:80" x14ac:dyDescent="0.15">
      <c r="A1259" s="36">
        <f t="shared" si="395"/>
        <v>45653</v>
      </c>
      <c r="B1259" s="14">
        <f t="shared" si="410"/>
        <v>1281.9307121509471</v>
      </c>
      <c r="C1259" s="13">
        <f t="shared" si="396"/>
        <v>1040.5755622900001</v>
      </c>
      <c r="D1259" s="12">
        <f>IF(A1259&lt;$B$1,VLOOKUP(A1259,[1]DI!$A$4:$B$15000,2,FALSE),0)</f>
        <v>0.1215</v>
      </c>
      <c r="E1259" s="13">
        <f t="shared" si="397"/>
        <v>1.00045513</v>
      </c>
      <c r="F1259" s="13">
        <f>(TRUNC(PRODUCT($E$13:$E1258),16))</f>
        <v>1.44550554397195</v>
      </c>
      <c r="G1259" s="13">
        <f t="shared" si="398"/>
        <v>1.3844253159283</v>
      </c>
      <c r="H1259" s="13">
        <f t="shared" si="399"/>
        <v>1.04411955</v>
      </c>
      <c r="I1259" s="12">
        <f t="shared" si="400"/>
        <v>4.4999999999999998E-2</v>
      </c>
      <c r="J1259" s="12">
        <f t="shared" si="411"/>
        <v>3.5000000000000003E-2</v>
      </c>
      <c r="K1259" s="30">
        <f t="shared" si="401"/>
        <v>45502</v>
      </c>
      <c r="L1259" s="2">
        <f t="shared" si="402"/>
        <v>106</v>
      </c>
      <c r="M1259" s="15">
        <f t="shared" si="403"/>
        <v>106</v>
      </c>
      <c r="N1259" s="11">
        <f t="shared" si="404"/>
        <v>1.0186875049999999</v>
      </c>
      <c r="O1259" s="11">
        <f t="shared" si="394"/>
        <v>1.0156214270896036</v>
      </c>
      <c r="P1259" s="11">
        <f t="shared" si="405"/>
        <v>1.063631539</v>
      </c>
      <c r="Q1259" s="11">
        <f t="shared" si="412"/>
        <v>1.0604301869999999</v>
      </c>
      <c r="R1259" s="15">
        <f t="shared" si="406"/>
        <v>0</v>
      </c>
      <c r="S1259" s="13">
        <f t="shared" si="413"/>
        <v>241.35514986094691</v>
      </c>
      <c r="T1259" s="13">
        <f t="shared" si="414"/>
        <v>237.49675407122666</v>
      </c>
      <c r="U1259" s="19">
        <f t="shared" si="393"/>
        <v>0</v>
      </c>
      <c r="V1259" s="13">
        <f t="shared" si="407"/>
        <v>0</v>
      </c>
      <c r="W1259" s="4" t="str">
        <f t="shared" si="408"/>
        <v>A+J=</v>
      </c>
      <c r="X1259" s="30">
        <f t="shared" si="409"/>
        <v>45866</v>
      </c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3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</row>
    <row r="1260" spans="1:80" x14ac:dyDescent="0.15">
      <c r="A1260" s="36">
        <f t="shared" si="395"/>
        <v>45654</v>
      </c>
      <c r="B1260" s="14">
        <f t="shared" si="410"/>
        <v>1282.7381936670627</v>
      </c>
      <c r="C1260" s="13">
        <f t="shared" si="396"/>
        <v>1040.5755622900001</v>
      </c>
      <c r="D1260" s="12">
        <f>IF(A1260&lt;$B$1,VLOOKUP(A1260,[1]DI!$A$4:$B$15000,2,FALSE),0)</f>
        <v>0</v>
      </c>
      <c r="E1260" s="13">
        <f t="shared" si="397"/>
        <v>1</v>
      </c>
      <c r="F1260" s="13">
        <f>(TRUNC(PRODUCT($E$13:$E1259),16))</f>
        <v>1.4461634369101799</v>
      </c>
      <c r="G1260" s="13">
        <f t="shared" si="398"/>
        <v>1.3844253159283</v>
      </c>
      <c r="H1260" s="13">
        <f t="shared" si="399"/>
        <v>1.0445947600000001</v>
      </c>
      <c r="I1260" s="12">
        <f t="shared" si="400"/>
        <v>4.4999999999999998E-2</v>
      </c>
      <c r="J1260" s="12">
        <f t="shared" si="411"/>
        <v>3.5000000000000003E-2</v>
      </c>
      <c r="K1260" s="30">
        <f t="shared" si="401"/>
        <v>45502</v>
      </c>
      <c r="L1260" s="2">
        <f t="shared" si="402"/>
        <v>106</v>
      </c>
      <c r="M1260" s="15">
        <f t="shared" si="403"/>
        <v>107</v>
      </c>
      <c r="N1260" s="11">
        <f t="shared" si="404"/>
        <v>1.018865455</v>
      </c>
      <c r="O1260" s="11">
        <f t="shared" si="394"/>
        <v>1.0157600834666662</v>
      </c>
      <c r="P1260" s="11">
        <f t="shared" si="405"/>
        <v>1.0643015149999999</v>
      </c>
      <c r="Q1260" s="11">
        <f t="shared" si="412"/>
        <v>1.061057661</v>
      </c>
      <c r="R1260" s="15">
        <f t="shared" si="406"/>
        <v>0</v>
      </c>
      <c r="S1260" s="13">
        <f t="shared" si="413"/>
        <v>242.16263137706267</v>
      </c>
      <c r="T1260" s="13">
        <f t="shared" si="414"/>
        <v>238.25301050194432</v>
      </c>
      <c r="U1260" s="19">
        <f t="shared" si="393"/>
        <v>0</v>
      </c>
      <c r="V1260" s="13">
        <f t="shared" si="407"/>
        <v>0</v>
      </c>
      <c r="W1260" s="4" t="str">
        <f t="shared" si="408"/>
        <v>A+J=</v>
      </c>
      <c r="X1260" s="30">
        <f t="shared" si="409"/>
        <v>45866</v>
      </c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3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</row>
    <row r="1261" spans="1:80" x14ac:dyDescent="0.15">
      <c r="A1261" s="36">
        <f t="shared" si="395"/>
        <v>45655</v>
      </c>
      <c r="B1261" s="14">
        <f t="shared" si="410"/>
        <v>1282.7381936670627</v>
      </c>
      <c r="C1261" s="13">
        <f t="shared" si="396"/>
        <v>1040.5755622900001</v>
      </c>
      <c r="D1261" s="12">
        <f>IF(A1261&lt;$B$1,VLOOKUP(A1261,[1]DI!$A$4:$B$15000,2,FALSE),0)</f>
        <v>0</v>
      </c>
      <c r="E1261" s="13">
        <f t="shared" si="397"/>
        <v>1</v>
      </c>
      <c r="F1261" s="13">
        <f>(TRUNC(PRODUCT($E$13:$E1260),16))</f>
        <v>1.4461634369101799</v>
      </c>
      <c r="G1261" s="13">
        <f t="shared" si="398"/>
        <v>1.3844253159283</v>
      </c>
      <c r="H1261" s="13">
        <f t="shared" si="399"/>
        <v>1.0445947600000001</v>
      </c>
      <c r="I1261" s="12">
        <f t="shared" si="400"/>
        <v>4.4999999999999998E-2</v>
      </c>
      <c r="J1261" s="12">
        <f t="shared" si="411"/>
        <v>3.5000000000000003E-2</v>
      </c>
      <c r="K1261" s="30">
        <f t="shared" si="401"/>
        <v>45502</v>
      </c>
      <c r="L1261" s="2">
        <f t="shared" si="402"/>
        <v>106</v>
      </c>
      <c r="M1261" s="15">
        <f t="shared" si="403"/>
        <v>107</v>
      </c>
      <c r="N1261" s="11">
        <f t="shared" si="404"/>
        <v>1.018865455</v>
      </c>
      <c r="O1261" s="11">
        <f t="shared" si="394"/>
        <v>1.0157600834666662</v>
      </c>
      <c r="P1261" s="11">
        <f t="shared" si="405"/>
        <v>1.0643015149999999</v>
      </c>
      <c r="Q1261" s="11">
        <f t="shared" si="412"/>
        <v>1.061057661</v>
      </c>
      <c r="R1261" s="15">
        <f t="shared" si="406"/>
        <v>0</v>
      </c>
      <c r="S1261" s="13">
        <f t="shared" si="413"/>
        <v>242.16263137706267</v>
      </c>
      <c r="T1261" s="13">
        <f t="shared" si="414"/>
        <v>238.25301050194432</v>
      </c>
      <c r="U1261" s="19">
        <f t="shared" si="393"/>
        <v>0</v>
      </c>
      <c r="V1261" s="13">
        <f t="shared" si="407"/>
        <v>0</v>
      </c>
      <c r="W1261" s="4" t="str">
        <f t="shared" si="408"/>
        <v>A+J=</v>
      </c>
      <c r="X1261" s="30">
        <f t="shared" si="409"/>
        <v>45866</v>
      </c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3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</row>
    <row r="1262" spans="1:80" x14ac:dyDescent="0.15">
      <c r="A1262" s="36">
        <f t="shared" si="395"/>
        <v>45656</v>
      </c>
      <c r="B1262" s="14">
        <f t="shared" si="410"/>
        <v>1282.7381936670627</v>
      </c>
      <c r="C1262" s="13">
        <f t="shared" si="396"/>
        <v>1040.5755622900001</v>
      </c>
      <c r="D1262" s="12">
        <f>IF(A1262&lt;$B$1,VLOOKUP(A1262,[1]DI!$A$4:$B$15000,2,FALSE),0)</f>
        <v>0.1215</v>
      </c>
      <c r="E1262" s="13">
        <f t="shared" si="397"/>
        <v>1.00045513</v>
      </c>
      <c r="F1262" s="13">
        <f>(TRUNC(PRODUCT($E$13:$E1261),16))</f>
        <v>1.4461634369101799</v>
      </c>
      <c r="G1262" s="13">
        <f t="shared" si="398"/>
        <v>1.3844253159283</v>
      </c>
      <c r="H1262" s="13">
        <f t="shared" si="399"/>
        <v>1.0445947600000001</v>
      </c>
      <c r="I1262" s="12">
        <f t="shared" si="400"/>
        <v>4.4999999999999998E-2</v>
      </c>
      <c r="J1262" s="12">
        <f t="shared" si="411"/>
        <v>3.5000000000000003E-2</v>
      </c>
      <c r="K1262" s="30">
        <f t="shared" si="401"/>
        <v>45502</v>
      </c>
      <c r="L1262" s="2">
        <f t="shared" si="402"/>
        <v>107</v>
      </c>
      <c r="M1262" s="15">
        <f t="shared" si="403"/>
        <v>107</v>
      </c>
      <c r="N1262" s="11">
        <f t="shared" si="404"/>
        <v>1.018865455</v>
      </c>
      <c r="O1262" s="11">
        <f t="shared" si="394"/>
        <v>1.0157600834666662</v>
      </c>
      <c r="P1262" s="11">
        <f t="shared" si="405"/>
        <v>1.0643015149999999</v>
      </c>
      <c r="Q1262" s="11">
        <f t="shared" si="412"/>
        <v>1.061057661</v>
      </c>
      <c r="R1262" s="15">
        <f t="shared" si="406"/>
        <v>0</v>
      </c>
      <c r="S1262" s="13">
        <f t="shared" si="413"/>
        <v>242.16263137706267</v>
      </c>
      <c r="T1262" s="13">
        <f t="shared" si="414"/>
        <v>238.25301050194432</v>
      </c>
      <c r="U1262" s="19">
        <f t="shared" si="393"/>
        <v>0</v>
      </c>
      <c r="V1262" s="13">
        <f t="shared" si="407"/>
        <v>0</v>
      </c>
      <c r="W1262" s="4" t="str">
        <f t="shared" si="408"/>
        <v>A+J=</v>
      </c>
      <c r="X1262" s="30">
        <f t="shared" si="409"/>
        <v>45866</v>
      </c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3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</row>
    <row r="1263" spans="1:80" x14ac:dyDescent="0.15">
      <c r="A1263" s="36">
        <f t="shared" si="395"/>
        <v>45657</v>
      </c>
      <c r="B1263" s="14">
        <f t="shared" si="410"/>
        <v>1283.5461886200032</v>
      </c>
      <c r="C1263" s="13">
        <f t="shared" si="396"/>
        <v>1040.5755622900001</v>
      </c>
      <c r="D1263" s="12">
        <f>IF(A1263&lt;$B$1,VLOOKUP(A1263,[1]DI!$A$4:$B$15000,2,FALSE),0)</f>
        <v>0.1215</v>
      </c>
      <c r="E1263" s="13">
        <f t="shared" si="397"/>
        <v>1.00045513</v>
      </c>
      <c r="F1263" s="13">
        <f>(TRUNC(PRODUCT($E$13:$E1262),16))</f>
        <v>1.4468216292752201</v>
      </c>
      <c r="G1263" s="13">
        <f t="shared" si="398"/>
        <v>1.3844253159283</v>
      </c>
      <c r="H1263" s="13">
        <f t="shared" si="399"/>
        <v>1.0450701899999999</v>
      </c>
      <c r="I1263" s="12">
        <f t="shared" si="400"/>
        <v>4.4999999999999998E-2</v>
      </c>
      <c r="J1263" s="12">
        <f t="shared" si="411"/>
        <v>3.5000000000000003E-2</v>
      </c>
      <c r="K1263" s="30">
        <f t="shared" si="401"/>
        <v>45502</v>
      </c>
      <c r="L1263" s="2">
        <f t="shared" si="402"/>
        <v>108</v>
      </c>
      <c r="M1263" s="15">
        <f t="shared" si="403"/>
        <v>108</v>
      </c>
      <c r="N1263" s="11">
        <f t="shared" si="404"/>
        <v>1.019043436</v>
      </c>
      <c r="O1263" s="11">
        <f t="shared" si="394"/>
        <v>1.0158987579288195</v>
      </c>
      <c r="P1263" s="11">
        <f t="shared" si="405"/>
        <v>1.064971917</v>
      </c>
      <c r="Q1263" s="11">
        <f t="shared" si="412"/>
        <v>1.0616855080000001</v>
      </c>
      <c r="R1263" s="15">
        <f t="shared" si="406"/>
        <v>0</v>
      </c>
      <c r="S1263" s="13">
        <f t="shared" si="413"/>
        <v>242.97062633000306</v>
      </c>
      <c r="T1263" s="13">
        <f t="shared" si="414"/>
        <v>239.00971649229948</v>
      </c>
      <c r="U1263" s="19">
        <f t="shared" si="393"/>
        <v>0</v>
      </c>
      <c r="V1263" s="13">
        <f t="shared" si="407"/>
        <v>0</v>
      </c>
      <c r="W1263" s="4" t="str">
        <f t="shared" si="408"/>
        <v>A+J=</v>
      </c>
      <c r="X1263" s="30">
        <f t="shared" si="409"/>
        <v>45866</v>
      </c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3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</row>
    <row r="1264" spans="1:80" x14ac:dyDescent="0.15">
      <c r="A1264" s="36">
        <f t="shared" si="395"/>
        <v>45658</v>
      </c>
      <c r="B1264" s="14">
        <f t="shared" si="410"/>
        <v>1284.354684953129</v>
      </c>
      <c r="C1264" s="13">
        <f t="shared" si="396"/>
        <v>1040.5755622900001</v>
      </c>
      <c r="D1264" s="12">
        <f>IF(A1264&lt;$B$1,VLOOKUP(A1264,[1]DI!$A$4:$B$15000,2,FALSE),0)</f>
        <v>0</v>
      </c>
      <c r="E1264" s="13">
        <f t="shared" si="397"/>
        <v>1</v>
      </c>
      <c r="F1264" s="13">
        <f>(TRUNC(PRODUCT($E$13:$E1263),16))</f>
        <v>1.4474801212033499</v>
      </c>
      <c r="G1264" s="13">
        <f t="shared" si="398"/>
        <v>1.3844253159283</v>
      </c>
      <c r="H1264" s="13">
        <f t="shared" si="399"/>
        <v>1.04554583</v>
      </c>
      <c r="I1264" s="12">
        <f t="shared" si="400"/>
        <v>4.4999999999999998E-2</v>
      </c>
      <c r="J1264" s="12">
        <f t="shared" si="411"/>
        <v>3.5000000000000003E-2</v>
      </c>
      <c r="K1264" s="30">
        <f t="shared" si="401"/>
        <v>45502</v>
      </c>
      <c r="L1264" s="2">
        <f t="shared" si="402"/>
        <v>108</v>
      </c>
      <c r="M1264" s="15">
        <f t="shared" si="403"/>
        <v>109</v>
      </c>
      <c r="N1264" s="11">
        <f t="shared" si="404"/>
        <v>1.0192214479999999</v>
      </c>
      <c r="O1264" s="11">
        <f t="shared" si="394"/>
        <v>1.0160374514807899</v>
      </c>
      <c r="P1264" s="11">
        <f t="shared" si="405"/>
        <v>1.065642735</v>
      </c>
      <c r="Q1264" s="11">
        <f t="shared" si="412"/>
        <v>1.062313721</v>
      </c>
      <c r="R1264" s="15">
        <f t="shared" si="406"/>
        <v>0</v>
      </c>
      <c r="S1264" s="13">
        <f t="shared" si="413"/>
        <v>243.77912266312896</v>
      </c>
      <c r="T1264" s="13">
        <f t="shared" si="414"/>
        <v>239.7668635896448</v>
      </c>
      <c r="U1264" s="19">
        <f t="shared" si="393"/>
        <v>0</v>
      </c>
      <c r="V1264" s="13">
        <f t="shared" si="407"/>
        <v>0</v>
      </c>
      <c r="W1264" s="4" t="str">
        <f t="shared" si="408"/>
        <v>A+J=</v>
      </c>
      <c r="X1264" s="30">
        <f t="shared" si="409"/>
        <v>45866</v>
      </c>
      <c r="Y1264" s="3"/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3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</row>
    <row r="1265" spans="1:80" x14ac:dyDescent="0.15">
      <c r="A1265" s="36">
        <f t="shared" si="395"/>
        <v>45659</v>
      </c>
      <c r="B1265" s="14">
        <f t="shared" si="410"/>
        <v>1284.354684953129</v>
      </c>
      <c r="C1265" s="13">
        <f t="shared" si="396"/>
        <v>1040.5755622900001</v>
      </c>
      <c r="D1265" s="12">
        <f>IF(A1265&lt;$B$1,VLOOKUP(A1265,[1]DI!$A$4:$B$15000,2,FALSE),0)</f>
        <v>0.1215</v>
      </c>
      <c r="E1265" s="13">
        <f t="shared" si="397"/>
        <v>1.00045513</v>
      </c>
      <c r="F1265" s="13">
        <f>(TRUNC(PRODUCT($E$13:$E1264),16))</f>
        <v>1.4474801212033499</v>
      </c>
      <c r="G1265" s="13">
        <f t="shared" si="398"/>
        <v>1.3844253159283</v>
      </c>
      <c r="H1265" s="13">
        <f t="shared" si="399"/>
        <v>1.04554583</v>
      </c>
      <c r="I1265" s="12">
        <f t="shared" si="400"/>
        <v>4.4999999999999998E-2</v>
      </c>
      <c r="J1265" s="12">
        <f t="shared" si="411"/>
        <v>3.5000000000000003E-2</v>
      </c>
      <c r="K1265" s="30">
        <f t="shared" si="401"/>
        <v>45502</v>
      </c>
      <c r="L1265" s="2">
        <f t="shared" si="402"/>
        <v>109</v>
      </c>
      <c r="M1265" s="15">
        <f t="shared" si="403"/>
        <v>109</v>
      </c>
      <c r="N1265" s="11">
        <f t="shared" si="404"/>
        <v>1.0192214479999999</v>
      </c>
      <c r="O1265" s="11">
        <f t="shared" si="394"/>
        <v>1.0160374514807899</v>
      </c>
      <c r="P1265" s="11">
        <f t="shared" si="405"/>
        <v>1.065642735</v>
      </c>
      <c r="Q1265" s="11">
        <f t="shared" si="412"/>
        <v>1.062313721</v>
      </c>
      <c r="R1265" s="15">
        <f t="shared" si="406"/>
        <v>0</v>
      </c>
      <c r="S1265" s="13">
        <f t="shared" si="413"/>
        <v>243.77912266312896</v>
      </c>
      <c r="T1265" s="13">
        <f t="shared" si="414"/>
        <v>239.7668635896448</v>
      </c>
      <c r="U1265" s="19">
        <f t="shared" si="393"/>
        <v>0</v>
      </c>
      <c r="V1265" s="13">
        <f t="shared" si="407"/>
        <v>0</v>
      </c>
      <c r="W1265" s="4" t="str">
        <f t="shared" si="408"/>
        <v>A+J=</v>
      </c>
      <c r="X1265" s="30">
        <f t="shared" si="409"/>
        <v>45866</v>
      </c>
      <c r="Y1265" s="3"/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3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</row>
    <row r="1266" spans="1:80" ht="18.75" x14ac:dyDescent="0.3">
      <c r="A1266" s="36">
        <f t="shared" si="395"/>
        <v>45660</v>
      </c>
      <c r="B1266" s="14">
        <f t="shared" si="410"/>
        <v>1285.1636935084157</v>
      </c>
      <c r="C1266" s="13">
        <f t="shared" si="396"/>
        <v>1040.5755622900001</v>
      </c>
      <c r="D1266" s="12">
        <f>IF(A1266&lt;$B$1,VLOOKUP(A1266,[1]DI!$A$4:$B$15000,2,FALSE),0)</f>
        <v>0.1215</v>
      </c>
      <c r="E1266" s="13">
        <f t="shared" si="397"/>
        <v>1.00045513</v>
      </c>
      <c r="F1266" s="13">
        <f>(TRUNC(PRODUCT($E$13:$E1265),16))</f>
        <v>1.4481389128309201</v>
      </c>
      <c r="G1266" s="13">
        <f t="shared" si="398"/>
        <v>1.3844253159283</v>
      </c>
      <c r="H1266" s="13">
        <f t="shared" si="399"/>
        <v>1.0460216899999999</v>
      </c>
      <c r="I1266" s="12">
        <f t="shared" si="400"/>
        <v>4.4999999999999998E-2</v>
      </c>
      <c r="J1266" s="12">
        <f t="shared" si="411"/>
        <v>3.5000000000000003E-2</v>
      </c>
      <c r="K1266" s="30">
        <f t="shared" si="401"/>
        <v>45502</v>
      </c>
      <c r="L1266" s="2">
        <f t="shared" si="402"/>
        <v>110</v>
      </c>
      <c r="M1266" s="15">
        <f t="shared" si="403"/>
        <v>110</v>
      </c>
      <c r="N1266" s="11">
        <f t="shared" si="404"/>
        <v>1.0193994909999999</v>
      </c>
      <c r="O1266" s="11">
        <f t="shared" si="394"/>
        <v>1.0161761631178508</v>
      </c>
      <c r="P1266" s="11">
        <f t="shared" si="405"/>
        <v>1.0663139779999999</v>
      </c>
      <c r="Q1266" s="11">
        <f t="shared" si="412"/>
        <v>1.0629423069999999</v>
      </c>
      <c r="R1266" s="15">
        <f t="shared" si="406"/>
        <v>0</v>
      </c>
      <c r="S1266" s="13">
        <f t="shared" si="413"/>
        <v>244.58813121841558</v>
      </c>
      <c r="T1266" s="13">
        <f t="shared" si="414"/>
        <v>240.5244602466276</v>
      </c>
      <c r="U1266" s="19">
        <f t="shared" si="393"/>
        <v>0</v>
      </c>
      <c r="V1266" s="13">
        <f t="shared" si="407"/>
        <v>0</v>
      </c>
      <c r="W1266" s="4" t="str">
        <f t="shared" si="408"/>
        <v>A+J=</v>
      </c>
      <c r="X1266" s="30">
        <f t="shared" si="409"/>
        <v>45866</v>
      </c>
      <c r="Y1266" s="189" t="s">
        <v>88</v>
      </c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3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</row>
    <row r="1267" spans="1:80" ht="15" x14ac:dyDescent="0.25">
      <c r="A1267" s="36">
        <f t="shared" si="395"/>
        <v>45661</v>
      </c>
      <c r="B1267" s="14">
        <f t="shared" si="410"/>
        <v>1285.9732167051907</v>
      </c>
      <c r="C1267" s="13">
        <f t="shared" si="396"/>
        <v>1040.5755622900001</v>
      </c>
      <c r="D1267" s="12">
        <f>IF(A1267&lt;$B$1,VLOOKUP(A1267,[1]DI!$A$4:$B$15000,2,FALSE),0)</f>
        <v>0</v>
      </c>
      <c r="E1267" s="13">
        <f t="shared" si="397"/>
        <v>1</v>
      </c>
      <c r="F1267" s="13">
        <f>(TRUNC(PRODUCT($E$13:$E1266),16))</f>
        <v>1.44879800429431</v>
      </c>
      <c r="G1267" s="13">
        <f t="shared" si="398"/>
        <v>1.3844253159283</v>
      </c>
      <c r="H1267" s="13">
        <f t="shared" si="399"/>
        <v>1.04649777</v>
      </c>
      <c r="I1267" s="12">
        <f t="shared" si="400"/>
        <v>4.4999999999999998E-2</v>
      </c>
      <c r="J1267" s="12">
        <f t="shared" si="411"/>
        <v>3.5000000000000003E-2</v>
      </c>
      <c r="K1267" s="30">
        <f t="shared" si="401"/>
        <v>45502</v>
      </c>
      <c r="L1267" s="2">
        <f t="shared" si="402"/>
        <v>110</v>
      </c>
      <c r="M1267" s="15">
        <f t="shared" si="403"/>
        <v>111</v>
      </c>
      <c r="N1267" s="11">
        <f t="shared" si="404"/>
        <v>1.0195775650000001</v>
      </c>
      <c r="O1267" s="11">
        <f t="shared" si="394"/>
        <v>1.0163148948494563</v>
      </c>
      <c r="P1267" s="11">
        <f t="shared" si="405"/>
        <v>1.066985648</v>
      </c>
      <c r="Q1267" s="11">
        <f t="shared" si="412"/>
        <v>1.063571271</v>
      </c>
      <c r="R1267" s="15">
        <f t="shared" si="406"/>
        <v>0</v>
      </c>
      <c r="S1267" s="13">
        <f t="shared" si="413"/>
        <v>245.39765441519069</v>
      </c>
      <c r="T1267" s="13">
        <f t="shared" si="414"/>
        <v>241.2825124865675</v>
      </c>
      <c r="U1267" s="19">
        <f t="shared" si="393"/>
        <v>0</v>
      </c>
      <c r="V1267" s="13">
        <f t="shared" si="407"/>
        <v>0</v>
      </c>
      <c r="W1267" s="4" t="str">
        <f t="shared" si="408"/>
        <v>A+J=</v>
      </c>
      <c r="X1267" s="30">
        <f t="shared" si="409"/>
        <v>45866</v>
      </c>
      <c r="Y1267" s="179">
        <v>45687</v>
      </c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3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</row>
    <row r="1268" spans="1:80" ht="15" x14ac:dyDescent="0.25">
      <c r="A1268" s="36">
        <f t="shared" si="395"/>
        <v>45662</v>
      </c>
      <c r="B1268" s="14">
        <f t="shared" si="410"/>
        <v>1285.9732167051907</v>
      </c>
      <c r="C1268" s="13">
        <f t="shared" si="396"/>
        <v>1040.5755622900001</v>
      </c>
      <c r="D1268" s="12">
        <f>IF(A1268&lt;$B$1,VLOOKUP(A1268,[1]DI!$A$4:$B$15000,2,FALSE),0)</f>
        <v>0</v>
      </c>
      <c r="E1268" s="13">
        <f t="shared" si="397"/>
        <v>1</v>
      </c>
      <c r="F1268" s="13">
        <f>(TRUNC(PRODUCT($E$13:$E1267),16))</f>
        <v>1.44879800429431</v>
      </c>
      <c r="G1268" s="13">
        <f t="shared" si="398"/>
        <v>1.3844253159283</v>
      </c>
      <c r="H1268" s="13">
        <f t="shared" si="399"/>
        <v>1.04649777</v>
      </c>
      <c r="I1268" s="12">
        <f t="shared" si="400"/>
        <v>4.4999999999999998E-2</v>
      </c>
      <c r="J1268" s="12">
        <f t="shared" si="411"/>
        <v>3.5000000000000003E-2</v>
      </c>
      <c r="K1268" s="30">
        <f t="shared" si="401"/>
        <v>45502</v>
      </c>
      <c r="L1268" s="2">
        <f t="shared" si="402"/>
        <v>110</v>
      </c>
      <c r="M1268" s="15">
        <f t="shared" si="403"/>
        <v>111</v>
      </c>
      <c r="N1268" s="11">
        <f t="shared" si="404"/>
        <v>1.0195775650000001</v>
      </c>
      <c r="O1268" s="11">
        <f t="shared" si="394"/>
        <v>1.0163148948494563</v>
      </c>
      <c r="P1268" s="11">
        <f t="shared" si="405"/>
        <v>1.066985648</v>
      </c>
      <c r="Q1268" s="11">
        <f t="shared" si="412"/>
        <v>1.063571271</v>
      </c>
      <c r="R1268" s="15">
        <f t="shared" si="406"/>
        <v>0</v>
      </c>
      <c r="S1268" s="13">
        <f t="shared" si="413"/>
        <v>245.39765441519069</v>
      </c>
      <c r="T1268" s="13">
        <f t="shared" si="414"/>
        <v>241.2825124865675</v>
      </c>
      <c r="U1268" s="19">
        <f t="shared" si="393"/>
        <v>0</v>
      </c>
      <c r="V1268" s="13">
        <f t="shared" si="407"/>
        <v>0</v>
      </c>
      <c r="W1268" s="4" t="str">
        <f t="shared" si="408"/>
        <v>A+J=</v>
      </c>
      <c r="X1268" s="30">
        <f t="shared" si="409"/>
        <v>45866</v>
      </c>
      <c r="Y1268" s="173" t="s">
        <v>69</v>
      </c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3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</row>
    <row r="1269" spans="1:80" ht="15" x14ac:dyDescent="0.25">
      <c r="A1269" s="36">
        <f t="shared" si="395"/>
        <v>45663</v>
      </c>
      <c r="B1269" s="14">
        <f t="shared" si="410"/>
        <v>1285.9732167051907</v>
      </c>
      <c r="C1269" s="13">
        <f t="shared" si="396"/>
        <v>1040.5755622900001</v>
      </c>
      <c r="D1269" s="12">
        <f>IF(A1269&lt;$B$1,VLOOKUP(A1269,[1]DI!$A$4:$B$15000,2,FALSE),0)</f>
        <v>0.1215</v>
      </c>
      <c r="E1269" s="13">
        <f t="shared" si="397"/>
        <v>1.00045513</v>
      </c>
      <c r="F1269" s="13">
        <f>(TRUNC(PRODUCT($E$13:$E1268),16))</f>
        <v>1.44879800429431</v>
      </c>
      <c r="G1269" s="13">
        <f t="shared" si="398"/>
        <v>1.3844253159283</v>
      </c>
      <c r="H1269" s="13">
        <f t="shared" si="399"/>
        <v>1.04649777</v>
      </c>
      <c r="I1269" s="12">
        <f t="shared" si="400"/>
        <v>4.4999999999999998E-2</v>
      </c>
      <c r="J1269" s="12">
        <f t="shared" si="411"/>
        <v>3.5000000000000003E-2</v>
      </c>
      <c r="K1269" s="30">
        <f t="shared" si="401"/>
        <v>45502</v>
      </c>
      <c r="L1269" s="2">
        <f t="shared" si="402"/>
        <v>111</v>
      </c>
      <c r="M1269" s="15">
        <f t="shared" si="403"/>
        <v>111</v>
      </c>
      <c r="N1269" s="11">
        <f t="shared" si="404"/>
        <v>1.0195775650000001</v>
      </c>
      <c r="O1269" s="11">
        <f t="shared" si="394"/>
        <v>1.0163148948494563</v>
      </c>
      <c r="P1269" s="11">
        <f t="shared" si="405"/>
        <v>1.066985648</v>
      </c>
      <c r="Q1269" s="11">
        <f t="shared" si="412"/>
        <v>1.063571271</v>
      </c>
      <c r="R1269" s="15">
        <f t="shared" si="406"/>
        <v>0</v>
      </c>
      <c r="S1269" s="13">
        <f t="shared" si="413"/>
        <v>245.39765441519069</v>
      </c>
      <c r="T1269" s="13">
        <f t="shared" si="414"/>
        <v>241.2825124865675</v>
      </c>
      <c r="U1269" s="19">
        <f t="shared" si="393"/>
        <v>0</v>
      </c>
      <c r="V1269" s="13">
        <f t="shared" si="407"/>
        <v>0</v>
      </c>
      <c r="W1269" s="4" t="str">
        <f t="shared" si="408"/>
        <v>A+J=</v>
      </c>
      <c r="X1269" s="30">
        <f t="shared" si="409"/>
        <v>45866</v>
      </c>
      <c r="Y1269" s="174">
        <f>B1293*400000</f>
        <v>520252818.642546</v>
      </c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3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</row>
    <row r="1270" spans="1:80" ht="15" x14ac:dyDescent="0.25">
      <c r="A1270" s="36">
        <f t="shared" si="395"/>
        <v>45664</v>
      </c>
      <c r="B1270" s="14">
        <f t="shared" si="410"/>
        <v>1286.7832424868154</v>
      </c>
      <c r="C1270" s="13">
        <f t="shared" si="396"/>
        <v>1040.5755622900001</v>
      </c>
      <c r="D1270" s="12">
        <f>IF(A1270&lt;$B$1,VLOOKUP(A1270,[1]DI!$A$4:$B$15000,2,FALSE),0)</f>
        <v>0.1215</v>
      </c>
      <c r="E1270" s="13">
        <f t="shared" si="397"/>
        <v>1.00045513</v>
      </c>
      <c r="F1270" s="13">
        <f>(TRUNC(PRODUCT($E$13:$E1269),16))</f>
        <v>1.4494573957300101</v>
      </c>
      <c r="G1270" s="13">
        <f t="shared" si="398"/>
        <v>1.3844253159283</v>
      </c>
      <c r="H1270" s="13">
        <f t="shared" si="399"/>
        <v>1.0469740599999999</v>
      </c>
      <c r="I1270" s="12">
        <f t="shared" si="400"/>
        <v>4.4999999999999998E-2</v>
      </c>
      <c r="J1270" s="12">
        <f t="shared" si="411"/>
        <v>3.5000000000000003E-2</v>
      </c>
      <c r="K1270" s="30">
        <f t="shared" si="401"/>
        <v>45502</v>
      </c>
      <c r="L1270" s="2">
        <f t="shared" si="402"/>
        <v>112</v>
      </c>
      <c r="M1270" s="15">
        <f t="shared" si="403"/>
        <v>112</v>
      </c>
      <c r="N1270" s="11">
        <f t="shared" si="404"/>
        <v>1.019755671</v>
      </c>
      <c r="O1270" s="11">
        <f t="shared" si="394"/>
        <v>1.0164536446661518</v>
      </c>
      <c r="P1270" s="11">
        <f t="shared" si="405"/>
        <v>1.0676577350000001</v>
      </c>
      <c r="Q1270" s="11">
        <f t="shared" si="412"/>
        <v>1.0642005990000001</v>
      </c>
      <c r="R1270" s="15">
        <f t="shared" si="406"/>
        <v>0</v>
      </c>
      <c r="S1270" s="13">
        <f t="shared" si="413"/>
        <v>246.20768019681529</v>
      </c>
      <c r="T1270" s="13">
        <f t="shared" si="414"/>
        <v>242.04100343416974</v>
      </c>
      <c r="U1270" s="19">
        <f t="shared" si="393"/>
        <v>0</v>
      </c>
      <c r="V1270" s="13">
        <f t="shared" si="407"/>
        <v>0</v>
      </c>
      <c r="W1270" s="4" t="str">
        <f t="shared" si="408"/>
        <v>A+J=</v>
      </c>
      <c r="X1270" s="30">
        <f t="shared" si="409"/>
        <v>45866</v>
      </c>
      <c r="Y1270" s="173" t="s">
        <v>72</v>
      </c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3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</row>
    <row r="1271" spans="1:80" ht="15" x14ac:dyDescent="0.25">
      <c r="A1271" s="36">
        <f t="shared" si="395"/>
        <v>45665</v>
      </c>
      <c r="B1271" s="14">
        <f t="shared" si="410"/>
        <v>1287.5937816952646</v>
      </c>
      <c r="C1271" s="13">
        <f t="shared" si="396"/>
        <v>1040.5755622900001</v>
      </c>
      <c r="D1271" s="12">
        <f>IF(A1271&lt;$B$1,VLOOKUP(A1271,[1]DI!$A$4:$B$15000,2,FALSE),0)</f>
        <v>0.1215</v>
      </c>
      <c r="E1271" s="13">
        <f t="shared" si="397"/>
        <v>1.00045513</v>
      </c>
      <c r="F1271" s="13">
        <f>(TRUNC(PRODUCT($E$13:$E1270),16))</f>
        <v>1.4501170872745299</v>
      </c>
      <c r="G1271" s="13">
        <f t="shared" si="398"/>
        <v>1.3844253159283</v>
      </c>
      <c r="H1271" s="13">
        <f t="shared" si="399"/>
        <v>1.0474505700000001</v>
      </c>
      <c r="I1271" s="12">
        <f t="shared" si="400"/>
        <v>4.4999999999999998E-2</v>
      </c>
      <c r="J1271" s="12">
        <f t="shared" si="411"/>
        <v>3.5000000000000003E-2</v>
      </c>
      <c r="K1271" s="30">
        <f t="shared" si="401"/>
        <v>45502</v>
      </c>
      <c r="L1271" s="2">
        <f t="shared" si="402"/>
        <v>113</v>
      </c>
      <c r="M1271" s="15">
        <f t="shared" si="403"/>
        <v>113</v>
      </c>
      <c r="N1271" s="11">
        <f t="shared" si="404"/>
        <v>1.0199338069999999</v>
      </c>
      <c r="O1271" s="11">
        <f t="shared" si="394"/>
        <v>1.0165924145773921</v>
      </c>
      <c r="P1271" s="11">
        <f t="shared" si="405"/>
        <v>1.0683302480000001</v>
      </c>
      <c r="Q1271" s="11">
        <f t="shared" si="412"/>
        <v>1.064830304</v>
      </c>
      <c r="R1271" s="15">
        <f t="shared" si="406"/>
        <v>0</v>
      </c>
      <c r="S1271" s="13">
        <f t="shared" si="413"/>
        <v>247.01821940526452</v>
      </c>
      <c r="T1271" s="13">
        <f t="shared" si="414"/>
        <v>242.79994875006508</v>
      </c>
      <c r="U1271" s="19">
        <f t="shared" si="393"/>
        <v>0</v>
      </c>
      <c r="V1271" s="13">
        <f t="shared" si="407"/>
        <v>0</v>
      </c>
      <c r="W1271" s="4" t="str">
        <f t="shared" si="408"/>
        <v>A+J=</v>
      </c>
      <c r="X1271" s="30">
        <f t="shared" si="409"/>
        <v>45866</v>
      </c>
      <c r="Y1271" s="174">
        <f>VLOOKUP(Y1267,[3]Plan1!$A$13:$B$1473,2)*86000</f>
        <v>102482006.44504839</v>
      </c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3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</row>
    <row r="1272" spans="1:80" ht="15" x14ac:dyDescent="0.25">
      <c r="A1272" s="36">
        <f t="shared" si="395"/>
        <v>45666</v>
      </c>
      <c r="B1272" s="14">
        <f t="shared" si="410"/>
        <v>1288.4048355452023</v>
      </c>
      <c r="C1272" s="13">
        <f t="shared" si="396"/>
        <v>1040.5755622900001</v>
      </c>
      <c r="D1272" s="12">
        <f>IF(A1272&lt;$B$1,VLOOKUP(A1272,[1]DI!$A$4:$B$15000,2,FALSE),0)</f>
        <v>0.1215</v>
      </c>
      <c r="E1272" s="13">
        <f t="shared" si="397"/>
        <v>1.00045513</v>
      </c>
      <c r="F1272" s="13">
        <f>(TRUNC(PRODUCT($E$13:$E1271),16))</f>
        <v>1.4507770790644601</v>
      </c>
      <c r="G1272" s="13">
        <f t="shared" si="398"/>
        <v>1.3844253159283</v>
      </c>
      <c r="H1272" s="13">
        <f t="shared" si="399"/>
        <v>1.0479273</v>
      </c>
      <c r="I1272" s="12">
        <f t="shared" si="400"/>
        <v>4.4999999999999998E-2</v>
      </c>
      <c r="J1272" s="12">
        <f t="shared" si="411"/>
        <v>3.5000000000000003E-2</v>
      </c>
      <c r="K1272" s="30">
        <f t="shared" si="401"/>
        <v>45502</v>
      </c>
      <c r="L1272" s="2">
        <f t="shared" si="402"/>
        <v>114</v>
      </c>
      <c r="M1272" s="15">
        <f t="shared" si="403"/>
        <v>114</v>
      </c>
      <c r="N1272" s="11">
        <f t="shared" si="404"/>
        <v>1.0201119750000001</v>
      </c>
      <c r="O1272" s="11">
        <f t="shared" si="394"/>
        <v>1.0167312025737225</v>
      </c>
      <c r="P1272" s="11">
        <f t="shared" si="405"/>
        <v>1.0690031879999999</v>
      </c>
      <c r="Q1272" s="11">
        <f t="shared" si="412"/>
        <v>1.0654603840000001</v>
      </c>
      <c r="R1272" s="15">
        <f t="shared" si="406"/>
        <v>0</v>
      </c>
      <c r="S1272" s="13">
        <f t="shared" si="413"/>
        <v>247.82927325520217</v>
      </c>
      <c r="T1272" s="13">
        <f t="shared" si="414"/>
        <v>243.55934603492577</v>
      </c>
      <c r="U1272" s="19">
        <f t="shared" si="393"/>
        <v>0</v>
      </c>
      <c r="V1272" s="13">
        <f t="shared" si="407"/>
        <v>0</v>
      </c>
      <c r="W1272" s="4" t="str">
        <f t="shared" si="408"/>
        <v>A+J=</v>
      </c>
      <c r="X1272" s="30">
        <f t="shared" si="409"/>
        <v>45866</v>
      </c>
      <c r="Y1272" s="173" t="s">
        <v>73</v>
      </c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3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</row>
    <row r="1273" spans="1:80" ht="15" x14ac:dyDescent="0.25">
      <c r="A1273" s="36">
        <f t="shared" si="395"/>
        <v>45667</v>
      </c>
      <c r="B1273" s="14">
        <f t="shared" si="410"/>
        <v>1289.2163907753256</v>
      </c>
      <c r="C1273" s="13">
        <f t="shared" si="396"/>
        <v>1040.5755622900001</v>
      </c>
      <c r="D1273" s="12">
        <f>IF(A1273&lt;$B$1,VLOOKUP(A1273,[1]DI!$A$4:$B$15000,2,FALSE),0)</f>
        <v>0.1215</v>
      </c>
      <c r="E1273" s="13">
        <f t="shared" si="397"/>
        <v>1.00045513</v>
      </c>
      <c r="F1273" s="13">
        <f>(TRUNC(PRODUCT($E$13:$E1272),16))</f>
        <v>1.4514373712364499</v>
      </c>
      <c r="G1273" s="13">
        <f t="shared" si="398"/>
        <v>1.3844253159283</v>
      </c>
      <c r="H1273" s="13">
        <f t="shared" si="399"/>
        <v>1.04840424</v>
      </c>
      <c r="I1273" s="12">
        <f t="shared" si="400"/>
        <v>4.4999999999999998E-2</v>
      </c>
      <c r="J1273" s="12">
        <f t="shared" si="411"/>
        <v>3.5000000000000003E-2</v>
      </c>
      <c r="K1273" s="30">
        <f t="shared" si="401"/>
        <v>45502</v>
      </c>
      <c r="L1273" s="2">
        <f t="shared" si="402"/>
        <v>115</v>
      </c>
      <c r="M1273" s="15">
        <f t="shared" si="403"/>
        <v>115</v>
      </c>
      <c r="N1273" s="11">
        <f t="shared" si="404"/>
        <v>1.0202901740000001</v>
      </c>
      <c r="O1273" s="11">
        <f t="shared" si="394"/>
        <v>1.0168700096598704</v>
      </c>
      <c r="P1273" s="11">
        <f t="shared" si="405"/>
        <v>1.069676544</v>
      </c>
      <c r="Q1273" s="11">
        <f t="shared" si="412"/>
        <v>1.06609083</v>
      </c>
      <c r="R1273" s="15">
        <f t="shared" si="406"/>
        <v>0</v>
      </c>
      <c r="S1273" s="13">
        <f t="shared" si="413"/>
        <v>248.64082848532541</v>
      </c>
      <c r="T1273" s="13">
        <f t="shared" si="414"/>
        <v>244.3191844367766</v>
      </c>
      <c r="U1273" s="19">
        <f t="shared" si="393"/>
        <v>0</v>
      </c>
      <c r="V1273" s="13">
        <f t="shared" si="407"/>
        <v>0</v>
      </c>
      <c r="W1273" s="4" t="str">
        <f t="shared" si="408"/>
        <v>A+J=</v>
      </c>
      <c r="X1273" s="30">
        <f t="shared" si="409"/>
        <v>45866</v>
      </c>
      <c r="Y1273" s="174">
        <f>Y1269+Y1271</f>
        <v>622734825.08759439</v>
      </c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3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</row>
    <row r="1274" spans="1:80" ht="15" x14ac:dyDescent="0.25">
      <c r="A1274" s="36">
        <f t="shared" si="395"/>
        <v>45668</v>
      </c>
      <c r="B1274" s="14">
        <f t="shared" si="410"/>
        <v>1290.0284606369373</v>
      </c>
      <c r="C1274" s="13">
        <f t="shared" si="396"/>
        <v>1040.5755622900001</v>
      </c>
      <c r="D1274" s="12">
        <f>IF(A1274&lt;$B$1,VLOOKUP(A1274,[1]DI!$A$4:$B$15000,2,FALSE),0)</f>
        <v>0</v>
      </c>
      <c r="E1274" s="13">
        <f t="shared" si="397"/>
        <v>1</v>
      </c>
      <c r="F1274" s="13">
        <f>(TRUNC(PRODUCT($E$13:$E1273),16))</f>
        <v>1.45209796392722</v>
      </c>
      <c r="G1274" s="13">
        <f t="shared" si="398"/>
        <v>1.3844253159283</v>
      </c>
      <c r="H1274" s="13">
        <f t="shared" si="399"/>
        <v>1.0488814</v>
      </c>
      <c r="I1274" s="12">
        <f t="shared" si="400"/>
        <v>4.4999999999999998E-2</v>
      </c>
      <c r="J1274" s="12">
        <f t="shared" si="411"/>
        <v>3.5000000000000003E-2</v>
      </c>
      <c r="K1274" s="30">
        <f t="shared" si="401"/>
        <v>45502</v>
      </c>
      <c r="L1274" s="2">
        <f t="shared" si="402"/>
        <v>115</v>
      </c>
      <c r="M1274" s="15">
        <f t="shared" si="403"/>
        <v>116</v>
      </c>
      <c r="N1274" s="11">
        <f t="shared" si="404"/>
        <v>1.020468403</v>
      </c>
      <c r="O1274" s="11">
        <f t="shared" si="394"/>
        <v>1.0170088358358358</v>
      </c>
      <c r="P1274" s="11">
        <f t="shared" si="405"/>
        <v>1.0703503270000001</v>
      </c>
      <c r="Q1274" s="11">
        <f t="shared" si="412"/>
        <v>1.066721652</v>
      </c>
      <c r="R1274" s="15">
        <f t="shared" si="406"/>
        <v>0</v>
      </c>
      <c r="S1274" s="13">
        <f t="shared" si="413"/>
        <v>249.45289834693716</v>
      </c>
      <c r="T1274" s="13">
        <f t="shared" si="414"/>
        <v>245.07947601225669</v>
      </c>
      <c r="U1274" s="19">
        <f t="shared" ref="U1274:U1337" si="415">IF($R1274&gt;0,VLOOKUP($R1274,$Z$13:$AF$151,7),0)</f>
        <v>0</v>
      </c>
      <c r="V1274" s="13">
        <f t="shared" si="407"/>
        <v>0</v>
      </c>
      <c r="W1274" s="4" t="str">
        <f t="shared" si="408"/>
        <v>A+J=</v>
      </c>
      <c r="X1274" s="30">
        <f t="shared" si="409"/>
        <v>45866</v>
      </c>
      <c r="Y1274" s="173" t="s">
        <v>89</v>
      </c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3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</row>
    <row r="1275" spans="1:80" ht="15" x14ac:dyDescent="0.25">
      <c r="A1275" s="36">
        <f t="shared" si="395"/>
        <v>45669</v>
      </c>
      <c r="B1275" s="14">
        <f t="shared" si="410"/>
        <v>1290.0284606369373</v>
      </c>
      <c r="C1275" s="13">
        <f t="shared" si="396"/>
        <v>1040.5755622900001</v>
      </c>
      <c r="D1275" s="12">
        <f>IF(A1275&lt;$B$1,VLOOKUP(A1275,[1]DI!$A$4:$B$15000,2,FALSE),0)</f>
        <v>0</v>
      </c>
      <c r="E1275" s="13">
        <f t="shared" si="397"/>
        <v>1</v>
      </c>
      <c r="F1275" s="13">
        <f>(TRUNC(PRODUCT($E$13:$E1274),16))</f>
        <v>1.45209796392722</v>
      </c>
      <c r="G1275" s="13">
        <f t="shared" si="398"/>
        <v>1.3844253159283</v>
      </c>
      <c r="H1275" s="13">
        <f t="shared" si="399"/>
        <v>1.0488814</v>
      </c>
      <c r="I1275" s="12">
        <f t="shared" si="400"/>
        <v>4.4999999999999998E-2</v>
      </c>
      <c r="J1275" s="12">
        <f t="shared" si="411"/>
        <v>3.5000000000000003E-2</v>
      </c>
      <c r="K1275" s="30">
        <f t="shared" si="401"/>
        <v>45502</v>
      </c>
      <c r="L1275" s="2">
        <f t="shared" si="402"/>
        <v>115</v>
      </c>
      <c r="M1275" s="15">
        <f t="shared" si="403"/>
        <v>116</v>
      </c>
      <c r="N1275" s="11">
        <f t="shared" si="404"/>
        <v>1.020468403</v>
      </c>
      <c r="O1275" s="11">
        <f t="shared" ref="O1275:O1293" si="416">ROUND((J1275+1)^((M1275-M$1145)/252),9)*O$1145</f>
        <v>1.0170088358358358</v>
      </c>
      <c r="P1275" s="11">
        <f t="shared" si="405"/>
        <v>1.0703503270000001</v>
      </c>
      <c r="Q1275" s="11">
        <f t="shared" si="412"/>
        <v>1.066721652</v>
      </c>
      <c r="R1275" s="15">
        <f t="shared" si="406"/>
        <v>0</v>
      </c>
      <c r="S1275" s="13">
        <f t="shared" si="413"/>
        <v>249.45289834693716</v>
      </c>
      <c r="T1275" s="13">
        <f t="shared" si="414"/>
        <v>245.07947601225669</v>
      </c>
      <c r="U1275" s="19">
        <f t="shared" si="415"/>
        <v>0</v>
      </c>
      <c r="V1275" s="13">
        <f t="shared" si="407"/>
        <v>0</v>
      </c>
      <c r="W1275" s="4" t="str">
        <f t="shared" si="408"/>
        <v>A+J=</v>
      </c>
      <c r="X1275" s="30">
        <f t="shared" si="409"/>
        <v>45866</v>
      </c>
      <c r="Y1275" s="175">
        <f>ROUND(Y1269/Y1273,6)</f>
        <v>0.83543199999999995</v>
      </c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3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</row>
    <row r="1276" spans="1:80" ht="15" x14ac:dyDescent="0.25">
      <c r="A1276" s="36">
        <f t="shared" si="395"/>
        <v>45670</v>
      </c>
      <c r="B1276" s="14">
        <f t="shared" si="410"/>
        <v>1290.0284606369373</v>
      </c>
      <c r="C1276" s="13">
        <f t="shared" si="396"/>
        <v>1040.5755622900001</v>
      </c>
      <c r="D1276" s="12">
        <f>IF(A1276&lt;$B$1,VLOOKUP(A1276,[1]DI!$A$4:$B$15000,2,FALSE),0)</f>
        <v>0.1215</v>
      </c>
      <c r="E1276" s="13">
        <f t="shared" si="397"/>
        <v>1.00045513</v>
      </c>
      <c r="F1276" s="13">
        <f>(TRUNC(PRODUCT($E$13:$E1275),16))</f>
        <v>1.45209796392722</v>
      </c>
      <c r="G1276" s="13">
        <f t="shared" si="398"/>
        <v>1.3844253159283</v>
      </c>
      <c r="H1276" s="13">
        <f t="shared" si="399"/>
        <v>1.0488814</v>
      </c>
      <c r="I1276" s="12">
        <f t="shared" si="400"/>
        <v>4.4999999999999998E-2</v>
      </c>
      <c r="J1276" s="12">
        <f t="shared" si="411"/>
        <v>3.5000000000000003E-2</v>
      </c>
      <c r="K1276" s="30">
        <f t="shared" si="401"/>
        <v>45502</v>
      </c>
      <c r="L1276" s="2">
        <f t="shared" si="402"/>
        <v>116</v>
      </c>
      <c r="M1276" s="15">
        <f t="shared" si="403"/>
        <v>116</v>
      </c>
      <c r="N1276" s="11">
        <f t="shared" si="404"/>
        <v>1.020468403</v>
      </c>
      <c r="O1276" s="11">
        <f t="shared" si="416"/>
        <v>1.0170088358358358</v>
      </c>
      <c r="P1276" s="11">
        <f t="shared" si="405"/>
        <v>1.0703503270000001</v>
      </c>
      <c r="Q1276" s="11">
        <f t="shared" si="412"/>
        <v>1.066721652</v>
      </c>
      <c r="R1276" s="15">
        <f t="shared" si="406"/>
        <v>0</v>
      </c>
      <c r="S1276" s="13">
        <f t="shared" si="413"/>
        <v>249.45289834693716</v>
      </c>
      <c r="T1276" s="13">
        <f t="shared" si="414"/>
        <v>245.07947601225669</v>
      </c>
      <c r="U1276" s="19">
        <f t="shared" si="415"/>
        <v>0</v>
      </c>
      <c r="V1276" s="13">
        <f t="shared" si="407"/>
        <v>0</v>
      </c>
      <c r="W1276" s="4" t="str">
        <f t="shared" si="408"/>
        <v>A+J=</v>
      </c>
      <c r="X1276" s="30">
        <f t="shared" si="409"/>
        <v>45866</v>
      </c>
      <c r="Y1276" s="173" t="s">
        <v>90</v>
      </c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3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</row>
    <row r="1277" spans="1:80" ht="15" x14ac:dyDescent="0.25">
      <c r="A1277" s="36">
        <f t="shared" si="395"/>
        <v>45671</v>
      </c>
      <c r="B1277" s="14">
        <f t="shared" si="410"/>
        <v>1290.8410463447015</v>
      </c>
      <c r="C1277" s="13">
        <f t="shared" si="396"/>
        <v>1040.5755622900001</v>
      </c>
      <c r="D1277" s="12">
        <f>IF(A1277&lt;$B$1,VLOOKUP(A1277,[1]DI!$A$4:$B$15000,2,FALSE),0)</f>
        <v>0.1215</v>
      </c>
      <c r="E1277" s="13">
        <f t="shared" si="397"/>
        <v>1.00045513</v>
      </c>
      <c r="F1277" s="13">
        <f>(TRUNC(PRODUCT($E$13:$E1276),16))</f>
        <v>1.4527588572735499</v>
      </c>
      <c r="G1277" s="13">
        <f t="shared" si="398"/>
        <v>1.3844253159283</v>
      </c>
      <c r="H1277" s="13">
        <f t="shared" si="399"/>
        <v>1.0493587799999999</v>
      </c>
      <c r="I1277" s="12">
        <f t="shared" si="400"/>
        <v>4.4999999999999998E-2</v>
      </c>
      <c r="J1277" s="12">
        <f t="shared" si="411"/>
        <v>3.5000000000000003E-2</v>
      </c>
      <c r="K1277" s="30">
        <f t="shared" si="401"/>
        <v>45502</v>
      </c>
      <c r="L1277" s="2">
        <f t="shared" si="402"/>
        <v>117</v>
      </c>
      <c r="M1277" s="15">
        <f t="shared" si="403"/>
        <v>117</v>
      </c>
      <c r="N1277" s="11">
        <f t="shared" si="404"/>
        <v>1.020646664</v>
      </c>
      <c r="O1277" s="11">
        <f t="shared" si="416"/>
        <v>1.0171476811016185</v>
      </c>
      <c r="P1277" s="11">
        <f t="shared" si="405"/>
        <v>1.0710245380000001</v>
      </c>
      <c r="Q1277" s="11">
        <f t="shared" si="412"/>
        <v>1.06735285</v>
      </c>
      <c r="R1277" s="15">
        <f t="shared" si="406"/>
        <v>0</v>
      </c>
      <c r="S1277" s="13">
        <f t="shared" si="413"/>
        <v>250.26548405470135</v>
      </c>
      <c r="T1277" s="13">
        <f t="shared" si="414"/>
        <v>245.84022076136597</v>
      </c>
      <c r="U1277" s="19">
        <f t="shared" si="415"/>
        <v>0</v>
      </c>
      <c r="V1277" s="13">
        <f t="shared" si="407"/>
        <v>0</v>
      </c>
      <c r="W1277" s="4" t="str">
        <f t="shared" si="408"/>
        <v>A+J=</v>
      </c>
      <c r="X1277" s="30">
        <f t="shared" si="409"/>
        <v>45866</v>
      </c>
      <c r="Y1277" s="175">
        <f>1-Y1275</f>
        <v>0.16456800000000005</v>
      </c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3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</row>
    <row r="1278" spans="1:80" ht="18.75" x14ac:dyDescent="0.3">
      <c r="A1278" s="36">
        <f t="shared" si="395"/>
        <v>45672</v>
      </c>
      <c r="B1278" s="14">
        <f t="shared" si="410"/>
        <v>1291.6541346373151</v>
      </c>
      <c r="C1278" s="13">
        <f t="shared" si="396"/>
        <v>1040.5755622900001</v>
      </c>
      <c r="D1278" s="12">
        <f>IF(A1278&lt;$B$1,VLOOKUP(A1278,[1]DI!$A$4:$B$15000,2,FALSE),0)</f>
        <v>0.1215</v>
      </c>
      <c r="E1278" s="13">
        <f t="shared" si="397"/>
        <v>1.00045513</v>
      </c>
      <c r="F1278" s="13">
        <f>(TRUNC(PRODUCT($E$13:$E1277),16))</f>
        <v>1.4534200514122599</v>
      </c>
      <c r="G1278" s="13">
        <f t="shared" si="398"/>
        <v>1.3844253159283</v>
      </c>
      <c r="H1278" s="13">
        <f t="shared" si="399"/>
        <v>1.04983637</v>
      </c>
      <c r="I1278" s="12">
        <f t="shared" si="400"/>
        <v>4.4999999999999998E-2</v>
      </c>
      <c r="J1278" s="12">
        <f t="shared" si="411"/>
        <v>3.5000000000000003E-2</v>
      </c>
      <c r="K1278" s="30">
        <f t="shared" si="401"/>
        <v>45502</v>
      </c>
      <c r="L1278" s="2">
        <f t="shared" si="402"/>
        <v>118</v>
      </c>
      <c r="M1278" s="15">
        <f t="shared" si="403"/>
        <v>118</v>
      </c>
      <c r="N1278" s="11">
        <f t="shared" si="404"/>
        <v>1.020824956</v>
      </c>
      <c r="O1278" s="11">
        <f t="shared" si="416"/>
        <v>1.0172865444524912</v>
      </c>
      <c r="P1278" s="11">
        <f t="shared" si="405"/>
        <v>1.0716991659999999</v>
      </c>
      <c r="Q1278" s="11">
        <f t="shared" si="412"/>
        <v>1.067984413</v>
      </c>
      <c r="R1278" s="15">
        <f t="shared" si="406"/>
        <v>0</v>
      </c>
      <c r="S1278" s="13">
        <f t="shared" si="413"/>
        <v>251.07857234731497</v>
      </c>
      <c r="T1278" s="13">
        <f t="shared" si="414"/>
        <v>246.60140541280154</v>
      </c>
      <c r="U1278" s="19">
        <f t="shared" si="415"/>
        <v>0</v>
      </c>
      <c r="V1278" s="13">
        <f t="shared" si="407"/>
        <v>0</v>
      </c>
      <c r="W1278" s="4" t="str">
        <f t="shared" si="408"/>
        <v>A+J=</v>
      </c>
      <c r="X1278" s="30">
        <f t="shared" si="409"/>
        <v>45866</v>
      </c>
      <c r="Y1278" s="197" t="s">
        <v>91</v>
      </c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3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</row>
    <row r="1279" spans="1:80" ht="18.75" x14ac:dyDescent="0.3">
      <c r="A1279" s="36">
        <f t="shared" si="395"/>
        <v>45673</v>
      </c>
      <c r="B1279" s="14">
        <f t="shared" si="410"/>
        <v>1292.4677399807451</v>
      </c>
      <c r="C1279" s="13">
        <f t="shared" si="396"/>
        <v>1040.5755622900001</v>
      </c>
      <c r="D1279" s="12">
        <f>IF(A1279&lt;$B$1,VLOOKUP(A1279,[1]DI!$A$4:$B$15000,2,FALSE),0)</f>
        <v>0.1215</v>
      </c>
      <c r="E1279" s="13">
        <f t="shared" si="397"/>
        <v>1.00045513</v>
      </c>
      <c r="F1279" s="13">
        <f>(TRUNC(PRODUCT($E$13:$E1278),16))</f>
        <v>1.4540815464802599</v>
      </c>
      <c r="G1279" s="13">
        <f t="shared" si="398"/>
        <v>1.3844253159283</v>
      </c>
      <c r="H1279" s="13">
        <f t="shared" si="399"/>
        <v>1.05031418</v>
      </c>
      <c r="I1279" s="12">
        <f t="shared" si="400"/>
        <v>4.4999999999999998E-2</v>
      </c>
      <c r="J1279" s="12">
        <f t="shared" si="411"/>
        <v>3.5000000000000003E-2</v>
      </c>
      <c r="K1279" s="30">
        <f t="shared" si="401"/>
        <v>45502</v>
      </c>
      <c r="L1279" s="2">
        <f t="shared" si="402"/>
        <v>119</v>
      </c>
      <c r="M1279" s="15">
        <f t="shared" si="403"/>
        <v>119</v>
      </c>
      <c r="N1279" s="11">
        <f t="shared" si="404"/>
        <v>1.02100328</v>
      </c>
      <c r="O1279" s="11">
        <f t="shared" si="416"/>
        <v>1.0174254278979091</v>
      </c>
      <c r="P1279" s="11">
        <f t="shared" si="405"/>
        <v>1.072374223</v>
      </c>
      <c r="Q1279" s="11">
        <f t="shared" si="412"/>
        <v>1.068616354</v>
      </c>
      <c r="R1279" s="15">
        <f t="shared" si="406"/>
        <v>0</v>
      </c>
      <c r="S1279" s="13">
        <f t="shared" si="413"/>
        <v>251.89217769074494</v>
      </c>
      <c r="T1279" s="13">
        <f t="shared" si="414"/>
        <v>247.36304564719416</v>
      </c>
      <c r="U1279" s="19">
        <f t="shared" si="415"/>
        <v>0</v>
      </c>
      <c r="V1279" s="13">
        <f t="shared" si="407"/>
        <v>0</v>
      </c>
      <c r="W1279" s="4" t="str">
        <f t="shared" si="408"/>
        <v>A+J=</v>
      </c>
      <c r="X1279" s="30">
        <f t="shared" si="409"/>
        <v>45866</v>
      </c>
      <c r="Y1279" s="198">
        <v>70000000</v>
      </c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3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</row>
    <row r="1280" spans="1:80" ht="18.75" x14ac:dyDescent="0.3">
      <c r="A1280" s="36">
        <f t="shared" si="395"/>
        <v>45674</v>
      </c>
      <c r="B1280" s="14">
        <f t="shared" si="410"/>
        <v>1293.2818587509996</v>
      </c>
      <c r="C1280" s="13">
        <f t="shared" si="396"/>
        <v>1040.5755622900001</v>
      </c>
      <c r="D1280" s="12">
        <f>IF(A1280&lt;$B$1,VLOOKUP(A1280,[1]DI!$A$4:$B$15000,2,FALSE),0)</f>
        <v>0.1215</v>
      </c>
      <c r="E1280" s="13">
        <f t="shared" si="397"/>
        <v>1.00045513</v>
      </c>
      <c r="F1280" s="13">
        <f>(TRUNC(PRODUCT($E$13:$E1279),16))</f>
        <v>1.45474334261451</v>
      </c>
      <c r="G1280" s="13">
        <f t="shared" si="398"/>
        <v>1.3844253159283</v>
      </c>
      <c r="H1280" s="13">
        <f t="shared" si="399"/>
        <v>1.05079221</v>
      </c>
      <c r="I1280" s="12">
        <f t="shared" si="400"/>
        <v>4.4999999999999998E-2</v>
      </c>
      <c r="J1280" s="12">
        <f t="shared" si="411"/>
        <v>3.5000000000000003E-2</v>
      </c>
      <c r="K1280" s="30">
        <f t="shared" si="401"/>
        <v>45502</v>
      </c>
      <c r="L1280" s="2">
        <f t="shared" si="402"/>
        <v>120</v>
      </c>
      <c r="M1280" s="15">
        <f t="shared" si="403"/>
        <v>120</v>
      </c>
      <c r="N1280" s="11">
        <f t="shared" si="404"/>
        <v>1.0211816339999999</v>
      </c>
      <c r="O1280" s="11">
        <f t="shared" si="416"/>
        <v>1.0175643294284167</v>
      </c>
      <c r="P1280" s="11">
        <f t="shared" si="405"/>
        <v>1.0730497059999999</v>
      </c>
      <c r="Q1280" s="11">
        <f t="shared" si="412"/>
        <v>1.069248671</v>
      </c>
      <c r="R1280" s="15">
        <f t="shared" si="406"/>
        <v>0</v>
      </c>
      <c r="S1280" s="13">
        <f t="shared" si="413"/>
        <v>252.70629646099951</v>
      </c>
      <c r="T1280" s="13">
        <f t="shared" si="414"/>
        <v>248.12513905521598</v>
      </c>
      <c r="U1280" s="19">
        <f t="shared" si="415"/>
        <v>0</v>
      </c>
      <c r="V1280" s="13">
        <f t="shared" si="407"/>
        <v>0</v>
      </c>
      <c r="W1280" s="4" t="str">
        <f t="shared" si="408"/>
        <v>A+J=</v>
      </c>
      <c r="X1280" s="30">
        <f t="shared" si="409"/>
        <v>45866</v>
      </c>
      <c r="Y1280" s="197" t="s">
        <v>92</v>
      </c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3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</row>
    <row r="1281" spans="1:80" ht="18.75" x14ac:dyDescent="0.3">
      <c r="A1281" s="36">
        <f t="shared" si="395"/>
        <v>45675</v>
      </c>
      <c r="B1281" s="14">
        <f t="shared" si="410"/>
        <v>1294.0964945720705</v>
      </c>
      <c r="C1281" s="13">
        <f t="shared" si="396"/>
        <v>1040.5755622900001</v>
      </c>
      <c r="D1281" s="12">
        <f>IF(A1281&lt;$B$1,VLOOKUP(A1281,[1]DI!$A$4:$B$15000,2,FALSE),0)</f>
        <v>0</v>
      </c>
      <c r="E1281" s="13">
        <f t="shared" si="397"/>
        <v>1</v>
      </c>
      <c r="F1281" s="13">
        <f>(TRUNC(PRODUCT($E$13:$E1280),16))</f>
        <v>1.45540543995203</v>
      </c>
      <c r="G1281" s="13">
        <f t="shared" si="398"/>
        <v>1.3844253159283</v>
      </c>
      <c r="H1281" s="13">
        <f t="shared" si="399"/>
        <v>1.05127046</v>
      </c>
      <c r="I1281" s="12">
        <f t="shared" si="400"/>
        <v>4.4999999999999998E-2</v>
      </c>
      <c r="J1281" s="12">
        <f t="shared" si="411"/>
        <v>3.5000000000000003E-2</v>
      </c>
      <c r="K1281" s="30">
        <f t="shared" si="401"/>
        <v>45502</v>
      </c>
      <c r="L1281" s="2">
        <f t="shared" si="402"/>
        <v>120</v>
      </c>
      <c r="M1281" s="15">
        <f t="shared" si="403"/>
        <v>121</v>
      </c>
      <c r="N1281" s="11">
        <f t="shared" si="404"/>
        <v>1.0213600199999999</v>
      </c>
      <c r="O1281" s="11">
        <f t="shared" si="416"/>
        <v>1.017703250048742</v>
      </c>
      <c r="P1281" s="11">
        <f t="shared" si="405"/>
        <v>1.0737256180000001</v>
      </c>
      <c r="Q1281" s="11">
        <f t="shared" si="412"/>
        <v>1.069881364</v>
      </c>
      <c r="R1281" s="15">
        <f t="shared" si="406"/>
        <v>0</v>
      </c>
      <c r="S1281" s="13">
        <f t="shared" si="413"/>
        <v>253.52093228207042</v>
      </c>
      <c r="T1281" s="13">
        <f t="shared" si="414"/>
        <v>248.88768562686704</v>
      </c>
      <c r="U1281" s="19">
        <f t="shared" si="415"/>
        <v>0</v>
      </c>
      <c r="V1281" s="13">
        <f t="shared" si="407"/>
        <v>0</v>
      </c>
      <c r="W1281" s="4" t="str">
        <f t="shared" si="408"/>
        <v>A+J=</v>
      </c>
      <c r="X1281" s="30">
        <f t="shared" si="409"/>
        <v>45866</v>
      </c>
      <c r="Y1281" s="198">
        <f>Y1275*Y1279</f>
        <v>58480240</v>
      </c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3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</row>
    <row r="1282" spans="1:80" ht="15" x14ac:dyDescent="0.25">
      <c r="A1282" s="36">
        <f t="shared" si="395"/>
        <v>45676</v>
      </c>
      <c r="B1282" s="14">
        <f t="shared" si="410"/>
        <v>1294.0964945720705</v>
      </c>
      <c r="C1282" s="13">
        <f t="shared" si="396"/>
        <v>1040.5755622900001</v>
      </c>
      <c r="D1282" s="12">
        <f>IF(A1282&lt;$B$1,VLOOKUP(A1282,[1]DI!$A$4:$B$15000,2,FALSE),0)</f>
        <v>0</v>
      </c>
      <c r="E1282" s="13">
        <f t="shared" si="397"/>
        <v>1</v>
      </c>
      <c r="F1282" s="13">
        <f>(TRUNC(PRODUCT($E$13:$E1281),16))</f>
        <v>1.45540543995203</v>
      </c>
      <c r="G1282" s="13">
        <f t="shared" si="398"/>
        <v>1.3844253159283</v>
      </c>
      <c r="H1282" s="13">
        <f t="shared" si="399"/>
        <v>1.05127046</v>
      </c>
      <c r="I1282" s="12">
        <f t="shared" si="400"/>
        <v>4.4999999999999998E-2</v>
      </c>
      <c r="J1282" s="12">
        <f t="shared" si="411"/>
        <v>3.5000000000000003E-2</v>
      </c>
      <c r="K1282" s="30">
        <f t="shared" si="401"/>
        <v>45502</v>
      </c>
      <c r="L1282" s="2">
        <f t="shared" si="402"/>
        <v>120</v>
      </c>
      <c r="M1282" s="15">
        <f t="shared" si="403"/>
        <v>121</v>
      </c>
      <c r="N1282" s="11">
        <f t="shared" si="404"/>
        <v>1.0213600199999999</v>
      </c>
      <c r="O1282" s="11">
        <f t="shared" si="416"/>
        <v>1.017703250048742</v>
      </c>
      <c r="P1282" s="11">
        <f t="shared" si="405"/>
        <v>1.0737256180000001</v>
      </c>
      <c r="Q1282" s="11">
        <f t="shared" si="412"/>
        <v>1.069881364</v>
      </c>
      <c r="R1282" s="15">
        <f t="shared" si="406"/>
        <v>0</v>
      </c>
      <c r="S1282" s="13">
        <f t="shared" si="413"/>
        <v>253.52093228207042</v>
      </c>
      <c r="T1282" s="13">
        <f t="shared" si="414"/>
        <v>248.88768562686704</v>
      </c>
      <c r="U1282" s="19">
        <f t="shared" si="415"/>
        <v>0</v>
      </c>
      <c r="V1282" s="13">
        <f t="shared" si="407"/>
        <v>0</v>
      </c>
      <c r="W1282" s="4" t="str">
        <f t="shared" si="408"/>
        <v>A+J=</v>
      </c>
      <c r="X1282" s="30">
        <f t="shared" si="409"/>
        <v>45866</v>
      </c>
      <c r="Y1282" s="176" t="s">
        <v>93</v>
      </c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3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</row>
    <row r="1283" spans="1:80" ht="15" x14ac:dyDescent="0.25">
      <c r="A1283" s="36">
        <f t="shared" si="395"/>
        <v>45677</v>
      </c>
      <c r="B1283" s="14">
        <f t="shared" si="410"/>
        <v>1294.0964945720705</v>
      </c>
      <c r="C1283" s="13">
        <f t="shared" si="396"/>
        <v>1040.5755622900001</v>
      </c>
      <c r="D1283" s="12">
        <f>IF(A1283&lt;$B$1,VLOOKUP(A1283,[1]DI!$A$4:$B$15000,2,FALSE),0)</f>
        <v>0.1215</v>
      </c>
      <c r="E1283" s="13">
        <f t="shared" si="397"/>
        <v>1.00045513</v>
      </c>
      <c r="F1283" s="13">
        <f>(TRUNC(PRODUCT($E$13:$E1282),16))</f>
        <v>1.45540543995203</v>
      </c>
      <c r="G1283" s="13">
        <f t="shared" si="398"/>
        <v>1.3844253159283</v>
      </c>
      <c r="H1283" s="13">
        <f t="shared" si="399"/>
        <v>1.05127046</v>
      </c>
      <c r="I1283" s="12">
        <f t="shared" si="400"/>
        <v>4.4999999999999998E-2</v>
      </c>
      <c r="J1283" s="12">
        <f t="shared" si="411"/>
        <v>3.5000000000000003E-2</v>
      </c>
      <c r="K1283" s="30">
        <f t="shared" si="401"/>
        <v>45502</v>
      </c>
      <c r="L1283" s="2">
        <f t="shared" si="402"/>
        <v>121</v>
      </c>
      <c r="M1283" s="15">
        <f t="shared" si="403"/>
        <v>121</v>
      </c>
      <c r="N1283" s="11">
        <f t="shared" si="404"/>
        <v>1.0213600199999999</v>
      </c>
      <c r="O1283" s="11">
        <f t="shared" si="416"/>
        <v>1.017703250048742</v>
      </c>
      <c r="P1283" s="11">
        <f t="shared" si="405"/>
        <v>1.0737256180000001</v>
      </c>
      <c r="Q1283" s="11">
        <f t="shared" si="412"/>
        <v>1.069881364</v>
      </c>
      <c r="R1283" s="15">
        <f t="shared" si="406"/>
        <v>0</v>
      </c>
      <c r="S1283" s="13">
        <f t="shared" si="413"/>
        <v>253.52093228207042</v>
      </c>
      <c r="T1283" s="13">
        <f t="shared" si="414"/>
        <v>248.88768562686704</v>
      </c>
      <c r="U1283" s="19">
        <f t="shared" si="415"/>
        <v>0</v>
      </c>
      <c r="V1283" s="13">
        <f t="shared" si="407"/>
        <v>0</v>
      </c>
      <c r="W1283" s="4" t="str">
        <f t="shared" si="408"/>
        <v>A+J=</v>
      </c>
      <c r="X1283" s="30">
        <f t="shared" si="409"/>
        <v>45866</v>
      </c>
      <c r="Y1283" s="174">
        <f>Y1279-Y1281</f>
        <v>11519760</v>
      </c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3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</row>
    <row r="1284" spans="1:80" ht="15" x14ac:dyDescent="0.25">
      <c r="A1284" s="36">
        <f t="shared" si="395"/>
        <v>45678</v>
      </c>
      <c r="B1284" s="14">
        <f t="shared" si="410"/>
        <v>1294.9116450346301</v>
      </c>
      <c r="C1284" s="13">
        <f t="shared" si="396"/>
        <v>1040.5755622900001</v>
      </c>
      <c r="D1284" s="12">
        <f>IF(A1284&lt;$B$1,VLOOKUP(A1284,[1]DI!$A$4:$B$15000,2,FALSE),0)</f>
        <v>0.1215</v>
      </c>
      <c r="E1284" s="13">
        <f t="shared" si="397"/>
        <v>1.00045513</v>
      </c>
      <c r="F1284" s="13">
        <f>(TRUNC(PRODUCT($E$13:$E1283),16))</f>
        <v>1.45606783862992</v>
      </c>
      <c r="G1284" s="13">
        <f t="shared" si="398"/>
        <v>1.3844253159283</v>
      </c>
      <c r="H1284" s="13">
        <f t="shared" si="399"/>
        <v>1.05174893</v>
      </c>
      <c r="I1284" s="12">
        <f t="shared" si="400"/>
        <v>4.4999999999999998E-2</v>
      </c>
      <c r="J1284" s="12">
        <f t="shared" si="411"/>
        <v>3.5000000000000003E-2</v>
      </c>
      <c r="K1284" s="30">
        <f t="shared" si="401"/>
        <v>45502</v>
      </c>
      <c r="L1284" s="2">
        <f t="shared" si="402"/>
        <v>122</v>
      </c>
      <c r="M1284" s="15">
        <f t="shared" si="403"/>
        <v>122</v>
      </c>
      <c r="N1284" s="11">
        <f t="shared" si="404"/>
        <v>1.0215384359999999</v>
      </c>
      <c r="O1284" s="11">
        <f t="shared" si="416"/>
        <v>1.0178421897588847</v>
      </c>
      <c r="P1284" s="11">
        <f t="shared" si="405"/>
        <v>1.0744019570000001</v>
      </c>
      <c r="Q1284" s="11">
        <f t="shared" si="412"/>
        <v>1.0705144339999999</v>
      </c>
      <c r="R1284" s="15">
        <f t="shared" si="406"/>
        <v>0</v>
      </c>
      <c r="S1284" s="13">
        <f t="shared" si="413"/>
        <v>254.33608274462986</v>
      </c>
      <c r="T1284" s="13">
        <f t="shared" si="414"/>
        <v>249.65068657681127</v>
      </c>
      <c r="U1284" s="19">
        <f t="shared" si="415"/>
        <v>0</v>
      </c>
      <c r="V1284" s="13">
        <f t="shared" si="407"/>
        <v>0</v>
      </c>
      <c r="W1284" s="4" t="str">
        <f t="shared" si="408"/>
        <v>A+J=</v>
      </c>
      <c r="X1284" s="30">
        <f t="shared" si="409"/>
        <v>45866</v>
      </c>
      <c r="Y1284" s="169" t="s">
        <v>95</v>
      </c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3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</row>
    <row r="1285" spans="1:80" ht="15" x14ac:dyDescent="0.25">
      <c r="A1285" s="36">
        <f t="shared" si="395"/>
        <v>45679</v>
      </c>
      <c r="B1285" s="14">
        <f t="shared" si="410"/>
        <v>1295.7273004813667</v>
      </c>
      <c r="C1285" s="13">
        <f t="shared" si="396"/>
        <v>1040.5755622900001</v>
      </c>
      <c r="D1285" s="12">
        <f>IF(A1285&lt;$B$1,VLOOKUP(A1285,[1]DI!$A$4:$B$15000,2,FALSE),0)</f>
        <v>0.1215</v>
      </c>
      <c r="E1285" s="13">
        <f t="shared" si="397"/>
        <v>1.00045513</v>
      </c>
      <c r="F1285" s="13">
        <f>(TRUNC(PRODUCT($E$13:$E1284),16))</f>
        <v>1.45673053878531</v>
      </c>
      <c r="G1285" s="13">
        <f t="shared" si="398"/>
        <v>1.3844253159283</v>
      </c>
      <c r="H1285" s="13">
        <f t="shared" si="399"/>
        <v>1.0522276100000001</v>
      </c>
      <c r="I1285" s="12">
        <f t="shared" si="400"/>
        <v>4.4999999999999998E-2</v>
      </c>
      <c r="J1285" s="12">
        <f t="shared" si="411"/>
        <v>3.5000000000000003E-2</v>
      </c>
      <c r="K1285" s="30">
        <f t="shared" si="401"/>
        <v>45502</v>
      </c>
      <c r="L1285" s="2">
        <f t="shared" si="402"/>
        <v>123</v>
      </c>
      <c r="M1285" s="15">
        <f t="shared" si="403"/>
        <v>123</v>
      </c>
      <c r="N1285" s="11">
        <f t="shared" si="404"/>
        <v>1.0217168839999999</v>
      </c>
      <c r="O1285" s="11">
        <f t="shared" si="416"/>
        <v>1.0179811485588446</v>
      </c>
      <c r="P1285" s="11">
        <f t="shared" si="405"/>
        <v>1.0750787150000001</v>
      </c>
      <c r="Q1285" s="11">
        <f t="shared" si="412"/>
        <v>1.071147871</v>
      </c>
      <c r="R1285" s="15">
        <f t="shared" si="406"/>
        <v>0</v>
      </c>
      <c r="S1285" s="13">
        <f t="shared" si="413"/>
        <v>255.15173819136655</v>
      </c>
      <c r="T1285" s="13">
        <f t="shared" si="414"/>
        <v>250.41412985840958</v>
      </c>
      <c r="U1285" s="19">
        <f t="shared" si="415"/>
        <v>0</v>
      </c>
      <c r="V1285" s="13">
        <f t="shared" si="407"/>
        <v>0</v>
      </c>
      <c r="W1285" s="4" t="str">
        <f t="shared" si="408"/>
        <v>A+J=</v>
      </c>
      <c r="X1285" s="30">
        <f t="shared" si="409"/>
        <v>45866</v>
      </c>
      <c r="Y1285" s="196">
        <f>TRUNC(Y1281/400000,8)</f>
        <v>146.20060000000001</v>
      </c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3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</row>
    <row r="1286" spans="1:80" ht="15" x14ac:dyDescent="0.25">
      <c r="A1286" s="36">
        <f t="shared" si="395"/>
        <v>45680</v>
      </c>
      <c r="B1286" s="14">
        <f t="shared" si="410"/>
        <v>1296.5434717742557</v>
      </c>
      <c r="C1286" s="13">
        <f t="shared" si="396"/>
        <v>1040.5755622900001</v>
      </c>
      <c r="D1286" s="12">
        <f>IF(A1286&lt;$B$1,VLOOKUP(A1286,[1]DI!$A$4:$B$15000,2,FALSE),0)</f>
        <v>0.1215</v>
      </c>
      <c r="E1286" s="13">
        <f t="shared" si="397"/>
        <v>1.00045513</v>
      </c>
      <c r="F1286" s="13">
        <f>(TRUNC(PRODUCT($E$13:$E1285),16))</f>
        <v>1.4573935405554299</v>
      </c>
      <c r="G1286" s="13">
        <f t="shared" si="398"/>
        <v>1.3844253159283</v>
      </c>
      <c r="H1286" s="13">
        <f t="shared" si="399"/>
        <v>1.0527065099999999</v>
      </c>
      <c r="I1286" s="12">
        <f t="shared" si="400"/>
        <v>4.4999999999999998E-2</v>
      </c>
      <c r="J1286" s="12">
        <f t="shared" si="411"/>
        <v>3.5000000000000003E-2</v>
      </c>
      <c r="K1286" s="30">
        <f t="shared" si="401"/>
        <v>45502</v>
      </c>
      <c r="L1286" s="2">
        <f t="shared" si="402"/>
        <v>124</v>
      </c>
      <c r="M1286" s="15">
        <f t="shared" si="403"/>
        <v>124</v>
      </c>
      <c r="N1286" s="11">
        <f t="shared" si="404"/>
        <v>1.0218953630000001</v>
      </c>
      <c r="O1286" s="11">
        <f t="shared" si="416"/>
        <v>1.0181201264486222</v>
      </c>
      <c r="P1286" s="11">
        <f t="shared" si="405"/>
        <v>1.075755901</v>
      </c>
      <c r="Q1286" s="11">
        <f t="shared" si="412"/>
        <v>1.0717816849999999</v>
      </c>
      <c r="R1286" s="15">
        <f t="shared" si="406"/>
        <v>0</v>
      </c>
      <c r="S1286" s="13">
        <f t="shared" si="413"/>
        <v>255.96790948425561</v>
      </c>
      <c r="T1286" s="13">
        <f t="shared" si="414"/>
        <v>251.178027508301</v>
      </c>
      <c r="U1286" s="19">
        <f t="shared" si="415"/>
        <v>0</v>
      </c>
      <c r="V1286" s="13">
        <f t="shared" si="407"/>
        <v>0</v>
      </c>
      <c r="W1286" s="4" t="str">
        <f t="shared" si="408"/>
        <v>A+J=</v>
      </c>
      <c r="X1286" s="30">
        <f t="shared" si="409"/>
        <v>45866</v>
      </c>
      <c r="Y1286" s="169" t="s">
        <v>96</v>
      </c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3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</row>
    <row r="1287" spans="1:80" ht="15" x14ac:dyDescent="0.25">
      <c r="A1287" s="36">
        <f t="shared" si="395"/>
        <v>45681</v>
      </c>
      <c r="B1287" s="14">
        <f t="shared" si="410"/>
        <v>1297.360161332625</v>
      </c>
      <c r="C1287" s="13">
        <f t="shared" si="396"/>
        <v>1040.5755622900001</v>
      </c>
      <c r="D1287" s="12">
        <v>0.1215</v>
      </c>
      <c r="E1287" s="13">
        <f t="shared" si="397"/>
        <v>1.00045513</v>
      </c>
      <c r="F1287" s="13">
        <f>(TRUNC(PRODUCT($E$13:$E1286),16))</f>
        <v>1.4580568440775401</v>
      </c>
      <c r="G1287" s="13">
        <f t="shared" si="398"/>
        <v>1.3844253159283</v>
      </c>
      <c r="H1287" s="13">
        <f t="shared" si="399"/>
        <v>1.05318563</v>
      </c>
      <c r="I1287" s="12">
        <f t="shared" si="400"/>
        <v>4.4999999999999998E-2</v>
      </c>
      <c r="J1287" s="12">
        <f t="shared" si="411"/>
        <v>3.5000000000000003E-2</v>
      </c>
      <c r="K1287" s="30">
        <f t="shared" si="401"/>
        <v>45502</v>
      </c>
      <c r="L1287" s="2">
        <f t="shared" si="402"/>
        <v>125</v>
      </c>
      <c r="M1287" s="15">
        <f t="shared" si="403"/>
        <v>125</v>
      </c>
      <c r="N1287" s="11">
        <f t="shared" si="404"/>
        <v>1.0220738739999999</v>
      </c>
      <c r="O1287" s="11">
        <f t="shared" si="416"/>
        <v>1.0182591234282172</v>
      </c>
      <c r="P1287" s="11">
        <f t="shared" si="405"/>
        <v>1.0764335169999999</v>
      </c>
      <c r="Q1287" s="11">
        <f t="shared" si="412"/>
        <v>1.072415876</v>
      </c>
      <c r="R1287" s="15">
        <f t="shared" si="406"/>
        <v>0</v>
      </c>
      <c r="S1287" s="13">
        <f t="shared" si="413"/>
        <v>256.78459904262496</v>
      </c>
      <c r="T1287" s="13">
        <f t="shared" si="414"/>
        <v>251.94237952648558</v>
      </c>
      <c r="U1287" s="19">
        <f t="shared" si="415"/>
        <v>0</v>
      </c>
      <c r="V1287" s="13">
        <f t="shared" si="407"/>
        <v>0</v>
      </c>
      <c r="W1287" s="4" t="str">
        <f t="shared" si="408"/>
        <v>A+J=</v>
      </c>
      <c r="X1287" s="30">
        <f t="shared" si="409"/>
        <v>45866</v>
      </c>
      <c r="Y1287" s="177">
        <f>S1293</f>
        <v>260.05648431636496</v>
      </c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3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</row>
    <row r="1288" spans="1:80" ht="18.75" x14ac:dyDescent="0.3">
      <c r="A1288" s="36">
        <f t="shared" si="395"/>
        <v>45682</v>
      </c>
      <c r="B1288" s="14">
        <f t="shared" si="410"/>
        <v>1298.1773534658439</v>
      </c>
      <c r="C1288" s="13">
        <f t="shared" si="396"/>
        <v>1040.5755622900001</v>
      </c>
      <c r="D1288" s="12">
        <f>IF(A1288&lt;$B$1,VLOOKUP(A1288,[1]DI!$A$4:$B$15000,2,FALSE),0)</f>
        <v>0</v>
      </c>
      <c r="E1288" s="13">
        <f t="shared" si="397"/>
        <v>1</v>
      </c>
      <c r="F1288" s="13">
        <f>(TRUNC(PRODUCT($E$13:$E1287),16))</f>
        <v>1.45872044948899</v>
      </c>
      <c r="G1288" s="13">
        <f t="shared" si="398"/>
        <v>1.3844253159283</v>
      </c>
      <c r="H1288" s="13">
        <f t="shared" si="399"/>
        <v>1.0536649600000001</v>
      </c>
      <c r="I1288" s="12">
        <f t="shared" si="400"/>
        <v>4.4999999999999998E-2</v>
      </c>
      <c r="J1288" s="12">
        <f t="shared" si="411"/>
        <v>3.5000000000000003E-2</v>
      </c>
      <c r="K1288" s="30">
        <f t="shared" si="401"/>
        <v>45502</v>
      </c>
      <c r="L1288" s="2">
        <f t="shared" si="402"/>
        <v>125</v>
      </c>
      <c r="M1288" s="15">
        <f t="shared" si="403"/>
        <v>126</v>
      </c>
      <c r="N1288" s="11">
        <f t="shared" si="404"/>
        <v>1.0222524150000001</v>
      </c>
      <c r="O1288" s="11">
        <f t="shared" si="416"/>
        <v>1.0183981394976294</v>
      </c>
      <c r="P1288" s="11">
        <f t="shared" si="405"/>
        <v>1.0771115499999999</v>
      </c>
      <c r="Q1288" s="11">
        <f t="shared" si="412"/>
        <v>1.0730504350000001</v>
      </c>
      <c r="R1288" s="15">
        <f t="shared" si="406"/>
        <v>0</v>
      </c>
      <c r="S1288" s="13">
        <f t="shared" si="413"/>
        <v>257.60179117584374</v>
      </c>
      <c r="T1288" s="13">
        <f t="shared" si="414"/>
        <v>252.70717508098812</v>
      </c>
      <c r="U1288" s="19">
        <f t="shared" si="415"/>
        <v>0</v>
      </c>
      <c r="V1288" s="13">
        <f t="shared" si="407"/>
        <v>0</v>
      </c>
      <c r="W1288" s="4" t="str">
        <f t="shared" si="408"/>
        <v>A+J=</v>
      </c>
      <c r="X1288" s="30">
        <f t="shared" si="409"/>
        <v>45866</v>
      </c>
      <c r="Y1288" s="199" t="s">
        <v>97</v>
      </c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3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</row>
    <row r="1289" spans="1:80" ht="18.75" x14ac:dyDescent="0.3">
      <c r="A1289" s="36">
        <f t="shared" si="395"/>
        <v>45683</v>
      </c>
      <c r="B1289" s="14">
        <f t="shared" si="410"/>
        <v>1298.1773534658439</v>
      </c>
      <c r="C1289" s="13">
        <f t="shared" si="396"/>
        <v>1040.5755622900001</v>
      </c>
      <c r="D1289" s="12">
        <f>IF(A1289&lt;$B$1,VLOOKUP(A1289,[1]DI!$A$4:$B$15000,2,FALSE),0)</f>
        <v>0</v>
      </c>
      <c r="E1289" s="13">
        <f t="shared" si="397"/>
        <v>1</v>
      </c>
      <c r="F1289" s="13">
        <f>(TRUNC(PRODUCT($E$13:$E1288),16))</f>
        <v>1.45872044948899</v>
      </c>
      <c r="G1289" s="13">
        <f t="shared" si="398"/>
        <v>1.3844253159283</v>
      </c>
      <c r="H1289" s="13">
        <f t="shared" si="399"/>
        <v>1.0536649600000001</v>
      </c>
      <c r="I1289" s="12">
        <f t="shared" si="400"/>
        <v>4.4999999999999998E-2</v>
      </c>
      <c r="J1289" s="12">
        <f t="shared" si="411"/>
        <v>3.5000000000000003E-2</v>
      </c>
      <c r="K1289" s="30">
        <f t="shared" si="401"/>
        <v>45502</v>
      </c>
      <c r="L1289" s="2">
        <f t="shared" si="402"/>
        <v>125</v>
      </c>
      <c r="M1289" s="15">
        <f t="shared" si="403"/>
        <v>126</v>
      </c>
      <c r="N1289" s="11">
        <f t="shared" si="404"/>
        <v>1.0222524150000001</v>
      </c>
      <c r="O1289" s="11">
        <f t="shared" si="416"/>
        <v>1.0183981394976294</v>
      </c>
      <c r="P1289" s="11">
        <f t="shared" si="405"/>
        <v>1.0771115499999999</v>
      </c>
      <c r="Q1289" s="11">
        <f t="shared" si="412"/>
        <v>1.0730504350000001</v>
      </c>
      <c r="R1289" s="15">
        <f t="shared" si="406"/>
        <v>0</v>
      </c>
      <c r="S1289" s="13">
        <f t="shared" si="413"/>
        <v>257.60179117584374</v>
      </c>
      <c r="T1289" s="13">
        <f t="shared" si="414"/>
        <v>252.70717508098812</v>
      </c>
      <c r="U1289" s="19">
        <f t="shared" si="415"/>
        <v>0</v>
      </c>
      <c r="V1289" s="13">
        <f t="shared" si="407"/>
        <v>0</v>
      </c>
      <c r="W1289" s="4" t="str">
        <f t="shared" si="408"/>
        <v>A+J=</v>
      </c>
      <c r="X1289" s="30">
        <f t="shared" si="409"/>
        <v>45866</v>
      </c>
      <c r="Y1289" s="200">
        <f>IF(Y1287&gt;Y1285,Y1285,Y1287)</f>
        <v>146.20060000000001</v>
      </c>
      <c r="Z1289" s="3"/>
      <c r="AA1289" s="30"/>
      <c r="AB1289" s="3"/>
      <c r="AC1289" s="1"/>
      <c r="AD1289" s="3"/>
      <c r="AE1289" s="3"/>
      <c r="AF1289" s="3"/>
      <c r="AG1289" s="3"/>
      <c r="AH1289" s="3"/>
      <c r="AI1289" s="10"/>
      <c r="AJ1289" s="3"/>
      <c r="AK1289" s="3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</row>
    <row r="1290" spans="1:80" ht="18.75" x14ac:dyDescent="0.3">
      <c r="A1290" s="36">
        <f t="shared" si="395"/>
        <v>45684</v>
      </c>
      <c r="B1290" s="14">
        <f t="shared" si="410"/>
        <v>1298.1773534658439</v>
      </c>
      <c r="C1290" s="13">
        <f t="shared" si="396"/>
        <v>1040.5755622900001</v>
      </c>
      <c r="D1290" s="12">
        <v>0.1215</v>
      </c>
      <c r="E1290" s="13">
        <f t="shared" si="397"/>
        <v>1.00045513</v>
      </c>
      <c r="F1290" s="13">
        <f>(TRUNC(PRODUCT($E$13:$E1289),16))</f>
        <v>1.45872044948899</v>
      </c>
      <c r="G1290" s="13">
        <f t="shared" si="398"/>
        <v>1.3844253159283</v>
      </c>
      <c r="H1290" s="13">
        <f t="shared" si="399"/>
        <v>1.0536649600000001</v>
      </c>
      <c r="I1290" s="12">
        <f t="shared" si="400"/>
        <v>4.4999999999999998E-2</v>
      </c>
      <c r="J1290" s="12">
        <f t="shared" si="411"/>
        <v>3.5000000000000003E-2</v>
      </c>
      <c r="K1290" s="30">
        <f t="shared" si="401"/>
        <v>45502</v>
      </c>
      <c r="L1290" s="2">
        <f t="shared" si="402"/>
        <v>126</v>
      </c>
      <c r="M1290" s="15">
        <f t="shared" si="403"/>
        <v>126</v>
      </c>
      <c r="N1290" s="11">
        <f t="shared" si="404"/>
        <v>1.0222524150000001</v>
      </c>
      <c r="O1290" s="11">
        <f t="shared" si="416"/>
        <v>1.0183981394976294</v>
      </c>
      <c r="P1290" s="11">
        <f t="shared" si="405"/>
        <v>1.0771115499999999</v>
      </c>
      <c r="Q1290" s="11">
        <f t="shared" si="412"/>
        <v>1.0730504350000001</v>
      </c>
      <c r="R1290" s="15">
        <f t="shared" si="406"/>
        <v>0</v>
      </c>
      <c r="S1290" s="13">
        <f t="shared" si="413"/>
        <v>257.60179117584374</v>
      </c>
      <c r="T1290" s="13">
        <f t="shared" si="414"/>
        <v>252.70717508098812</v>
      </c>
      <c r="U1290" s="19">
        <f t="shared" si="415"/>
        <v>0</v>
      </c>
      <c r="V1290" s="13">
        <f t="shared" si="407"/>
        <v>0</v>
      </c>
      <c r="W1290" s="4" t="str">
        <f t="shared" si="408"/>
        <v>A+J=</v>
      </c>
      <c r="X1290" s="30">
        <f t="shared" si="409"/>
        <v>45866</v>
      </c>
      <c r="Y1290" s="201" t="s">
        <v>94</v>
      </c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0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</row>
    <row r="1291" spans="1:80" ht="18.75" x14ac:dyDescent="0.3">
      <c r="A1291" s="36">
        <f t="shared" si="395"/>
        <v>45685</v>
      </c>
      <c r="B1291" s="14">
        <f t="shared" si="410"/>
        <v>1298.995075901182</v>
      </c>
      <c r="C1291" s="13">
        <f t="shared" si="396"/>
        <v>1040.5755622900001</v>
      </c>
      <c r="D1291" s="12">
        <v>0.1215</v>
      </c>
      <c r="E1291" s="13">
        <f t="shared" si="397"/>
        <v>1.00045513</v>
      </c>
      <c r="F1291" s="13">
        <f>(TRUNC(PRODUCT($E$13:$E1290),16))</f>
        <v>1.4593843569271601</v>
      </c>
      <c r="G1291" s="13">
        <f t="shared" si="398"/>
        <v>1.3844253159283</v>
      </c>
      <c r="H1291" s="13">
        <f t="shared" si="399"/>
        <v>1.0541445199999999</v>
      </c>
      <c r="I1291" s="12">
        <f t="shared" si="400"/>
        <v>4.4999999999999998E-2</v>
      </c>
      <c r="J1291" s="12">
        <f t="shared" si="411"/>
        <v>3.5000000000000003E-2</v>
      </c>
      <c r="K1291" s="30">
        <f t="shared" si="401"/>
        <v>45502</v>
      </c>
      <c r="L1291" s="2">
        <f t="shared" si="402"/>
        <v>127</v>
      </c>
      <c r="M1291" s="15">
        <f t="shared" si="403"/>
        <v>127</v>
      </c>
      <c r="N1291" s="11">
        <f t="shared" si="404"/>
        <v>1.022430988</v>
      </c>
      <c r="O1291" s="11">
        <f t="shared" si="416"/>
        <v>1.018537173652132</v>
      </c>
      <c r="P1291" s="11">
        <f t="shared" si="405"/>
        <v>1.0777900229999999</v>
      </c>
      <c r="Q1291" s="11">
        <f t="shared" si="412"/>
        <v>1.0736853799999999</v>
      </c>
      <c r="R1291" s="15">
        <f t="shared" si="406"/>
        <v>0</v>
      </c>
      <c r="S1291" s="13">
        <f t="shared" si="413"/>
        <v>258.41951361118186</v>
      </c>
      <c r="T1291" s="13">
        <f t="shared" si="414"/>
        <v>253.47243585575893</v>
      </c>
      <c r="U1291" s="19">
        <f t="shared" si="415"/>
        <v>0</v>
      </c>
      <c r="V1291" s="13">
        <f t="shared" si="407"/>
        <v>0</v>
      </c>
      <c r="W1291" s="4" t="str">
        <f t="shared" si="408"/>
        <v>A+J=</v>
      </c>
      <c r="X1291" s="30">
        <f t="shared" si="409"/>
        <v>45866</v>
      </c>
      <c r="Y1291" s="200">
        <f>IF(Y1287&gt;Y1289,Y1287-Y1289,0)</f>
        <v>113.85588431636495</v>
      </c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0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</row>
    <row r="1292" spans="1:80" ht="18.75" x14ac:dyDescent="0.3">
      <c r="A1292" s="36">
        <f t="shared" si="395"/>
        <v>45686</v>
      </c>
      <c r="B1292" s="14">
        <f t="shared" si="410"/>
        <v>1299.8133021260332</v>
      </c>
      <c r="C1292" s="13">
        <f t="shared" si="396"/>
        <v>1040.5755622900001</v>
      </c>
      <c r="D1292" s="12">
        <v>0.1215</v>
      </c>
      <c r="E1292" s="13">
        <f t="shared" si="397"/>
        <v>1.00045513</v>
      </c>
      <c r="F1292" s="13">
        <f>(TRUNC(PRODUCT($E$13:$E1291),16))</f>
        <v>1.46004856652953</v>
      </c>
      <c r="G1292" s="13">
        <f t="shared" si="398"/>
        <v>1.3844253159283</v>
      </c>
      <c r="H1292" s="13">
        <f t="shared" si="399"/>
        <v>1.05462429</v>
      </c>
      <c r="I1292" s="12">
        <f t="shared" si="400"/>
        <v>4.4999999999999998E-2</v>
      </c>
      <c r="J1292" s="12">
        <f t="shared" si="411"/>
        <v>3.5000000000000003E-2</v>
      </c>
      <c r="K1292" s="30">
        <f t="shared" si="401"/>
        <v>45502</v>
      </c>
      <c r="L1292" s="2">
        <f t="shared" si="402"/>
        <v>128</v>
      </c>
      <c r="M1292" s="15">
        <f t="shared" si="403"/>
        <v>128</v>
      </c>
      <c r="N1292" s="11">
        <f t="shared" si="404"/>
        <v>1.0226095909999999</v>
      </c>
      <c r="O1292" s="11">
        <f t="shared" si="416"/>
        <v>1.0186762279011792</v>
      </c>
      <c r="P1292" s="11">
        <f t="shared" si="405"/>
        <v>1.0784689139999999</v>
      </c>
      <c r="Q1292" s="11">
        <f t="shared" si="412"/>
        <v>1.0743206940000001</v>
      </c>
      <c r="R1292" s="15">
        <f t="shared" si="406"/>
        <v>0</v>
      </c>
      <c r="S1292" s="13">
        <f t="shared" si="413"/>
        <v>259.23773983603326</v>
      </c>
      <c r="T1292" s="13">
        <f t="shared" si="414"/>
        <v>254.23814136151168</v>
      </c>
      <c r="U1292" s="19">
        <f t="shared" si="415"/>
        <v>0</v>
      </c>
      <c r="V1292" s="13">
        <f t="shared" si="407"/>
        <v>0</v>
      </c>
      <c r="W1292" s="4" t="str">
        <f t="shared" si="408"/>
        <v>A+J=</v>
      </c>
      <c r="X1292" s="30">
        <f t="shared" si="409"/>
        <v>45866</v>
      </c>
      <c r="Y1292" s="201" t="s">
        <v>10</v>
      </c>
      <c r="Z1292" s="20"/>
      <c r="AA1292" s="29"/>
      <c r="AB1292" s="20"/>
      <c r="AC1292" s="23"/>
      <c r="AD1292" s="20"/>
      <c r="AE1292" s="20"/>
      <c r="AF1292" s="20"/>
      <c r="AG1292" s="20"/>
      <c r="AH1292" s="20"/>
      <c r="AI1292" s="21"/>
      <c r="AJ1292" s="20"/>
      <c r="AK1292" s="20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</row>
    <row r="1293" spans="1:80" ht="18.75" x14ac:dyDescent="0.3">
      <c r="A1293" s="180">
        <f t="shared" si="395"/>
        <v>45687</v>
      </c>
      <c r="B1293" s="181">
        <f t="shared" si="410"/>
        <v>1300.6320466063651</v>
      </c>
      <c r="C1293" s="182">
        <f t="shared" si="396"/>
        <v>1040.5755622900001</v>
      </c>
      <c r="D1293" s="183">
        <f>IF(A1293&lt;$B$1,VLOOKUP(A1293,[1]DI!$A$4:$B$15000,2,FALSE),0)</f>
        <v>0.13150000000000001</v>
      </c>
      <c r="E1293" s="182">
        <f t="shared" si="397"/>
        <v>1.0004903700000001</v>
      </c>
      <c r="F1293" s="182">
        <f>(TRUNC(PRODUCT($E$13:$E1292),16))</f>
        <v>1.46071307843361</v>
      </c>
      <c r="G1293" s="182">
        <f t="shared" si="398"/>
        <v>1.3844253159283</v>
      </c>
      <c r="H1293" s="182">
        <f t="shared" si="399"/>
        <v>1.0551042799999999</v>
      </c>
      <c r="I1293" s="183">
        <f t="shared" si="400"/>
        <v>4.4999999999999998E-2</v>
      </c>
      <c r="J1293" s="183">
        <f t="shared" si="411"/>
        <v>3.5000000000000003E-2</v>
      </c>
      <c r="K1293" s="180">
        <f t="shared" si="401"/>
        <v>45502</v>
      </c>
      <c r="L1293" s="184">
        <f t="shared" si="402"/>
        <v>129</v>
      </c>
      <c r="M1293" s="185">
        <f t="shared" si="403"/>
        <v>129</v>
      </c>
      <c r="N1293" s="186">
        <f t="shared" si="404"/>
        <v>1.0227882260000001</v>
      </c>
      <c r="O1293" s="186">
        <f t="shared" si="416"/>
        <v>1.0188153002353166</v>
      </c>
      <c r="P1293" s="186">
        <f t="shared" si="405"/>
        <v>1.0791482349999999</v>
      </c>
      <c r="Q1293" s="186">
        <f t="shared" si="412"/>
        <v>1.074956384</v>
      </c>
      <c r="R1293" s="185">
        <v>0.7</v>
      </c>
      <c r="S1293" s="182">
        <f t="shared" si="413"/>
        <v>260.05648431636496</v>
      </c>
      <c r="T1293" s="182">
        <f t="shared" si="414"/>
        <v>255.00430004089367</v>
      </c>
      <c r="U1293" s="187">
        <f>IF(V1293&gt;0,V1293/C1293,0)</f>
        <v>0</v>
      </c>
      <c r="V1293" s="182">
        <f>IF(Y1293&gt;0,Y1293,0)</f>
        <v>0</v>
      </c>
      <c r="W1293" s="188" t="str">
        <f t="shared" si="408"/>
        <v>A+J=</v>
      </c>
      <c r="X1293" s="180">
        <f t="shared" si="409"/>
        <v>45866</v>
      </c>
      <c r="Y1293" s="200">
        <f>IF(Y1285&gt;Y1287,Y1285-Y1287,0)</f>
        <v>0</v>
      </c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3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</row>
    <row r="1294" spans="1:80" ht="18.75" x14ac:dyDescent="0.3">
      <c r="A1294" s="36">
        <f t="shared" ref="A1294:A1357" si="417">(A1293+1)</f>
        <v>45688</v>
      </c>
      <c r="B1294" s="14">
        <f t="shared" si="410"/>
        <v>1155.1993062931151</v>
      </c>
      <c r="C1294" s="146">
        <f t="shared" si="396"/>
        <v>1040.5755622900001</v>
      </c>
      <c r="D1294" s="12">
        <f>IF(A1294&lt;$B$1,VLOOKUP(A1294,[1]DI!$A$4:$B$15000,2,FALSE),0)</f>
        <v>0.13150000000000001</v>
      </c>
      <c r="E1294" s="13">
        <f t="shared" si="397"/>
        <v>1.0004903700000001</v>
      </c>
      <c r="F1294" s="13">
        <f>(TRUNC(PRODUCT($E$13:$E1293),16))</f>
        <v>1.4614293683058901</v>
      </c>
      <c r="G1294" s="13">
        <f t="shared" si="398"/>
        <v>1.46071307843361</v>
      </c>
      <c r="H1294" s="13">
        <f t="shared" si="399"/>
        <v>1.0004903700000001</v>
      </c>
      <c r="I1294" s="12">
        <f t="shared" si="400"/>
        <v>4.4999999999999998E-2</v>
      </c>
      <c r="J1294" s="12">
        <f t="shared" si="411"/>
        <v>3.5000000000000003E-2</v>
      </c>
      <c r="K1294" s="30">
        <v>45687</v>
      </c>
      <c r="L1294" s="2">
        <f t="shared" si="402"/>
        <v>1</v>
      </c>
      <c r="M1294" s="15">
        <f t="shared" si="403"/>
        <v>1</v>
      </c>
      <c r="N1294" s="11">
        <f t="shared" si="404"/>
        <v>1.000174685</v>
      </c>
      <c r="O1294" s="11">
        <f t="shared" ref="O1294:O1301" si="418">ROUND((J1294+1)^(M1294/252),9)</f>
        <v>1.0001365230000001</v>
      </c>
      <c r="P1294" s="11">
        <f t="shared" si="405"/>
        <v>1.000665141</v>
      </c>
      <c r="Q1294" s="11">
        <f t="shared" si="412"/>
        <v>1.00062696</v>
      </c>
      <c r="R1294" s="15">
        <f t="shared" si="406"/>
        <v>0</v>
      </c>
      <c r="S1294" s="13">
        <f>TRUNC(((P1294-1)*C1294),8)+((Y$1291*P1294))</f>
        <v>114.62374400311502</v>
      </c>
      <c r="T1294" s="13">
        <f>TRUNC(((Q1294-1)*C1294),8)+(((T$1293-Y$1289)*Q1294))</f>
        <v>109.52431485867129</v>
      </c>
      <c r="U1294" s="19">
        <f t="shared" si="415"/>
        <v>0</v>
      </c>
      <c r="V1294" s="13">
        <f t="shared" si="407"/>
        <v>0</v>
      </c>
      <c r="W1294" s="4" t="str">
        <f t="shared" si="408"/>
        <v>A+J=</v>
      </c>
      <c r="X1294" s="30">
        <f t="shared" si="409"/>
        <v>45866</v>
      </c>
      <c r="Y1294" s="3"/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3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</row>
    <row r="1295" spans="1:80" x14ac:dyDescent="0.15">
      <c r="A1295" s="36">
        <f t="shared" si="417"/>
        <v>45689</v>
      </c>
      <c r="B1295" s="14">
        <f t="shared" si="410"/>
        <v>1155.7657800262698</v>
      </c>
      <c r="C1295" s="13">
        <f t="shared" si="396"/>
        <v>1040.5755622900001</v>
      </c>
      <c r="D1295" s="12">
        <f>IF(A1295&lt;$B$1,VLOOKUP(A1295,[1]DI!$A$4:$B$15000,2,FALSE),0)</f>
        <v>0</v>
      </c>
      <c r="E1295" s="13">
        <f t="shared" si="397"/>
        <v>1</v>
      </c>
      <c r="F1295" s="13">
        <f>(TRUNC(PRODUCT($E$13:$E1294),16))</f>
        <v>1.4621460094252201</v>
      </c>
      <c r="G1295" s="13">
        <f t="shared" si="398"/>
        <v>1.46071307843361</v>
      </c>
      <c r="H1295" s="13">
        <f t="shared" si="399"/>
        <v>1.00098098</v>
      </c>
      <c r="I1295" s="12">
        <f t="shared" si="400"/>
        <v>4.4999999999999998E-2</v>
      </c>
      <c r="J1295" s="12">
        <f t="shared" si="411"/>
        <v>3.5000000000000003E-2</v>
      </c>
      <c r="K1295" s="30">
        <f t="shared" si="401"/>
        <v>45687</v>
      </c>
      <c r="L1295" s="2">
        <f t="shared" si="402"/>
        <v>1</v>
      </c>
      <c r="M1295" s="15">
        <f t="shared" si="403"/>
        <v>1</v>
      </c>
      <c r="N1295" s="11">
        <f t="shared" si="404"/>
        <v>1.000174685</v>
      </c>
      <c r="O1295" s="11">
        <f t="shared" si="418"/>
        <v>1.0001365230000001</v>
      </c>
      <c r="P1295" s="11">
        <f t="shared" si="405"/>
        <v>1.0011558359999999</v>
      </c>
      <c r="Q1295" s="11">
        <f t="shared" si="412"/>
        <v>1.0011176369999999</v>
      </c>
      <c r="R1295" s="15">
        <f t="shared" si="406"/>
        <v>0</v>
      </c>
      <c r="S1295" s="13">
        <f t="shared" ref="S1295:S1352" si="419">TRUNC(((P1295-1)*C1295),8)+((Y$1291*P1295))</f>
        <v>115.19021773626963</v>
      </c>
      <c r="T1295" s="13">
        <f>TRUNC(((Q1295-1)*C1295),8)+(((T$1293-Y$1289)*Q1295))</f>
        <v>110.08828882179625</v>
      </c>
      <c r="U1295" s="19">
        <f t="shared" si="415"/>
        <v>0</v>
      </c>
      <c r="V1295" s="13">
        <f t="shared" si="407"/>
        <v>0</v>
      </c>
      <c r="W1295" s="4" t="str">
        <f t="shared" si="408"/>
        <v>A+J=</v>
      </c>
      <c r="X1295" s="30">
        <f t="shared" si="409"/>
        <v>45866</v>
      </c>
      <c r="Y1295" s="3"/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3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</row>
    <row r="1296" spans="1:80" x14ac:dyDescent="0.15">
      <c r="A1296" s="36">
        <f t="shared" si="417"/>
        <v>45690</v>
      </c>
      <c r="B1296" s="14">
        <f t="shared" si="410"/>
        <v>1155.7657800262698</v>
      </c>
      <c r="C1296" s="13">
        <f t="shared" si="396"/>
        <v>1040.5755622900001</v>
      </c>
      <c r="D1296" s="12">
        <f>IF(A1296&lt;$B$1,VLOOKUP(A1296,[1]DI!$A$4:$B$15000,2,FALSE),0)</f>
        <v>0</v>
      </c>
      <c r="E1296" s="13">
        <f t="shared" si="397"/>
        <v>1</v>
      </c>
      <c r="F1296" s="13">
        <f>(TRUNC(PRODUCT($E$13:$E1295),16))</f>
        <v>1.4621460094252201</v>
      </c>
      <c r="G1296" s="13">
        <f t="shared" si="398"/>
        <v>1.46071307843361</v>
      </c>
      <c r="H1296" s="13">
        <f t="shared" si="399"/>
        <v>1.00098098</v>
      </c>
      <c r="I1296" s="12">
        <f t="shared" si="400"/>
        <v>4.4999999999999998E-2</v>
      </c>
      <c r="J1296" s="12">
        <f t="shared" si="411"/>
        <v>3.5000000000000003E-2</v>
      </c>
      <c r="K1296" s="30">
        <f t="shared" si="401"/>
        <v>45687</v>
      </c>
      <c r="L1296" s="2">
        <f t="shared" si="402"/>
        <v>1</v>
      </c>
      <c r="M1296" s="15">
        <f t="shared" si="403"/>
        <v>1</v>
      </c>
      <c r="N1296" s="11">
        <f t="shared" si="404"/>
        <v>1.000174685</v>
      </c>
      <c r="O1296" s="11">
        <f t="shared" si="418"/>
        <v>1.0001365230000001</v>
      </c>
      <c r="P1296" s="11">
        <f t="shared" si="405"/>
        <v>1.0011558359999999</v>
      </c>
      <c r="Q1296" s="11">
        <f t="shared" si="412"/>
        <v>1.0011176369999999</v>
      </c>
      <c r="R1296" s="15">
        <f t="shared" si="406"/>
        <v>0</v>
      </c>
      <c r="S1296" s="13">
        <f t="shared" si="419"/>
        <v>115.19021773626963</v>
      </c>
      <c r="T1296" s="13">
        <f t="shared" ref="T1296:T1352" si="420">TRUNC(((Q1296-1)*C1296),8)+(((T$1293-Y$1289)*Q1296))</f>
        <v>110.08828882179625</v>
      </c>
      <c r="U1296" s="19">
        <f t="shared" si="415"/>
        <v>0</v>
      </c>
      <c r="V1296" s="13">
        <f t="shared" si="407"/>
        <v>0</v>
      </c>
      <c r="W1296" s="4" t="str">
        <f t="shared" si="408"/>
        <v>A+J=</v>
      </c>
      <c r="X1296" s="30">
        <f t="shared" si="409"/>
        <v>45866</v>
      </c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3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</row>
    <row r="1297" spans="1:80" x14ac:dyDescent="0.15">
      <c r="A1297" s="36">
        <f t="shared" si="417"/>
        <v>45691</v>
      </c>
      <c r="B1297" s="14">
        <f t="shared" si="410"/>
        <v>1155.967676234166</v>
      </c>
      <c r="C1297" s="13">
        <f t="shared" si="396"/>
        <v>1040.5755622900001</v>
      </c>
      <c r="D1297" s="12">
        <f>IF(A1297&lt;$B$1,VLOOKUP(A1297,[1]DI!$A$4:$B$15000,2,FALSE),0)</f>
        <v>0.13150000000000001</v>
      </c>
      <c r="E1297" s="13">
        <f t="shared" si="397"/>
        <v>1.0004903700000001</v>
      </c>
      <c r="F1297" s="13">
        <f>(TRUNC(PRODUCT($E$13:$E1296),16))</f>
        <v>1.4621460094252201</v>
      </c>
      <c r="G1297" s="13">
        <f t="shared" si="398"/>
        <v>1.46071307843361</v>
      </c>
      <c r="H1297" s="13">
        <f t="shared" si="399"/>
        <v>1.00098098</v>
      </c>
      <c r="I1297" s="12">
        <f t="shared" si="400"/>
        <v>4.4999999999999998E-2</v>
      </c>
      <c r="J1297" s="12">
        <f t="shared" si="411"/>
        <v>3.5000000000000003E-2</v>
      </c>
      <c r="K1297" s="30">
        <f t="shared" si="401"/>
        <v>45687</v>
      </c>
      <c r="L1297" s="2">
        <f t="shared" si="402"/>
        <v>2</v>
      </c>
      <c r="M1297" s="15">
        <f t="shared" si="403"/>
        <v>2</v>
      </c>
      <c r="N1297" s="11">
        <f t="shared" si="404"/>
        <v>1.000349401</v>
      </c>
      <c r="O1297" s="11">
        <f t="shared" si="418"/>
        <v>1.0002730639999999</v>
      </c>
      <c r="P1297" s="11">
        <f t="shared" si="405"/>
        <v>1.001330724</v>
      </c>
      <c r="Q1297" s="11">
        <f t="shared" si="412"/>
        <v>1.0012543119999999</v>
      </c>
      <c r="R1297" s="15">
        <f t="shared" si="406"/>
        <v>0</v>
      </c>
      <c r="S1297" s="13">
        <f t="shared" si="419"/>
        <v>115.39211394416596</v>
      </c>
      <c r="T1297" s="13">
        <f t="shared" si="420"/>
        <v>110.24538023749935</v>
      </c>
      <c r="U1297" s="19">
        <f t="shared" si="415"/>
        <v>0</v>
      </c>
      <c r="V1297" s="13">
        <f t="shared" si="407"/>
        <v>0</v>
      </c>
      <c r="W1297" s="4" t="str">
        <f t="shared" si="408"/>
        <v>A+J=</v>
      </c>
      <c r="X1297" s="30">
        <f t="shared" si="409"/>
        <v>45866</v>
      </c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3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</row>
    <row r="1298" spans="1:80" x14ac:dyDescent="0.15">
      <c r="A1298" s="36">
        <f t="shared" si="417"/>
        <v>45692</v>
      </c>
      <c r="B1298" s="14">
        <f t="shared" si="410"/>
        <v>1156.7365564395179</v>
      </c>
      <c r="C1298" s="13">
        <f t="shared" si="396"/>
        <v>1040.5755622900001</v>
      </c>
      <c r="D1298" s="12">
        <f>IF(A1298&lt;$B$1,VLOOKUP(A1298,[1]DI!$A$4:$B$15000,2,FALSE),0)</f>
        <v>0.13150000000000001</v>
      </c>
      <c r="E1298" s="13">
        <f t="shared" si="397"/>
        <v>1.0004903700000001</v>
      </c>
      <c r="F1298" s="13">
        <f>(TRUNC(PRODUCT($E$13:$E1297),16))</f>
        <v>1.46286300196386</v>
      </c>
      <c r="G1298" s="13">
        <f t="shared" si="398"/>
        <v>1.46071307843361</v>
      </c>
      <c r="H1298" s="13">
        <f t="shared" si="399"/>
        <v>1.0014718300000001</v>
      </c>
      <c r="I1298" s="12">
        <f t="shared" si="400"/>
        <v>4.4999999999999998E-2</v>
      </c>
      <c r="J1298" s="12">
        <f t="shared" si="411"/>
        <v>3.5000000000000003E-2</v>
      </c>
      <c r="K1298" s="30">
        <f t="shared" si="401"/>
        <v>45687</v>
      </c>
      <c r="L1298" s="2">
        <f t="shared" si="402"/>
        <v>3</v>
      </c>
      <c r="M1298" s="15">
        <f t="shared" si="403"/>
        <v>3</v>
      </c>
      <c r="N1298" s="11">
        <f t="shared" si="404"/>
        <v>1.000524148</v>
      </c>
      <c r="O1298" s="11">
        <f t="shared" si="418"/>
        <v>1.0004096250000001</v>
      </c>
      <c r="P1298" s="11">
        <f t="shared" si="405"/>
        <v>1.0019967489999999</v>
      </c>
      <c r="Q1298" s="11">
        <f t="shared" si="412"/>
        <v>1.0018820580000001</v>
      </c>
      <c r="R1298" s="15">
        <f t="shared" si="406"/>
        <v>0</v>
      </c>
      <c r="S1298" s="13">
        <f t="shared" si="419"/>
        <v>116.16099414951776</v>
      </c>
      <c r="T1298" s="13">
        <f t="shared" si="420"/>
        <v>110.96689847498523</v>
      </c>
      <c r="U1298" s="19">
        <f t="shared" si="415"/>
        <v>0</v>
      </c>
      <c r="V1298" s="13">
        <f t="shared" si="407"/>
        <v>0</v>
      </c>
      <c r="W1298" s="4" t="str">
        <f t="shared" si="408"/>
        <v>A+J=</v>
      </c>
      <c r="X1298" s="30">
        <f t="shared" si="409"/>
        <v>45866</v>
      </c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3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</row>
    <row r="1299" spans="1:80" x14ac:dyDescent="0.15">
      <c r="A1299" s="36">
        <f t="shared" si="417"/>
        <v>45693</v>
      </c>
      <c r="B1299" s="14">
        <f t="shared" si="410"/>
        <v>1157.5059480530265</v>
      </c>
      <c r="C1299" s="13">
        <f t="shared" si="396"/>
        <v>1040.5755622900001</v>
      </c>
      <c r="D1299" s="12">
        <f>IF(A1299&lt;$B$1,VLOOKUP(A1299,[1]DI!$A$4:$B$15000,2,FALSE),0)</f>
        <v>0.13150000000000001</v>
      </c>
      <c r="E1299" s="13">
        <f t="shared" si="397"/>
        <v>1.0004903700000001</v>
      </c>
      <c r="F1299" s="13">
        <f>(TRUNC(PRODUCT($E$13:$E1298),16))</f>
        <v>1.4635803460941399</v>
      </c>
      <c r="G1299" s="13">
        <f t="shared" si="398"/>
        <v>1.46071307843361</v>
      </c>
      <c r="H1299" s="13">
        <f t="shared" si="399"/>
        <v>1.00196292</v>
      </c>
      <c r="I1299" s="12">
        <f t="shared" si="400"/>
        <v>4.4999999999999998E-2</v>
      </c>
      <c r="J1299" s="12">
        <f t="shared" si="411"/>
        <v>3.5000000000000003E-2</v>
      </c>
      <c r="K1299" s="30">
        <f t="shared" si="401"/>
        <v>45687</v>
      </c>
      <c r="L1299" s="2">
        <f t="shared" si="402"/>
        <v>4</v>
      </c>
      <c r="M1299" s="15">
        <f t="shared" si="403"/>
        <v>4</v>
      </c>
      <c r="N1299" s="11">
        <f t="shared" si="404"/>
        <v>1.000698925</v>
      </c>
      <c r="O1299" s="11">
        <f t="shared" si="418"/>
        <v>1.0005462039999999</v>
      </c>
      <c r="P1299" s="11">
        <f t="shared" si="405"/>
        <v>1.0026632170000001</v>
      </c>
      <c r="Q1299" s="11">
        <f t="shared" si="412"/>
        <v>1.002510196</v>
      </c>
      <c r="R1299" s="15">
        <f t="shared" si="406"/>
        <v>0</v>
      </c>
      <c r="S1299" s="13">
        <f t="shared" si="419"/>
        <v>116.93038576302632</v>
      </c>
      <c r="T1299" s="13">
        <f t="shared" si="420"/>
        <v>111.68886726352152</v>
      </c>
      <c r="U1299" s="19">
        <f t="shared" si="415"/>
        <v>0</v>
      </c>
      <c r="V1299" s="13">
        <f t="shared" si="407"/>
        <v>0</v>
      </c>
      <c r="W1299" s="4" t="str">
        <f t="shared" si="408"/>
        <v>A+J=</v>
      </c>
      <c r="X1299" s="30">
        <f t="shared" si="409"/>
        <v>45866</v>
      </c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3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</row>
    <row r="1300" spans="1:80" x14ac:dyDescent="0.15">
      <c r="A1300" s="36">
        <f t="shared" si="417"/>
        <v>45694</v>
      </c>
      <c r="B1300" s="14">
        <f t="shared" si="410"/>
        <v>1158.2758603255388</v>
      </c>
      <c r="C1300" s="13">
        <f t="shared" si="396"/>
        <v>1040.5755622900001</v>
      </c>
      <c r="D1300" s="12">
        <f>IF(A1300&lt;$B$1,VLOOKUP(A1300,[1]DI!$A$4:$B$15000,2,FALSE),0)</f>
        <v>0.13150000000000001</v>
      </c>
      <c r="E1300" s="13">
        <f t="shared" si="397"/>
        <v>1.0004903700000001</v>
      </c>
      <c r="F1300" s="13">
        <f>(TRUNC(PRODUCT($E$13:$E1299),16))</f>
        <v>1.4642980419884499</v>
      </c>
      <c r="G1300" s="13">
        <f t="shared" si="398"/>
        <v>1.46071307843361</v>
      </c>
      <c r="H1300" s="13">
        <f t="shared" si="399"/>
        <v>1.0024542599999999</v>
      </c>
      <c r="I1300" s="12">
        <f t="shared" si="400"/>
        <v>4.4999999999999998E-2</v>
      </c>
      <c r="J1300" s="12">
        <f t="shared" si="411"/>
        <v>3.5000000000000003E-2</v>
      </c>
      <c r="K1300" s="30">
        <f t="shared" si="401"/>
        <v>45687</v>
      </c>
      <c r="L1300" s="2">
        <f t="shared" si="402"/>
        <v>5</v>
      </c>
      <c r="M1300" s="15">
        <f t="shared" si="403"/>
        <v>5</v>
      </c>
      <c r="N1300" s="11">
        <f t="shared" si="404"/>
        <v>1.0008737320000001</v>
      </c>
      <c r="O1300" s="11">
        <f t="shared" si="418"/>
        <v>1.000682801</v>
      </c>
      <c r="P1300" s="11">
        <f t="shared" si="405"/>
        <v>1.003330136</v>
      </c>
      <c r="Q1300" s="11">
        <f t="shared" si="412"/>
        <v>1.003138737</v>
      </c>
      <c r="R1300" s="15">
        <f t="shared" si="406"/>
        <v>0</v>
      </c>
      <c r="S1300" s="13">
        <f t="shared" si="419"/>
        <v>117.70029803553871</v>
      </c>
      <c r="T1300" s="13">
        <f t="shared" si="420"/>
        <v>112.41129924994893</v>
      </c>
      <c r="U1300" s="19">
        <f t="shared" si="415"/>
        <v>0</v>
      </c>
      <c r="V1300" s="13">
        <f t="shared" si="407"/>
        <v>0</v>
      </c>
      <c r="W1300" s="4" t="str">
        <f t="shared" si="408"/>
        <v>A+J=</v>
      </c>
      <c r="X1300" s="30">
        <f t="shared" si="409"/>
        <v>45866</v>
      </c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3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</row>
    <row r="1301" spans="1:80" x14ac:dyDescent="0.15">
      <c r="A1301" s="36">
        <f t="shared" si="417"/>
        <v>45695</v>
      </c>
      <c r="B1301" s="14">
        <f t="shared" si="410"/>
        <v>1159.0462736115051</v>
      </c>
      <c r="C1301" s="13">
        <f t="shared" ref="C1301:C1352" si="421">(C1300-V1300)</f>
        <v>1040.5755622900001</v>
      </c>
      <c r="D1301" s="12">
        <f>IF(A1301&lt;$B$1,VLOOKUP(A1301,[1]DI!$A$4:$B$15000,2,FALSE),0)</f>
        <v>0.13150000000000001</v>
      </c>
      <c r="E1301" s="13">
        <f t="shared" ref="E1301:E1352" si="422">ROUND(((1+D1301)^(1/252)),8)</f>
        <v>1.0004903700000001</v>
      </c>
      <c r="F1301" s="13">
        <f>(TRUNC(PRODUCT($E$13:$E1300),16))</f>
        <v>1.4650160898193001</v>
      </c>
      <c r="G1301" s="13">
        <f t="shared" ref="G1301:G1352" si="423">IF(R1300&gt;0,F1300,G1300)</f>
        <v>1.46071307843361</v>
      </c>
      <c r="H1301" s="13">
        <f t="shared" ref="H1301:H1352" si="424">ROUND(F1301/G1301,8)</f>
        <v>1.00294583</v>
      </c>
      <c r="I1301" s="12">
        <f t="shared" ref="I1301:I1352" si="425">IF(R1300&gt;0,VLOOKUP(A1300,AG$161:AH$223,2),I1300)</f>
        <v>4.4999999999999998E-2</v>
      </c>
      <c r="J1301" s="12">
        <f t="shared" si="411"/>
        <v>3.5000000000000003E-2</v>
      </c>
      <c r="K1301" s="30">
        <f t="shared" ref="K1301:K1352" si="426">IF(R1300&gt;0,VLOOKUP(R1300,Z$13:AJ$151,2),K1300)</f>
        <v>45687</v>
      </c>
      <c r="L1301" s="2">
        <f t="shared" ref="L1301:L1352" si="427">IF(A1301&gt;K1301,IF(NETWORKDAYS(K1301,A1301,$Z$161:$Z$545)-1=0,1,NETWORKDAYS(K1301,A1301,$Z$161:$Z$545)-1),0)</f>
        <v>6</v>
      </c>
      <c r="M1301" s="15">
        <f t="shared" ref="M1301:M1352" si="428">IF(AND(L1301=1,L1300=1),1,IF(L1301&gt;0,IF(L1301=L1300,L1301+1,L1301),0))</f>
        <v>6</v>
      </c>
      <c r="N1301" s="11">
        <f t="shared" ref="N1301:N1352" si="429">ROUND((I1301+1)^(M1301/252),9)</f>
        <v>1.00104857</v>
      </c>
      <c r="O1301" s="11">
        <f t="shared" si="418"/>
        <v>1.000819417</v>
      </c>
      <c r="P1301" s="11">
        <f t="shared" ref="P1301:P1352" si="430">ROUND(H1301*N1301,9)</f>
        <v>1.0039974890000001</v>
      </c>
      <c r="Q1301" s="11">
        <f t="shared" si="412"/>
        <v>1.0037676609999999</v>
      </c>
      <c r="R1301" s="15">
        <f t="shared" ref="R1301:R1352" si="431">IF(VLOOKUP(A1301,AA$13:AH$151,8)=VLOOKUP(A1300,AA$13:AH$151,8),0,VLOOKUP(A1301,AA$13:AH$151,8))</f>
        <v>0</v>
      </c>
      <c r="S1301" s="13">
        <f t="shared" si="419"/>
        <v>118.47071132150491</v>
      </c>
      <c r="T1301" s="13">
        <f t="shared" si="420"/>
        <v>113.13417145819342</v>
      </c>
      <c r="U1301" s="19">
        <f t="shared" si="415"/>
        <v>0</v>
      </c>
      <c r="V1301" s="13">
        <f t="shared" ref="V1301:V1352" si="432">IF(U1301&gt;0,TRUNC(U1301*C1301,8),0)</f>
        <v>0</v>
      </c>
      <c r="W1301" s="4" t="str">
        <f t="shared" ref="W1301:W1352" si="433">IF(R1300&gt;0,VLOOKUP(R1300,Z$13:AJ$151,10),W1300)</f>
        <v>A+J=</v>
      </c>
      <c r="X1301" s="30">
        <f t="shared" ref="X1301:X1352" si="434">IF(R1300&gt;0,VLOOKUP(R1300,Z$13:AJ$151,11),X1300)</f>
        <v>45866</v>
      </c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3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</row>
    <row r="1302" spans="1:80" x14ac:dyDescent="0.15">
      <c r="A1302" s="36">
        <f t="shared" si="417"/>
        <v>45696</v>
      </c>
      <c r="B1302" s="14">
        <f t="shared" ref="B1302:B1352" si="435">C1302+S1302</f>
        <v>1159.8171983156278</v>
      </c>
      <c r="C1302" s="13">
        <f t="shared" si="421"/>
        <v>1040.5755622900001</v>
      </c>
      <c r="D1302" s="12">
        <f>IF(A1302&lt;$B$1,VLOOKUP(A1302,[1]DI!$A$4:$B$15000,2,FALSE),0)</f>
        <v>0</v>
      </c>
      <c r="E1302" s="13">
        <f t="shared" si="422"/>
        <v>1</v>
      </c>
      <c r="F1302" s="13">
        <f>(TRUNC(PRODUCT($E$13:$E1301),16))</f>
        <v>1.4657344897592699</v>
      </c>
      <c r="G1302" s="13">
        <f t="shared" si="423"/>
        <v>1.46071307843361</v>
      </c>
      <c r="H1302" s="13">
        <f t="shared" si="424"/>
        <v>1.00343764</v>
      </c>
      <c r="I1302" s="12">
        <f t="shared" si="425"/>
        <v>4.4999999999999998E-2</v>
      </c>
      <c r="J1302" s="12">
        <f t="shared" ref="J1302:J1365" si="436">J1301</f>
        <v>3.5000000000000003E-2</v>
      </c>
      <c r="K1302" s="30">
        <f t="shared" si="426"/>
        <v>45687</v>
      </c>
      <c r="L1302" s="2">
        <f t="shared" si="427"/>
        <v>6</v>
      </c>
      <c r="M1302" s="15">
        <f t="shared" si="428"/>
        <v>7</v>
      </c>
      <c r="N1302" s="11">
        <f t="shared" si="429"/>
        <v>1.0012234390000001</v>
      </c>
      <c r="O1302" s="11">
        <f t="shared" ref="O1302:O1352" si="437">ROUND((J1302+1)^(M1302/252),9)</f>
        <v>1.000956052</v>
      </c>
      <c r="P1302" s="11">
        <f t="shared" si="430"/>
        <v>1.004665285</v>
      </c>
      <c r="Q1302" s="11">
        <f t="shared" ref="Q1302:Q1352" si="438">ROUND(H1302*O1302,9)</f>
        <v>1.004396979</v>
      </c>
      <c r="R1302" s="15">
        <f t="shared" si="431"/>
        <v>0</v>
      </c>
      <c r="S1302" s="13">
        <f t="shared" si="419"/>
        <v>119.24163602562781</v>
      </c>
      <c r="T1302" s="13">
        <f t="shared" si="420"/>
        <v>113.85749651509578</v>
      </c>
      <c r="U1302" s="19">
        <f t="shared" si="415"/>
        <v>0</v>
      </c>
      <c r="V1302" s="13">
        <f t="shared" si="432"/>
        <v>0</v>
      </c>
      <c r="W1302" s="4" t="str">
        <f t="shared" si="433"/>
        <v>A+J=</v>
      </c>
      <c r="X1302" s="30">
        <f t="shared" si="434"/>
        <v>45866</v>
      </c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3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</row>
    <row r="1303" spans="1:80" x14ac:dyDescent="0.15">
      <c r="A1303" s="36">
        <f t="shared" si="417"/>
        <v>45697</v>
      </c>
      <c r="B1303" s="14">
        <f t="shared" si="435"/>
        <v>1159.8171983156278</v>
      </c>
      <c r="C1303" s="13">
        <f t="shared" si="421"/>
        <v>1040.5755622900001</v>
      </c>
      <c r="D1303" s="12">
        <f>IF(A1303&lt;$B$1,VLOOKUP(A1303,[1]DI!$A$4:$B$15000,2,FALSE),0)</f>
        <v>0</v>
      </c>
      <c r="E1303" s="13">
        <f t="shared" si="422"/>
        <v>1</v>
      </c>
      <c r="F1303" s="13">
        <f>(TRUNC(PRODUCT($E$13:$E1302),16))</f>
        <v>1.4657344897592699</v>
      </c>
      <c r="G1303" s="13">
        <f t="shared" si="423"/>
        <v>1.46071307843361</v>
      </c>
      <c r="H1303" s="13">
        <f t="shared" si="424"/>
        <v>1.00343764</v>
      </c>
      <c r="I1303" s="12">
        <f t="shared" si="425"/>
        <v>4.4999999999999998E-2</v>
      </c>
      <c r="J1303" s="12">
        <f t="shared" si="436"/>
        <v>3.5000000000000003E-2</v>
      </c>
      <c r="K1303" s="30">
        <f t="shared" si="426"/>
        <v>45687</v>
      </c>
      <c r="L1303" s="2">
        <f t="shared" si="427"/>
        <v>6</v>
      </c>
      <c r="M1303" s="15">
        <f t="shared" si="428"/>
        <v>7</v>
      </c>
      <c r="N1303" s="11">
        <f t="shared" si="429"/>
        <v>1.0012234390000001</v>
      </c>
      <c r="O1303" s="11">
        <f t="shared" si="437"/>
        <v>1.000956052</v>
      </c>
      <c r="P1303" s="11">
        <f t="shared" si="430"/>
        <v>1.004665285</v>
      </c>
      <c r="Q1303" s="11">
        <f t="shared" si="438"/>
        <v>1.004396979</v>
      </c>
      <c r="R1303" s="15">
        <f t="shared" si="431"/>
        <v>0</v>
      </c>
      <c r="S1303" s="13">
        <f t="shared" si="419"/>
        <v>119.24163602562781</v>
      </c>
      <c r="T1303" s="13">
        <f t="shared" si="420"/>
        <v>113.85749651509578</v>
      </c>
      <c r="U1303" s="19">
        <f t="shared" si="415"/>
        <v>0</v>
      </c>
      <c r="V1303" s="13">
        <f t="shared" si="432"/>
        <v>0</v>
      </c>
      <c r="W1303" s="4" t="str">
        <f t="shared" si="433"/>
        <v>A+J=</v>
      </c>
      <c r="X1303" s="30">
        <f t="shared" si="434"/>
        <v>45866</v>
      </c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3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</row>
    <row r="1304" spans="1:80" x14ac:dyDescent="0.15">
      <c r="A1304" s="36">
        <f t="shared" si="417"/>
        <v>45698</v>
      </c>
      <c r="B1304" s="14">
        <f t="shared" si="435"/>
        <v>1159.8171983156278</v>
      </c>
      <c r="C1304" s="13">
        <f t="shared" si="421"/>
        <v>1040.5755622900001</v>
      </c>
      <c r="D1304" s="12">
        <f>IF(A1304&lt;$B$1,VLOOKUP(A1304,[1]DI!$A$4:$B$15000,2,FALSE),0)</f>
        <v>0.13150000000000001</v>
      </c>
      <c r="E1304" s="13">
        <f t="shared" si="422"/>
        <v>1.0004903700000001</v>
      </c>
      <c r="F1304" s="13">
        <f>(TRUNC(PRODUCT($E$13:$E1303),16))</f>
        <v>1.4657344897592699</v>
      </c>
      <c r="G1304" s="13">
        <f t="shared" si="423"/>
        <v>1.46071307843361</v>
      </c>
      <c r="H1304" s="13">
        <f t="shared" si="424"/>
        <v>1.00343764</v>
      </c>
      <c r="I1304" s="12">
        <f t="shared" si="425"/>
        <v>4.4999999999999998E-2</v>
      </c>
      <c r="J1304" s="12">
        <f t="shared" si="436"/>
        <v>3.5000000000000003E-2</v>
      </c>
      <c r="K1304" s="30">
        <f t="shared" si="426"/>
        <v>45687</v>
      </c>
      <c r="L1304" s="2">
        <f t="shared" si="427"/>
        <v>7</v>
      </c>
      <c r="M1304" s="15">
        <f t="shared" si="428"/>
        <v>7</v>
      </c>
      <c r="N1304" s="11">
        <f t="shared" si="429"/>
        <v>1.0012234390000001</v>
      </c>
      <c r="O1304" s="11">
        <f t="shared" si="437"/>
        <v>1.000956052</v>
      </c>
      <c r="P1304" s="11">
        <f t="shared" si="430"/>
        <v>1.004665285</v>
      </c>
      <c r="Q1304" s="11">
        <f t="shared" si="438"/>
        <v>1.004396979</v>
      </c>
      <c r="R1304" s="15">
        <f t="shared" si="431"/>
        <v>0</v>
      </c>
      <c r="S1304" s="13">
        <f t="shared" si="419"/>
        <v>119.24163602562781</v>
      </c>
      <c r="T1304" s="13">
        <f t="shared" si="420"/>
        <v>113.85749651509578</v>
      </c>
      <c r="U1304" s="19">
        <f t="shared" si="415"/>
        <v>0</v>
      </c>
      <c r="V1304" s="13">
        <f t="shared" si="432"/>
        <v>0</v>
      </c>
      <c r="W1304" s="4" t="str">
        <f t="shared" si="433"/>
        <v>A+J=</v>
      </c>
      <c r="X1304" s="30">
        <f t="shared" si="434"/>
        <v>45866</v>
      </c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3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</row>
    <row r="1305" spans="1:80" x14ac:dyDescent="0.15">
      <c r="A1305" s="36">
        <f t="shared" si="417"/>
        <v>45699</v>
      </c>
      <c r="B1305" s="14">
        <f t="shared" si="435"/>
        <v>1160.5886448226106</v>
      </c>
      <c r="C1305" s="13">
        <f t="shared" si="421"/>
        <v>1040.5755622900001</v>
      </c>
      <c r="D1305" s="12">
        <f>IF(A1305&lt;$B$1,VLOOKUP(A1305,[1]DI!$A$4:$B$15000,2,FALSE),0)</f>
        <v>0.13150000000000001</v>
      </c>
      <c r="E1305" s="13">
        <f t="shared" si="422"/>
        <v>1.0004903700000001</v>
      </c>
      <c r="F1305" s="13">
        <f>(TRUNC(PRODUCT($E$13:$E1304),16))</f>
        <v>1.4664532419810099</v>
      </c>
      <c r="G1305" s="13">
        <f t="shared" si="423"/>
        <v>1.46071307843361</v>
      </c>
      <c r="H1305" s="13">
        <f t="shared" si="424"/>
        <v>1.0039297</v>
      </c>
      <c r="I1305" s="12">
        <f t="shared" si="425"/>
        <v>4.4999999999999998E-2</v>
      </c>
      <c r="J1305" s="12">
        <f t="shared" si="436"/>
        <v>3.5000000000000003E-2</v>
      </c>
      <c r="K1305" s="30">
        <f t="shared" si="426"/>
        <v>45687</v>
      </c>
      <c r="L1305" s="2">
        <f t="shared" si="427"/>
        <v>8</v>
      </c>
      <c r="M1305" s="15">
        <f t="shared" si="428"/>
        <v>8</v>
      </c>
      <c r="N1305" s="11">
        <f t="shared" si="429"/>
        <v>1.001398338</v>
      </c>
      <c r="O1305" s="11">
        <f t="shared" si="437"/>
        <v>1.001092705</v>
      </c>
      <c r="P1305" s="11">
        <f t="shared" si="430"/>
        <v>1.0053335329999999</v>
      </c>
      <c r="Q1305" s="11">
        <f t="shared" si="438"/>
        <v>1.0050266990000001</v>
      </c>
      <c r="R1305" s="15">
        <f t="shared" si="431"/>
        <v>0</v>
      </c>
      <c r="S1305" s="13">
        <f t="shared" si="419"/>
        <v>120.01308253261047</v>
      </c>
      <c r="T1305" s="13">
        <f t="shared" si="420"/>
        <v>114.58128362108553</v>
      </c>
      <c r="U1305" s="19">
        <f t="shared" si="415"/>
        <v>0</v>
      </c>
      <c r="V1305" s="13">
        <f t="shared" si="432"/>
        <v>0</v>
      </c>
      <c r="W1305" s="4" t="str">
        <f t="shared" si="433"/>
        <v>A+J=</v>
      </c>
      <c r="X1305" s="30">
        <f t="shared" si="434"/>
        <v>45866</v>
      </c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3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</row>
    <row r="1306" spans="1:80" x14ac:dyDescent="0.15">
      <c r="A1306" s="36">
        <f t="shared" si="417"/>
        <v>45700</v>
      </c>
      <c r="B1306" s="14">
        <f t="shared" si="435"/>
        <v>1161.3606038916059</v>
      </c>
      <c r="C1306" s="13">
        <f t="shared" si="421"/>
        <v>1040.5755622900001</v>
      </c>
      <c r="D1306" s="12">
        <f>IF(A1306&lt;$B$1,VLOOKUP(A1306,[1]DI!$A$4:$B$15000,2,FALSE),0)</f>
        <v>0.13150000000000001</v>
      </c>
      <c r="E1306" s="13">
        <f t="shared" si="422"/>
        <v>1.0004903700000001</v>
      </c>
      <c r="F1306" s="13">
        <f>(TRUNC(PRODUCT($E$13:$E1305),16))</f>
        <v>1.4671723466572799</v>
      </c>
      <c r="G1306" s="13">
        <f t="shared" si="423"/>
        <v>1.46071307843361</v>
      </c>
      <c r="H1306" s="13">
        <f t="shared" si="424"/>
        <v>1.0044219999999999</v>
      </c>
      <c r="I1306" s="12">
        <f t="shared" si="425"/>
        <v>4.4999999999999998E-2</v>
      </c>
      <c r="J1306" s="12">
        <f t="shared" si="436"/>
        <v>3.5000000000000003E-2</v>
      </c>
      <c r="K1306" s="30">
        <f t="shared" si="426"/>
        <v>45687</v>
      </c>
      <c r="L1306" s="2">
        <f t="shared" si="427"/>
        <v>9</v>
      </c>
      <c r="M1306" s="15">
        <f t="shared" si="428"/>
        <v>9</v>
      </c>
      <c r="N1306" s="11">
        <f t="shared" si="429"/>
        <v>1.001573268</v>
      </c>
      <c r="O1306" s="11">
        <f t="shared" si="437"/>
        <v>1.001229377</v>
      </c>
      <c r="P1306" s="11">
        <f t="shared" si="430"/>
        <v>1.006002225</v>
      </c>
      <c r="Q1306" s="11">
        <f t="shared" si="438"/>
        <v>1.0056568130000001</v>
      </c>
      <c r="R1306" s="15">
        <f t="shared" si="431"/>
        <v>0</v>
      </c>
      <c r="S1306" s="13">
        <f t="shared" si="419"/>
        <v>120.78504160160576</v>
      </c>
      <c r="T1306" s="13">
        <f t="shared" si="420"/>
        <v>115.3055235857331</v>
      </c>
      <c r="U1306" s="19">
        <f t="shared" si="415"/>
        <v>0</v>
      </c>
      <c r="V1306" s="13">
        <f t="shared" si="432"/>
        <v>0</v>
      </c>
      <c r="W1306" s="4" t="str">
        <f t="shared" si="433"/>
        <v>A+J=</v>
      </c>
      <c r="X1306" s="30">
        <f t="shared" si="434"/>
        <v>45866</v>
      </c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3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</row>
    <row r="1307" spans="1:80" x14ac:dyDescent="0.15">
      <c r="A1307" s="36">
        <f t="shared" si="417"/>
        <v>45701</v>
      </c>
      <c r="B1307" s="14">
        <f t="shared" si="435"/>
        <v>1162.1330628301989</v>
      </c>
      <c r="C1307" s="13">
        <f t="shared" si="421"/>
        <v>1040.5755622900001</v>
      </c>
      <c r="D1307" s="12">
        <f>IF(A1307&lt;$B$1,VLOOKUP(A1307,[1]DI!$A$4:$B$15000,2,FALSE),0)</f>
        <v>0.13150000000000001</v>
      </c>
      <c r="E1307" s="13">
        <f t="shared" si="422"/>
        <v>1.0004903700000001</v>
      </c>
      <c r="F1307" s="13">
        <f>(TRUNC(PRODUCT($E$13:$E1306),16))</f>
        <v>1.4678918039609099</v>
      </c>
      <c r="G1307" s="13">
        <f t="shared" si="423"/>
        <v>1.46071307843361</v>
      </c>
      <c r="H1307" s="13">
        <f t="shared" si="424"/>
        <v>1.00491453</v>
      </c>
      <c r="I1307" s="12">
        <f t="shared" si="425"/>
        <v>4.4999999999999998E-2</v>
      </c>
      <c r="J1307" s="12">
        <f t="shared" si="436"/>
        <v>3.5000000000000003E-2</v>
      </c>
      <c r="K1307" s="30">
        <f t="shared" si="426"/>
        <v>45687</v>
      </c>
      <c r="L1307" s="2">
        <f t="shared" si="427"/>
        <v>10</v>
      </c>
      <c r="M1307" s="15">
        <f t="shared" si="428"/>
        <v>10</v>
      </c>
      <c r="N1307" s="11">
        <f t="shared" si="429"/>
        <v>1.0017482280000001</v>
      </c>
      <c r="O1307" s="11">
        <f t="shared" si="437"/>
        <v>1.0013660680000001</v>
      </c>
      <c r="P1307" s="11">
        <f t="shared" si="430"/>
        <v>1.00667135</v>
      </c>
      <c r="Q1307" s="11">
        <f t="shared" si="438"/>
        <v>1.006287312</v>
      </c>
      <c r="R1307" s="15">
        <f t="shared" si="431"/>
        <v>0</v>
      </c>
      <c r="S1307" s="13">
        <f t="shared" si="419"/>
        <v>121.55750054019893</v>
      </c>
      <c r="T1307" s="13">
        <f t="shared" si="420"/>
        <v>116.03020605980517</v>
      </c>
      <c r="U1307" s="19">
        <f t="shared" si="415"/>
        <v>0</v>
      </c>
      <c r="V1307" s="13">
        <f t="shared" si="432"/>
        <v>0</v>
      </c>
      <c r="W1307" s="4" t="str">
        <f t="shared" si="433"/>
        <v>A+J=</v>
      </c>
      <c r="X1307" s="30">
        <f t="shared" si="434"/>
        <v>45866</v>
      </c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3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</row>
    <row r="1308" spans="1:80" x14ac:dyDescent="0.15">
      <c r="A1308" s="36">
        <f t="shared" si="417"/>
        <v>45702</v>
      </c>
      <c r="B1308" s="14">
        <f t="shared" si="435"/>
        <v>1162.9060447355077</v>
      </c>
      <c r="C1308" s="13">
        <f t="shared" si="421"/>
        <v>1040.5755622900001</v>
      </c>
      <c r="D1308" s="12">
        <f>IF(A1308&lt;$B$1,VLOOKUP(A1308,[1]DI!$A$4:$B$15000,2,FALSE),0)</f>
        <v>0.13150000000000001</v>
      </c>
      <c r="E1308" s="13">
        <f t="shared" si="422"/>
        <v>1.0004903700000001</v>
      </c>
      <c r="F1308" s="13">
        <f>(TRUNC(PRODUCT($E$13:$E1307),16))</f>
        <v>1.46861161406482</v>
      </c>
      <c r="G1308" s="13">
        <f t="shared" si="423"/>
        <v>1.46071307843361</v>
      </c>
      <c r="H1308" s="13">
        <f t="shared" si="424"/>
        <v>1.0054073100000001</v>
      </c>
      <c r="I1308" s="12">
        <f t="shared" si="425"/>
        <v>4.4999999999999998E-2</v>
      </c>
      <c r="J1308" s="12">
        <f t="shared" si="436"/>
        <v>3.5000000000000003E-2</v>
      </c>
      <c r="K1308" s="30">
        <f t="shared" si="426"/>
        <v>45687</v>
      </c>
      <c r="L1308" s="2">
        <f t="shared" si="427"/>
        <v>11</v>
      </c>
      <c r="M1308" s="15">
        <f t="shared" si="428"/>
        <v>11</v>
      </c>
      <c r="N1308" s="11">
        <f t="shared" si="429"/>
        <v>1.001923219</v>
      </c>
      <c r="O1308" s="11">
        <f t="shared" si="437"/>
        <v>1.0015027780000001</v>
      </c>
      <c r="P1308" s="11">
        <f t="shared" si="430"/>
        <v>1.0073409280000001</v>
      </c>
      <c r="Q1308" s="11">
        <f t="shared" si="438"/>
        <v>1.0069182139999999</v>
      </c>
      <c r="R1308" s="15">
        <f t="shared" si="431"/>
        <v>0</v>
      </c>
      <c r="S1308" s="13">
        <f t="shared" si="419"/>
        <v>122.33048244550771</v>
      </c>
      <c r="T1308" s="13">
        <f t="shared" si="420"/>
        <v>116.75535174176837</v>
      </c>
      <c r="U1308" s="19">
        <f t="shared" si="415"/>
        <v>0</v>
      </c>
      <c r="V1308" s="13">
        <f t="shared" si="432"/>
        <v>0</v>
      </c>
      <c r="W1308" s="4" t="str">
        <f t="shared" si="433"/>
        <v>A+J=</v>
      </c>
      <c r="X1308" s="30">
        <f t="shared" si="434"/>
        <v>45866</v>
      </c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3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</row>
    <row r="1309" spans="1:80" x14ac:dyDescent="0.15">
      <c r="A1309" s="36">
        <f t="shared" si="417"/>
        <v>45703</v>
      </c>
      <c r="B1309" s="14">
        <f t="shared" si="435"/>
        <v>1163.6795507413881</v>
      </c>
      <c r="C1309" s="13">
        <f t="shared" si="421"/>
        <v>1040.5755622900001</v>
      </c>
      <c r="D1309" s="12">
        <f>IF(A1309&lt;$B$1,VLOOKUP(A1309,[1]DI!$A$4:$B$15000,2,FALSE),0)</f>
        <v>0</v>
      </c>
      <c r="E1309" s="13">
        <f t="shared" si="422"/>
        <v>1</v>
      </c>
      <c r="F1309" s="13">
        <f>(TRUNC(PRODUCT($E$13:$E1308),16))</f>
        <v>1.46933177714201</v>
      </c>
      <c r="G1309" s="13">
        <f t="shared" si="423"/>
        <v>1.46071307843361</v>
      </c>
      <c r="H1309" s="13">
        <f t="shared" si="424"/>
        <v>1.0059003399999999</v>
      </c>
      <c r="I1309" s="12">
        <f t="shared" si="425"/>
        <v>4.4999999999999998E-2</v>
      </c>
      <c r="J1309" s="12">
        <f t="shared" si="436"/>
        <v>3.5000000000000003E-2</v>
      </c>
      <c r="K1309" s="30">
        <f t="shared" si="426"/>
        <v>45687</v>
      </c>
      <c r="L1309" s="2">
        <f t="shared" si="427"/>
        <v>11</v>
      </c>
      <c r="M1309" s="15">
        <f t="shared" si="428"/>
        <v>12</v>
      </c>
      <c r="N1309" s="11">
        <f t="shared" si="429"/>
        <v>1.00209824</v>
      </c>
      <c r="O1309" s="11">
        <f t="shared" si="437"/>
        <v>1.0016395060000001</v>
      </c>
      <c r="P1309" s="11">
        <f t="shared" si="430"/>
        <v>1.00801096</v>
      </c>
      <c r="Q1309" s="11">
        <f t="shared" si="438"/>
        <v>1.00754952</v>
      </c>
      <c r="R1309" s="15">
        <f t="shared" si="431"/>
        <v>0</v>
      </c>
      <c r="S1309" s="13">
        <f t="shared" si="419"/>
        <v>123.10398845138798</v>
      </c>
      <c r="T1309" s="13">
        <f t="shared" si="420"/>
        <v>117.48096176042638</v>
      </c>
      <c r="U1309" s="19">
        <f t="shared" si="415"/>
        <v>0</v>
      </c>
      <c r="V1309" s="13">
        <f t="shared" si="432"/>
        <v>0</v>
      </c>
      <c r="W1309" s="4" t="str">
        <f t="shared" si="433"/>
        <v>A+J=</v>
      </c>
      <c r="X1309" s="30">
        <f t="shared" si="434"/>
        <v>45866</v>
      </c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3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</row>
    <row r="1310" spans="1:80" x14ac:dyDescent="0.15">
      <c r="A1310" s="36">
        <f t="shared" si="417"/>
        <v>45704</v>
      </c>
      <c r="B1310" s="14">
        <f t="shared" si="435"/>
        <v>1163.6795507413881</v>
      </c>
      <c r="C1310" s="13">
        <f t="shared" si="421"/>
        <v>1040.5755622900001</v>
      </c>
      <c r="D1310" s="12">
        <f>IF(A1310&lt;$B$1,VLOOKUP(A1310,[1]DI!$A$4:$B$15000,2,FALSE),0)</f>
        <v>0</v>
      </c>
      <c r="E1310" s="13">
        <f t="shared" si="422"/>
        <v>1</v>
      </c>
      <c r="F1310" s="13">
        <f>(TRUNC(PRODUCT($E$13:$E1309),16))</f>
        <v>1.46933177714201</v>
      </c>
      <c r="G1310" s="13">
        <f t="shared" si="423"/>
        <v>1.46071307843361</v>
      </c>
      <c r="H1310" s="13">
        <f t="shared" si="424"/>
        <v>1.0059003399999999</v>
      </c>
      <c r="I1310" s="12">
        <f t="shared" si="425"/>
        <v>4.4999999999999998E-2</v>
      </c>
      <c r="J1310" s="12">
        <f t="shared" si="436"/>
        <v>3.5000000000000003E-2</v>
      </c>
      <c r="K1310" s="30">
        <f t="shared" si="426"/>
        <v>45687</v>
      </c>
      <c r="L1310" s="2">
        <f t="shared" si="427"/>
        <v>11</v>
      </c>
      <c r="M1310" s="15">
        <f t="shared" si="428"/>
        <v>12</v>
      </c>
      <c r="N1310" s="11">
        <f t="shared" si="429"/>
        <v>1.00209824</v>
      </c>
      <c r="O1310" s="11">
        <f t="shared" si="437"/>
        <v>1.0016395060000001</v>
      </c>
      <c r="P1310" s="11">
        <f t="shared" si="430"/>
        <v>1.00801096</v>
      </c>
      <c r="Q1310" s="11">
        <f t="shared" si="438"/>
        <v>1.00754952</v>
      </c>
      <c r="R1310" s="15">
        <f t="shared" si="431"/>
        <v>0</v>
      </c>
      <c r="S1310" s="13">
        <f t="shared" si="419"/>
        <v>123.10398845138798</v>
      </c>
      <c r="T1310" s="13">
        <f t="shared" si="420"/>
        <v>117.48096176042638</v>
      </c>
      <c r="U1310" s="19">
        <f t="shared" si="415"/>
        <v>0</v>
      </c>
      <c r="V1310" s="13">
        <f t="shared" si="432"/>
        <v>0</v>
      </c>
      <c r="W1310" s="4" t="str">
        <f t="shared" si="433"/>
        <v>A+J=</v>
      </c>
      <c r="X1310" s="30">
        <f t="shared" si="434"/>
        <v>45866</v>
      </c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3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</row>
    <row r="1311" spans="1:80" x14ac:dyDescent="0.15">
      <c r="A1311" s="36">
        <f t="shared" si="417"/>
        <v>45705</v>
      </c>
      <c r="B1311" s="14">
        <f t="shared" si="435"/>
        <v>1163.6795507413881</v>
      </c>
      <c r="C1311" s="13">
        <f t="shared" si="421"/>
        <v>1040.5755622900001</v>
      </c>
      <c r="D1311" s="12">
        <f>IF(A1311&lt;$B$1,VLOOKUP(A1311,[1]DI!$A$4:$B$15000,2,FALSE),0)</f>
        <v>0.13150000000000001</v>
      </c>
      <c r="E1311" s="13">
        <f t="shared" si="422"/>
        <v>1.0004903700000001</v>
      </c>
      <c r="F1311" s="13">
        <f>(TRUNC(PRODUCT($E$13:$E1310),16))</f>
        <v>1.46933177714201</v>
      </c>
      <c r="G1311" s="13">
        <f t="shared" si="423"/>
        <v>1.46071307843361</v>
      </c>
      <c r="H1311" s="13">
        <f t="shared" si="424"/>
        <v>1.0059003399999999</v>
      </c>
      <c r="I1311" s="12">
        <f t="shared" si="425"/>
        <v>4.4999999999999998E-2</v>
      </c>
      <c r="J1311" s="12">
        <f t="shared" si="436"/>
        <v>3.5000000000000003E-2</v>
      </c>
      <c r="K1311" s="30">
        <f t="shared" si="426"/>
        <v>45687</v>
      </c>
      <c r="L1311" s="2">
        <f t="shared" si="427"/>
        <v>12</v>
      </c>
      <c r="M1311" s="15">
        <f t="shared" si="428"/>
        <v>12</v>
      </c>
      <c r="N1311" s="11">
        <f t="shared" si="429"/>
        <v>1.00209824</v>
      </c>
      <c r="O1311" s="11">
        <f t="shared" si="437"/>
        <v>1.0016395060000001</v>
      </c>
      <c r="P1311" s="11">
        <f t="shared" si="430"/>
        <v>1.00801096</v>
      </c>
      <c r="Q1311" s="11">
        <f t="shared" si="438"/>
        <v>1.00754952</v>
      </c>
      <c r="R1311" s="15">
        <f t="shared" si="431"/>
        <v>0</v>
      </c>
      <c r="S1311" s="13">
        <f t="shared" si="419"/>
        <v>123.10398845138798</v>
      </c>
      <c r="T1311" s="13">
        <f t="shared" si="420"/>
        <v>117.48096176042638</v>
      </c>
      <c r="U1311" s="19">
        <f t="shared" si="415"/>
        <v>0</v>
      </c>
      <c r="V1311" s="13">
        <f t="shared" si="432"/>
        <v>0</v>
      </c>
      <c r="W1311" s="4" t="str">
        <f t="shared" si="433"/>
        <v>A+J=</v>
      </c>
      <c r="X1311" s="30">
        <f t="shared" si="434"/>
        <v>45866</v>
      </c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3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</row>
    <row r="1312" spans="1:80" x14ac:dyDescent="0.15">
      <c r="A1312" s="36">
        <f t="shared" si="417"/>
        <v>45706</v>
      </c>
      <c r="B1312" s="14">
        <f t="shared" si="435"/>
        <v>1164.453558934578</v>
      </c>
      <c r="C1312" s="13">
        <f t="shared" si="421"/>
        <v>1040.5755622900001</v>
      </c>
      <c r="D1312" s="12">
        <f>IF(A1312&lt;$B$1,VLOOKUP(A1312,[1]DI!$A$4:$B$15000,2,FALSE),0)</f>
        <v>0.13150000000000001</v>
      </c>
      <c r="E1312" s="13">
        <f t="shared" si="422"/>
        <v>1.0004903700000001</v>
      </c>
      <c r="F1312" s="13">
        <f>(TRUNC(PRODUCT($E$13:$E1311),16))</f>
        <v>1.47005229336556</v>
      </c>
      <c r="G1312" s="13">
        <f t="shared" si="423"/>
        <v>1.46071307843361</v>
      </c>
      <c r="H1312" s="13">
        <f t="shared" si="424"/>
        <v>1.0063936</v>
      </c>
      <c r="I1312" s="12">
        <f t="shared" si="425"/>
        <v>4.4999999999999998E-2</v>
      </c>
      <c r="J1312" s="12">
        <f t="shared" si="436"/>
        <v>3.5000000000000003E-2</v>
      </c>
      <c r="K1312" s="30">
        <f t="shared" si="426"/>
        <v>45687</v>
      </c>
      <c r="L1312" s="2">
        <f t="shared" si="427"/>
        <v>13</v>
      </c>
      <c r="M1312" s="15">
        <f t="shared" si="428"/>
        <v>13</v>
      </c>
      <c r="N1312" s="11">
        <f t="shared" si="429"/>
        <v>1.0022732919999999</v>
      </c>
      <c r="O1312" s="11">
        <f t="shared" si="437"/>
        <v>1.001776252</v>
      </c>
      <c r="P1312" s="11">
        <f t="shared" si="430"/>
        <v>1.008681427</v>
      </c>
      <c r="Q1312" s="11">
        <f t="shared" si="438"/>
        <v>1.008181209</v>
      </c>
      <c r="R1312" s="15">
        <f t="shared" si="431"/>
        <v>0</v>
      </c>
      <c r="S1312" s="13">
        <f t="shared" si="419"/>
        <v>123.87799664457791</v>
      </c>
      <c r="T1312" s="13">
        <f t="shared" si="420"/>
        <v>118.20701200090151</v>
      </c>
      <c r="U1312" s="19">
        <f t="shared" si="415"/>
        <v>0</v>
      </c>
      <c r="V1312" s="13">
        <f t="shared" si="432"/>
        <v>0</v>
      </c>
      <c r="W1312" s="4" t="str">
        <f t="shared" si="433"/>
        <v>A+J=</v>
      </c>
      <c r="X1312" s="30">
        <f t="shared" si="434"/>
        <v>45866</v>
      </c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3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</row>
    <row r="1313" spans="1:80" x14ac:dyDescent="0.15">
      <c r="A1313" s="36">
        <f t="shared" si="417"/>
        <v>45707</v>
      </c>
      <c r="B1313" s="14">
        <f t="shared" si="435"/>
        <v>1165.2280900744836</v>
      </c>
      <c r="C1313" s="13">
        <f t="shared" si="421"/>
        <v>1040.5755622900001</v>
      </c>
      <c r="D1313" s="12">
        <f>IF(A1313&lt;$B$1,VLOOKUP(A1313,[1]DI!$A$4:$B$15000,2,FALSE),0)</f>
        <v>0.13150000000000001</v>
      </c>
      <c r="E1313" s="13">
        <f t="shared" si="422"/>
        <v>1.0004903700000001</v>
      </c>
      <c r="F1313" s="13">
        <f>(TRUNC(PRODUCT($E$13:$E1312),16))</f>
        <v>1.47077316290866</v>
      </c>
      <c r="G1313" s="13">
        <f t="shared" si="423"/>
        <v>1.46071307843361</v>
      </c>
      <c r="H1313" s="13">
        <f t="shared" si="424"/>
        <v>1.0068871100000001</v>
      </c>
      <c r="I1313" s="12">
        <f t="shared" si="425"/>
        <v>4.4999999999999998E-2</v>
      </c>
      <c r="J1313" s="12">
        <f t="shared" si="436"/>
        <v>3.5000000000000003E-2</v>
      </c>
      <c r="K1313" s="30">
        <f t="shared" si="426"/>
        <v>45687</v>
      </c>
      <c r="L1313" s="2">
        <f t="shared" si="427"/>
        <v>14</v>
      </c>
      <c r="M1313" s="15">
        <f t="shared" si="428"/>
        <v>14</v>
      </c>
      <c r="N1313" s="11">
        <f t="shared" si="429"/>
        <v>1.0024483749999999</v>
      </c>
      <c r="O1313" s="11">
        <f t="shared" si="437"/>
        <v>1.001913018</v>
      </c>
      <c r="P1313" s="11">
        <f t="shared" si="430"/>
        <v>1.0093523470000001</v>
      </c>
      <c r="Q1313" s="11">
        <f t="shared" si="438"/>
        <v>1.0088133029999999</v>
      </c>
      <c r="R1313" s="15">
        <f t="shared" si="431"/>
        <v>0</v>
      </c>
      <c r="S1313" s="13">
        <f t="shared" si="419"/>
        <v>124.65252778448347</v>
      </c>
      <c r="T1313" s="13">
        <f t="shared" si="420"/>
        <v>118.93352773687516</v>
      </c>
      <c r="U1313" s="19">
        <f t="shared" si="415"/>
        <v>0</v>
      </c>
      <c r="V1313" s="13">
        <f t="shared" si="432"/>
        <v>0</v>
      </c>
      <c r="W1313" s="4" t="str">
        <f t="shared" si="433"/>
        <v>A+J=</v>
      </c>
      <c r="X1313" s="30">
        <f t="shared" si="434"/>
        <v>45866</v>
      </c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3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</row>
    <row r="1314" spans="1:80" x14ac:dyDescent="0.15">
      <c r="A1314" s="36">
        <f t="shared" si="417"/>
        <v>45708</v>
      </c>
      <c r="B1314" s="14">
        <f t="shared" si="435"/>
        <v>1166.0031234016988</v>
      </c>
      <c r="C1314" s="13">
        <f t="shared" si="421"/>
        <v>1040.5755622900001</v>
      </c>
      <c r="D1314" s="12">
        <f>IF(A1314&lt;$B$1,VLOOKUP(A1314,[1]DI!$A$4:$B$15000,2,FALSE),0)</f>
        <v>0.13150000000000001</v>
      </c>
      <c r="E1314" s="13">
        <f t="shared" si="422"/>
        <v>1.0004903700000001</v>
      </c>
      <c r="F1314" s="13">
        <f>(TRUNC(PRODUCT($E$13:$E1313),16))</f>
        <v>1.4714943859445599</v>
      </c>
      <c r="G1314" s="13">
        <f t="shared" si="423"/>
        <v>1.46071307843361</v>
      </c>
      <c r="H1314" s="13">
        <f t="shared" si="424"/>
        <v>1.0073808500000001</v>
      </c>
      <c r="I1314" s="12">
        <f t="shared" si="425"/>
        <v>4.4999999999999998E-2</v>
      </c>
      <c r="J1314" s="12">
        <f t="shared" si="436"/>
        <v>3.5000000000000003E-2</v>
      </c>
      <c r="K1314" s="30">
        <f t="shared" si="426"/>
        <v>45687</v>
      </c>
      <c r="L1314" s="2">
        <f t="shared" si="427"/>
        <v>15</v>
      </c>
      <c r="M1314" s="15">
        <f t="shared" si="428"/>
        <v>15</v>
      </c>
      <c r="N1314" s="11">
        <f t="shared" si="429"/>
        <v>1.002623488</v>
      </c>
      <c r="O1314" s="11">
        <f t="shared" si="437"/>
        <v>1.0020498019999999</v>
      </c>
      <c r="P1314" s="11">
        <f t="shared" si="430"/>
        <v>1.010023702</v>
      </c>
      <c r="Q1314" s="11">
        <f t="shared" si="438"/>
        <v>1.0094457809999999</v>
      </c>
      <c r="R1314" s="15">
        <f t="shared" si="431"/>
        <v>0</v>
      </c>
      <c r="S1314" s="13">
        <f t="shared" si="419"/>
        <v>125.42756111169867</v>
      </c>
      <c r="T1314" s="13">
        <f t="shared" si="420"/>
        <v>119.66048483346962</v>
      </c>
      <c r="U1314" s="19">
        <f t="shared" si="415"/>
        <v>0</v>
      </c>
      <c r="V1314" s="13">
        <f t="shared" si="432"/>
        <v>0</v>
      </c>
      <c r="W1314" s="4" t="str">
        <f t="shared" si="433"/>
        <v>A+J=</v>
      </c>
      <c r="X1314" s="30">
        <f t="shared" si="434"/>
        <v>45866</v>
      </c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3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</row>
    <row r="1315" spans="1:80" x14ac:dyDescent="0.15">
      <c r="A1315" s="36">
        <f t="shared" si="417"/>
        <v>45709</v>
      </c>
      <c r="B1315" s="14">
        <f t="shared" si="435"/>
        <v>1166.7786808394856</v>
      </c>
      <c r="C1315" s="13">
        <f t="shared" si="421"/>
        <v>1040.5755622900001</v>
      </c>
      <c r="D1315" s="12">
        <f>IF(A1315&lt;$B$1,VLOOKUP(A1315,[1]DI!$A$4:$B$15000,2,FALSE),0)</f>
        <v>0.13150000000000001</v>
      </c>
      <c r="E1315" s="13">
        <f t="shared" si="422"/>
        <v>1.0004903700000001</v>
      </c>
      <c r="F1315" s="13">
        <f>(TRUNC(PRODUCT($E$13:$E1314),16))</f>
        <v>1.47221596264659</v>
      </c>
      <c r="G1315" s="13">
        <f t="shared" si="423"/>
        <v>1.46071307843361</v>
      </c>
      <c r="H1315" s="13">
        <f t="shared" si="424"/>
        <v>1.0078748399999999</v>
      </c>
      <c r="I1315" s="12">
        <f t="shared" si="425"/>
        <v>4.4999999999999998E-2</v>
      </c>
      <c r="J1315" s="12">
        <f t="shared" si="436"/>
        <v>3.5000000000000003E-2</v>
      </c>
      <c r="K1315" s="30">
        <f t="shared" si="426"/>
        <v>45687</v>
      </c>
      <c r="L1315" s="2">
        <f t="shared" si="427"/>
        <v>16</v>
      </c>
      <c r="M1315" s="15">
        <f t="shared" si="428"/>
        <v>16</v>
      </c>
      <c r="N1315" s="11">
        <f t="shared" si="429"/>
        <v>1.002798632</v>
      </c>
      <c r="O1315" s="11">
        <f t="shared" si="437"/>
        <v>1.0021866049999999</v>
      </c>
      <c r="P1315" s="11">
        <f t="shared" si="430"/>
        <v>1.010695511</v>
      </c>
      <c r="Q1315" s="11">
        <f t="shared" si="438"/>
        <v>1.0100786639999999</v>
      </c>
      <c r="R1315" s="15">
        <f t="shared" si="431"/>
        <v>0</v>
      </c>
      <c r="S1315" s="13">
        <f t="shared" si="419"/>
        <v>126.20311854948537</v>
      </c>
      <c r="T1315" s="13">
        <f t="shared" si="420"/>
        <v>120.3879074255626</v>
      </c>
      <c r="U1315" s="19">
        <f t="shared" si="415"/>
        <v>0</v>
      </c>
      <c r="V1315" s="13">
        <f t="shared" si="432"/>
        <v>0</v>
      </c>
      <c r="W1315" s="4" t="str">
        <f t="shared" si="433"/>
        <v>A+J=</v>
      </c>
      <c r="X1315" s="30">
        <f t="shared" si="434"/>
        <v>45866</v>
      </c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3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</row>
    <row r="1316" spans="1:80" x14ac:dyDescent="0.15">
      <c r="A1316" s="36">
        <f t="shared" si="417"/>
        <v>45710</v>
      </c>
      <c r="B1316" s="14">
        <f t="shared" si="435"/>
        <v>1167.5547508392849</v>
      </c>
      <c r="C1316" s="13">
        <f t="shared" si="421"/>
        <v>1040.5755622900001</v>
      </c>
      <c r="D1316" s="12">
        <f>IF(A1316&lt;$B$1,VLOOKUP(A1316,[1]DI!$A$4:$B$15000,2,FALSE),0)</f>
        <v>0</v>
      </c>
      <c r="E1316" s="13">
        <f t="shared" si="422"/>
        <v>1</v>
      </c>
      <c r="F1316" s="13">
        <f>(TRUNC(PRODUCT($E$13:$E1315),16))</f>
        <v>1.4729378931882</v>
      </c>
      <c r="G1316" s="13">
        <f t="shared" si="423"/>
        <v>1.46071307843361</v>
      </c>
      <c r="H1316" s="13">
        <f t="shared" si="424"/>
        <v>1.0083690700000001</v>
      </c>
      <c r="I1316" s="12">
        <f t="shared" si="425"/>
        <v>4.4999999999999998E-2</v>
      </c>
      <c r="J1316" s="12">
        <f t="shared" si="436"/>
        <v>3.5000000000000003E-2</v>
      </c>
      <c r="K1316" s="30">
        <f t="shared" si="426"/>
        <v>45687</v>
      </c>
      <c r="L1316" s="2">
        <f t="shared" si="427"/>
        <v>16</v>
      </c>
      <c r="M1316" s="15">
        <f t="shared" si="428"/>
        <v>17</v>
      </c>
      <c r="N1316" s="11">
        <f t="shared" si="429"/>
        <v>1.002973806</v>
      </c>
      <c r="O1316" s="11">
        <f t="shared" si="437"/>
        <v>1.002323426</v>
      </c>
      <c r="P1316" s="11">
        <f t="shared" si="430"/>
        <v>1.0113677640000001</v>
      </c>
      <c r="Q1316" s="11">
        <f t="shared" si="438"/>
        <v>1.0107119410000001</v>
      </c>
      <c r="R1316" s="15">
        <f t="shared" si="431"/>
        <v>0</v>
      </c>
      <c r="S1316" s="13">
        <f t="shared" si="419"/>
        <v>126.9791885492847</v>
      </c>
      <c r="T1316" s="13">
        <f t="shared" si="420"/>
        <v>121.11578287631342</v>
      </c>
      <c r="U1316" s="19">
        <f t="shared" si="415"/>
        <v>0</v>
      </c>
      <c r="V1316" s="13">
        <f t="shared" si="432"/>
        <v>0</v>
      </c>
      <c r="W1316" s="4" t="str">
        <f t="shared" si="433"/>
        <v>A+J=</v>
      </c>
      <c r="X1316" s="30">
        <f t="shared" si="434"/>
        <v>45866</v>
      </c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3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</row>
    <row r="1317" spans="1:80" x14ac:dyDescent="0.15">
      <c r="A1317" s="36">
        <f t="shared" si="417"/>
        <v>45711</v>
      </c>
      <c r="B1317" s="14">
        <f t="shared" si="435"/>
        <v>1167.5547508392849</v>
      </c>
      <c r="C1317" s="13">
        <f t="shared" si="421"/>
        <v>1040.5755622900001</v>
      </c>
      <c r="D1317" s="12">
        <f>IF(A1317&lt;$B$1,VLOOKUP(A1317,[1]DI!$A$4:$B$15000,2,FALSE),0)</f>
        <v>0</v>
      </c>
      <c r="E1317" s="13">
        <f t="shared" si="422"/>
        <v>1</v>
      </c>
      <c r="F1317" s="13">
        <f>(TRUNC(PRODUCT($E$13:$E1316),16))</f>
        <v>1.4729378931882</v>
      </c>
      <c r="G1317" s="13">
        <f t="shared" si="423"/>
        <v>1.46071307843361</v>
      </c>
      <c r="H1317" s="13">
        <f t="shared" si="424"/>
        <v>1.0083690700000001</v>
      </c>
      <c r="I1317" s="12">
        <f t="shared" si="425"/>
        <v>4.4999999999999998E-2</v>
      </c>
      <c r="J1317" s="12">
        <f t="shared" si="436"/>
        <v>3.5000000000000003E-2</v>
      </c>
      <c r="K1317" s="30">
        <f t="shared" si="426"/>
        <v>45687</v>
      </c>
      <c r="L1317" s="2">
        <f t="shared" si="427"/>
        <v>16</v>
      </c>
      <c r="M1317" s="15">
        <f t="shared" si="428"/>
        <v>17</v>
      </c>
      <c r="N1317" s="11">
        <f t="shared" si="429"/>
        <v>1.002973806</v>
      </c>
      <c r="O1317" s="11">
        <f t="shared" si="437"/>
        <v>1.002323426</v>
      </c>
      <c r="P1317" s="11">
        <f t="shared" si="430"/>
        <v>1.0113677640000001</v>
      </c>
      <c r="Q1317" s="11">
        <f t="shared" si="438"/>
        <v>1.0107119410000001</v>
      </c>
      <c r="R1317" s="15">
        <f t="shared" si="431"/>
        <v>0</v>
      </c>
      <c r="S1317" s="13">
        <f t="shared" si="419"/>
        <v>126.9791885492847</v>
      </c>
      <c r="T1317" s="13">
        <f t="shared" si="420"/>
        <v>121.11578287631342</v>
      </c>
      <c r="U1317" s="19">
        <f t="shared" si="415"/>
        <v>0</v>
      </c>
      <c r="V1317" s="13">
        <f t="shared" si="432"/>
        <v>0</v>
      </c>
      <c r="W1317" s="4" t="str">
        <f t="shared" si="433"/>
        <v>A+J=</v>
      </c>
      <c r="X1317" s="30">
        <f t="shared" si="434"/>
        <v>45866</v>
      </c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3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</row>
    <row r="1318" spans="1:80" x14ac:dyDescent="0.15">
      <c r="A1318" s="36">
        <f t="shared" si="417"/>
        <v>45712</v>
      </c>
      <c r="B1318" s="14">
        <f t="shared" si="435"/>
        <v>1167.5547508392849</v>
      </c>
      <c r="C1318" s="13">
        <f t="shared" si="421"/>
        <v>1040.5755622900001</v>
      </c>
      <c r="D1318" s="12">
        <f>IF(A1318&lt;$B$1,VLOOKUP(A1318,[1]DI!$A$4:$B$15000,2,FALSE),0)</f>
        <v>0.13150000000000001</v>
      </c>
      <c r="E1318" s="13">
        <f t="shared" si="422"/>
        <v>1.0004903700000001</v>
      </c>
      <c r="F1318" s="13">
        <f>(TRUNC(PRODUCT($E$13:$E1317),16))</f>
        <v>1.4729378931882</v>
      </c>
      <c r="G1318" s="13">
        <f t="shared" si="423"/>
        <v>1.46071307843361</v>
      </c>
      <c r="H1318" s="13">
        <f t="shared" si="424"/>
        <v>1.0083690700000001</v>
      </c>
      <c r="I1318" s="12">
        <f t="shared" si="425"/>
        <v>4.4999999999999998E-2</v>
      </c>
      <c r="J1318" s="12">
        <f t="shared" si="436"/>
        <v>3.5000000000000003E-2</v>
      </c>
      <c r="K1318" s="30">
        <f t="shared" si="426"/>
        <v>45687</v>
      </c>
      <c r="L1318" s="2">
        <f t="shared" si="427"/>
        <v>17</v>
      </c>
      <c r="M1318" s="15">
        <f t="shared" si="428"/>
        <v>17</v>
      </c>
      <c r="N1318" s="11">
        <f t="shared" si="429"/>
        <v>1.002973806</v>
      </c>
      <c r="O1318" s="11">
        <f t="shared" si="437"/>
        <v>1.002323426</v>
      </c>
      <c r="P1318" s="11">
        <f t="shared" si="430"/>
        <v>1.0113677640000001</v>
      </c>
      <c r="Q1318" s="11">
        <f t="shared" si="438"/>
        <v>1.0107119410000001</v>
      </c>
      <c r="R1318" s="15">
        <f t="shared" si="431"/>
        <v>0</v>
      </c>
      <c r="S1318" s="13">
        <f t="shared" si="419"/>
        <v>126.9791885492847</v>
      </c>
      <c r="T1318" s="13">
        <f t="shared" si="420"/>
        <v>121.11578287631342</v>
      </c>
      <c r="U1318" s="19">
        <f t="shared" si="415"/>
        <v>0</v>
      </c>
      <c r="V1318" s="13">
        <f t="shared" si="432"/>
        <v>0</v>
      </c>
      <c r="W1318" s="4" t="str">
        <f t="shared" si="433"/>
        <v>A+J=</v>
      </c>
      <c r="X1318" s="30">
        <f t="shared" si="434"/>
        <v>45866</v>
      </c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3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</row>
    <row r="1319" spans="1:80" x14ac:dyDescent="0.15">
      <c r="A1319" s="36">
        <f t="shared" si="417"/>
        <v>45713</v>
      </c>
      <c r="B1319" s="14">
        <f t="shared" si="435"/>
        <v>1168.3313461135115</v>
      </c>
      <c r="C1319" s="13">
        <f t="shared" si="421"/>
        <v>1040.5755622900001</v>
      </c>
      <c r="D1319" s="12">
        <f>IF(A1319&lt;$B$1,VLOOKUP(A1319,[1]DI!$A$4:$B$15000,2,FALSE),0)</f>
        <v>0.13150000000000001</v>
      </c>
      <c r="E1319" s="13">
        <f t="shared" si="422"/>
        <v>1.0004903700000001</v>
      </c>
      <c r="F1319" s="13">
        <f>(TRUNC(PRODUCT($E$13:$E1318),16))</f>
        <v>1.4736601777428799</v>
      </c>
      <c r="G1319" s="13">
        <f t="shared" si="423"/>
        <v>1.46071307843361</v>
      </c>
      <c r="H1319" s="13">
        <f t="shared" si="424"/>
        <v>1.0088635500000001</v>
      </c>
      <c r="I1319" s="12">
        <f t="shared" si="425"/>
        <v>4.4999999999999998E-2</v>
      </c>
      <c r="J1319" s="12">
        <f t="shared" si="436"/>
        <v>3.5000000000000003E-2</v>
      </c>
      <c r="K1319" s="30">
        <f t="shared" si="426"/>
        <v>45687</v>
      </c>
      <c r="L1319" s="2">
        <f t="shared" si="427"/>
        <v>18</v>
      </c>
      <c r="M1319" s="15">
        <f t="shared" si="428"/>
        <v>18</v>
      </c>
      <c r="N1319" s="11">
        <f t="shared" si="429"/>
        <v>1.0031490110000001</v>
      </c>
      <c r="O1319" s="11">
        <f t="shared" si="437"/>
        <v>1.0024602659999999</v>
      </c>
      <c r="P1319" s="11">
        <f t="shared" si="430"/>
        <v>1.012040472</v>
      </c>
      <c r="Q1319" s="11">
        <f t="shared" si="438"/>
        <v>1.011345623</v>
      </c>
      <c r="R1319" s="15">
        <f t="shared" si="431"/>
        <v>0</v>
      </c>
      <c r="S1319" s="13">
        <f t="shared" si="419"/>
        <v>127.75578382351139</v>
      </c>
      <c r="T1319" s="13">
        <f t="shared" si="420"/>
        <v>121.84412383256273</v>
      </c>
      <c r="U1319" s="19">
        <f t="shared" si="415"/>
        <v>0</v>
      </c>
      <c r="V1319" s="13">
        <f t="shared" si="432"/>
        <v>0</v>
      </c>
      <c r="W1319" s="4" t="str">
        <f t="shared" si="433"/>
        <v>A+J=</v>
      </c>
      <c r="X1319" s="30">
        <f t="shared" si="434"/>
        <v>45866</v>
      </c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3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</row>
    <row r="1320" spans="1:80" x14ac:dyDescent="0.15">
      <c r="A1320" s="36">
        <f t="shared" si="417"/>
        <v>45714</v>
      </c>
      <c r="B1320" s="14">
        <f t="shared" si="435"/>
        <v>1169.1084447089038</v>
      </c>
      <c r="C1320" s="13">
        <f t="shared" si="421"/>
        <v>1040.5755622900001</v>
      </c>
      <c r="D1320" s="12">
        <f>IF(A1320&lt;$B$1,VLOOKUP(A1320,[1]DI!$A$4:$B$15000,2,FALSE),0)</f>
        <v>0.13150000000000001</v>
      </c>
      <c r="E1320" s="13">
        <f t="shared" si="422"/>
        <v>1.0004903700000001</v>
      </c>
      <c r="F1320" s="13">
        <f>(TRUNC(PRODUCT($E$13:$E1319),16))</f>
        <v>1.4743828164842401</v>
      </c>
      <c r="G1320" s="13">
        <f t="shared" si="423"/>
        <v>1.46071307843361</v>
      </c>
      <c r="H1320" s="13">
        <f t="shared" si="424"/>
        <v>1.00935826</v>
      </c>
      <c r="I1320" s="12">
        <f t="shared" si="425"/>
        <v>4.4999999999999998E-2</v>
      </c>
      <c r="J1320" s="12">
        <f t="shared" si="436"/>
        <v>3.5000000000000003E-2</v>
      </c>
      <c r="K1320" s="30">
        <f t="shared" si="426"/>
        <v>45687</v>
      </c>
      <c r="L1320" s="2">
        <f t="shared" si="427"/>
        <v>19</v>
      </c>
      <c r="M1320" s="15">
        <f t="shared" si="428"/>
        <v>19</v>
      </c>
      <c r="N1320" s="11">
        <f t="shared" si="429"/>
        <v>1.0033242469999999</v>
      </c>
      <c r="O1320" s="11">
        <f t="shared" si="437"/>
        <v>1.0025971250000001</v>
      </c>
      <c r="P1320" s="11">
        <f t="shared" si="430"/>
        <v>1.0127136160000001</v>
      </c>
      <c r="Q1320" s="11">
        <f t="shared" si="438"/>
        <v>1.01197969</v>
      </c>
      <c r="R1320" s="15">
        <f t="shared" si="431"/>
        <v>0</v>
      </c>
      <c r="S1320" s="13">
        <f t="shared" si="419"/>
        <v>128.53288241890365</v>
      </c>
      <c r="T1320" s="13">
        <f t="shared" si="420"/>
        <v>122.57290728823655</v>
      </c>
      <c r="U1320" s="19">
        <f t="shared" si="415"/>
        <v>0</v>
      </c>
      <c r="V1320" s="13">
        <f t="shared" si="432"/>
        <v>0</v>
      </c>
      <c r="W1320" s="4" t="str">
        <f t="shared" si="433"/>
        <v>A+J=</v>
      </c>
      <c r="X1320" s="30">
        <f t="shared" si="434"/>
        <v>45866</v>
      </c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3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</row>
    <row r="1321" spans="1:80" x14ac:dyDescent="0.15">
      <c r="A1321" s="36">
        <f t="shared" si="417"/>
        <v>45715</v>
      </c>
      <c r="B1321" s="14">
        <f t="shared" si="435"/>
        <v>1169.8860674248674</v>
      </c>
      <c r="C1321" s="13">
        <f t="shared" si="421"/>
        <v>1040.5755622900001</v>
      </c>
      <c r="D1321" s="12">
        <f>IF(A1321&lt;$B$1,VLOOKUP(A1321,[1]DI!$A$4:$B$15000,2,FALSE),0)</f>
        <v>0.13150000000000001</v>
      </c>
      <c r="E1321" s="13">
        <f t="shared" si="422"/>
        <v>1.0004903700000001</v>
      </c>
      <c r="F1321" s="13">
        <f>(TRUNC(PRODUCT($E$13:$E1320),16))</f>
        <v>1.4751058095859599</v>
      </c>
      <c r="G1321" s="13">
        <f t="shared" si="423"/>
        <v>1.46071307843361</v>
      </c>
      <c r="H1321" s="13">
        <f t="shared" si="424"/>
        <v>1.0098532200000001</v>
      </c>
      <c r="I1321" s="12">
        <f t="shared" si="425"/>
        <v>4.4999999999999998E-2</v>
      </c>
      <c r="J1321" s="12">
        <f t="shared" si="436"/>
        <v>3.5000000000000003E-2</v>
      </c>
      <c r="K1321" s="30">
        <f t="shared" si="426"/>
        <v>45687</v>
      </c>
      <c r="L1321" s="2">
        <f t="shared" si="427"/>
        <v>20</v>
      </c>
      <c r="M1321" s="15">
        <f t="shared" si="428"/>
        <v>20</v>
      </c>
      <c r="N1321" s="11">
        <f t="shared" si="429"/>
        <v>1.003499513</v>
      </c>
      <c r="O1321" s="11">
        <f t="shared" si="437"/>
        <v>1.002734003</v>
      </c>
      <c r="P1321" s="11">
        <f t="shared" si="430"/>
        <v>1.013387214</v>
      </c>
      <c r="Q1321" s="11">
        <f t="shared" si="438"/>
        <v>1.012614162</v>
      </c>
      <c r="R1321" s="15">
        <f t="shared" si="431"/>
        <v>0</v>
      </c>
      <c r="S1321" s="13">
        <f t="shared" si="419"/>
        <v>129.31050513486738</v>
      </c>
      <c r="T1321" s="13">
        <f t="shared" si="420"/>
        <v>123.3021562494089</v>
      </c>
      <c r="U1321" s="19">
        <f t="shared" si="415"/>
        <v>0</v>
      </c>
      <c r="V1321" s="13">
        <f t="shared" si="432"/>
        <v>0</v>
      </c>
      <c r="W1321" s="4" t="str">
        <f t="shared" si="433"/>
        <v>A+J=</v>
      </c>
      <c r="X1321" s="30">
        <f t="shared" si="434"/>
        <v>45866</v>
      </c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3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</row>
    <row r="1322" spans="1:80" x14ac:dyDescent="0.15">
      <c r="A1322" s="36">
        <f t="shared" si="417"/>
        <v>45716</v>
      </c>
      <c r="B1322" s="14">
        <f t="shared" si="435"/>
        <v>1170.6642038566997</v>
      </c>
      <c r="C1322" s="13">
        <f t="shared" si="421"/>
        <v>1040.5755622900001</v>
      </c>
      <c r="D1322" s="12">
        <f>IF(A1322&lt;$B$1,VLOOKUP(A1322,[1]DI!$A$4:$B$15000,2,FALSE),0)</f>
        <v>0.13150000000000001</v>
      </c>
      <c r="E1322" s="13">
        <f t="shared" si="422"/>
        <v>1.0004903700000001</v>
      </c>
      <c r="F1322" s="13">
        <f>(TRUNC(PRODUCT($E$13:$E1321),16))</f>
        <v>1.4758291572218101</v>
      </c>
      <c r="G1322" s="13">
        <f t="shared" si="423"/>
        <v>1.46071307843361</v>
      </c>
      <c r="H1322" s="13">
        <f t="shared" si="424"/>
        <v>1.0103484199999999</v>
      </c>
      <c r="I1322" s="12">
        <f t="shared" si="425"/>
        <v>4.4999999999999998E-2</v>
      </c>
      <c r="J1322" s="12">
        <f t="shared" si="436"/>
        <v>3.5000000000000003E-2</v>
      </c>
      <c r="K1322" s="30">
        <f t="shared" si="426"/>
        <v>45687</v>
      </c>
      <c r="L1322" s="2">
        <f t="shared" si="427"/>
        <v>21</v>
      </c>
      <c r="M1322" s="15">
        <f t="shared" si="428"/>
        <v>21</v>
      </c>
      <c r="N1322" s="11">
        <f t="shared" si="429"/>
        <v>1.0036748090000001</v>
      </c>
      <c r="O1322" s="11">
        <f t="shared" si="437"/>
        <v>1.0028708989999999</v>
      </c>
      <c r="P1322" s="11">
        <f t="shared" si="430"/>
        <v>1.014061257</v>
      </c>
      <c r="Q1322" s="11">
        <f t="shared" si="438"/>
        <v>1.0132490279999999</v>
      </c>
      <c r="R1322" s="15">
        <f t="shared" si="431"/>
        <v>0</v>
      </c>
      <c r="S1322" s="13">
        <f t="shared" si="419"/>
        <v>130.08864156669964</v>
      </c>
      <c r="T1322" s="13">
        <f t="shared" si="420"/>
        <v>124.03185806923906</v>
      </c>
      <c r="U1322" s="19">
        <f t="shared" si="415"/>
        <v>0</v>
      </c>
      <c r="V1322" s="13">
        <f t="shared" si="432"/>
        <v>0</v>
      </c>
      <c r="W1322" s="4" t="str">
        <f t="shared" si="433"/>
        <v>A+J=</v>
      </c>
      <c r="X1322" s="30">
        <f t="shared" si="434"/>
        <v>45866</v>
      </c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3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</row>
    <row r="1323" spans="1:80" ht="18.75" x14ac:dyDescent="0.3">
      <c r="A1323" s="36">
        <f t="shared" si="417"/>
        <v>45717</v>
      </c>
      <c r="B1323" s="14">
        <f t="shared" si="435"/>
        <v>1171.4428678706711</v>
      </c>
      <c r="C1323" s="13">
        <f t="shared" si="421"/>
        <v>1040.5755622900001</v>
      </c>
      <c r="D1323" s="12">
        <f>IF(A1323&lt;$B$1,VLOOKUP(A1323,[1]DI!$A$4:$B$15000,2,FALSE),0)</f>
        <v>0</v>
      </c>
      <c r="E1323" s="13">
        <f t="shared" si="422"/>
        <v>1</v>
      </c>
      <c r="F1323" s="13">
        <f>(TRUNC(PRODUCT($E$13:$E1322),16))</f>
        <v>1.4765528595656301</v>
      </c>
      <c r="G1323" s="13">
        <f t="shared" si="423"/>
        <v>1.46071307843361</v>
      </c>
      <c r="H1323" s="13">
        <f t="shared" si="424"/>
        <v>1.01084387</v>
      </c>
      <c r="I1323" s="12">
        <f t="shared" si="425"/>
        <v>4.4999999999999998E-2</v>
      </c>
      <c r="J1323" s="12">
        <f t="shared" si="436"/>
        <v>3.5000000000000003E-2</v>
      </c>
      <c r="K1323" s="30">
        <f t="shared" si="426"/>
        <v>45687</v>
      </c>
      <c r="L1323" s="2">
        <f t="shared" si="427"/>
        <v>21</v>
      </c>
      <c r="M1323" s="15">
        <f t="shared" si="428"/>
        <v>22</v>
      </c>
      <c r="N1323" s="11">
        <f t="shared" si="429"/>
        <v>1.0038501369999999</v>
      </c>
      <c r="O1323" s="11">
        <f t="shared" si="437"/>
        <v>1.0030078140000001</v>
      </c>
      <c r="P1323" s="11">
        <f t="shared" si="430"/>
        <v>1.014735757</v>
      </c>
      <c r="Q1323" s="11">
        <f t="shared" si="438"/>
        <v>1.0138843</v>
      </c>
      <c r="R1323" s="15">
        <f t="shared" si="431"/>
        <v>0</v>
      </c>
      <c r="S1323" s="13">
        <f t="shared" si="419"/>
        <v>130.867305580671</v>
      </c>
      <c r="T1323" s="13">
        <f t="shared" si="420"/>
        <v>124.76202652337145</v>
      </c>
      <c r="U1323" s="19">
        <f t="shared" si="415"/>
        <v>0</v>
      </c>
      <c r="V1323" s="13">
        <f t="shared" si="432"/>
        <v>0</v>
      </c>
      <c r="W1323" s="4" t="str">
        <f t="shared" si="433"/>
        <v>A+J=</v>
      </c>
      <c r="X1323" s="30">
        <f t="shared" si="434"/>
        <v>45866</v>
      </c>
      <c r="Y1323" s="189" t="s">
        <v>105</v>
      </c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3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</row>
    <row r="1324" spans="1:80" ht="15" x14ac:dyDescent="0.25">
      <c r="A1324" s="36">
        <f t="shared" si="417"/>
        <v>45718</v>
      </c>
      <c r="B1324" s="14">
        <f t="shared" si="435"/>
        <v>1171.4428678706711</v>
      </c>
      <c r="C1324" s="13">
        <f t="shared" si="421"/>
        <v>1040.5755622900001</v>
      </c>
      <c r="D1324" s="12">
        <f>IF(A1324&lt;$B$1,VLOOKUP(A1324,[1]DI!$A$4:$B$15000,2,FALSE),0)</f>
        <v>0</v>
      </c>
      <c r="E1324" s="13">
        <f t="shared" si="422"/>
        <v>1</v>
      </c>
      <c r="F1324" s="13">
        <f>(TRUNC(PRODUCT($E$13:$E1323),16))</f>
        <v>1.4765528595656301</v>
      </c>
      <c r="G1324" s="13">
        <f t="shared" si="423"/>
        <v>1.46071307843361</v>
      </c>
      <c r="H1324" s="13">
        <f t="shared" si="424"/>
        <v>1.01084387</v>
      </c>
      <c r="I1324" s="12">
        <f t="shared" si="425"/>
        <v>4.4999999999999998E-2</v>
      </c>
      <c r="J1324" s="12">
        <f t="shared" si="436"/>
        <v>3.5000000000000003E-2</v>
      </c>
      <c r="K1324" s="30">
        <f t="shared" si="426"/>
        <v>45687</v>
      </c>
      <c r="L1324" s="2">
        <f t="shared" si="427"/>
        <v>21</v>
      </c>
      <c r="M1324" s="15">
        <f t="shared" si="428"/>
        <v>22</v>
      </c>
      <c r="N1324" s="11">
        <f t="shared" si="429"/>
        <v>1.0038501369999999</v>
      </c>
      <c r="O1324" s="11">
        <f t="shared" si="437"/>
        <v>1.0030078140000001</v>
      </c>
      <c r="P1324" s="11">
        <f t="shared" si="430"/>
        <v>1.014735757</v>
      </c>
      <c r="Q1324" s="11">
        <f t="shared" si="438"/>
        <v>1.0138843</v>
      </c>
      <c r="R1324" s="15">
        <f t="shared" si="431"/>
        <v>0</v>
      </c>
      <c r="S1324" s="13">
        <f t="shared" si="419"/>
        <v>130.867305580671</v>
      </c>
      <c r="T1324" s="13">
        <f t="shared" si="420"/>
        <v>124.76202652337145</v>
      </c>
      <c r="U1324" s="19">
        <f t="shared" si="415"/>
        <v>0</v>
      </c>
      <c r="V1324" s="13">
        <f t="shared" si="432"/>
        <v>0</v>
      </c>
      <c r="W1324" s="4" t="str">
        <f t="shared" si="433"/>
        <v>A+J=</v>
      </c>
      <c r="X1324" s="30">
        <f t="shared" si="434"/>
        <v>45866</v>
      </c>
      <c r="Y1324" s="179">
        <v>45748</v>
      </c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3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</row>
    <row r="1325" spans="1:80" ht="15" x14ac:dyDescent="0.25">
      <c r="A1325" s="36">
        <f t="shared" si="417"/>
        <v>45719</v>
      </c>
      <c r="B1325" s="14">
        <f t="shared" si="435"/>
        <v>1171.4428678706711</v>
      </c>
      <c r="C1325" s="13">
        <f t="shared" si="421"/>
        <v>1040.5755622900001</v>
      </c>
      <c r="D1325" s="12">
        <f>IF(A1325&lt;$B$1,VLOOKUP(A1325,[1]DI!$A$4:$B$15000,2,FALSE),0)</f>
        <v>0</v>
      </c>
      <c r="E1325" s="13">
        <f t="shared" si="422"/>
        <v>1</v>
      </c>
      <c r="F1325" s="13">
        <f>(TRUNC(PRODUCT($E$13:$E1324),16))</f>
        <v>1.4765528595656301</v>
      </c>
      <c r="G1325" s="13">
        <f t="shared" si="423"/>
        <v>1.46071307843361</v>
      </c>
      <c r="H1325" s="13">
        <f t="shared" si="424"/>
        <v>1.01084387</v>
      </c>
      <c r="I1325" s="12">
        <f t="shared" si="425"/>
        <v>4.4999999999999998E-2</v>
      </c>
      <c r="J1325" s="12">
        <f t="shared" si="436"/>
        <v>3.5000000000000003E-2</v>
      </c>
      <c r="K1325" s="30">
        <f t="shared" si="426"/>
        <v>45687</v>
      </c>
      <c r="L1325" s="2">
        <f t="shared" si="427"/>
        <v>21</v>
      </c>
      <c r="M1325" s="15">
        <f t="shared" si="428"/>
        <v>22</v>
      </c>
      <c r="N1325" s="11">
        <f t="shared" si="429"/>
        <v>1.0038501369999999</v>
      </c>
      <c r="O1325" s="11">
        <f t="shared" si="437"/>
        <v>1.0030078140000001</v>
      </c>
      <c r="P1325" s="11">
        <f t="shared" si="430"/>
        <v>1.014735757</v>
      </c>
      <c r="Q1325" s="11">
        <f t="shared" si="438"/>
        <v>1.0138843</v>
      </c>
      <c r="R1325" s="15">
        <f t="shared" si="431"/>
        <v>0</v>
      </c>
      <c r="S1325" s="13">
        <f t="shared" si="419"/>
        <v>130.867305580671</v>
      </c>
      <c r="T1325" s="13">
        <f t="shared" si="420"/>
        <v>124.76202652337145</v>
      </c>
      <c r="U1325" s="19">
        <f t="shared" si="415"/>
        <v>0</v>
      </c>
      <c r="V1325" s="13">
        <f t="shared" si="432"/>
        <v>0</v>
      </c>
      <c r="W1325" s="4" t="str">
        <f t="shared" si="433"/>
        <v>A+J=</v>
      </c>
      <c r="X1325" s="30">
        <f t="shared" si="434"/>
        <v>45866</v>
      </c>
      <c r="Y1325" s="173" t="s">
        <v>69</v>
      </c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3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</row>
    <row r="1326" spans="1:80" ht="15" x14ac:dyDescent="0.25">
      <c r="A1326" s="36">
        <f t="shared" si="417"/>
        <v>45720</v>
      </c>
      <c r="B1326" s="14">
        <f t="shared" si="435"/>
        <v>1171.4428678706711</v>
      </c>
      <c r="C1326" s="13">
        <f t="shared" si="421"/>
        <v>1040.5755622900001</v>
      </c>
      <c r="D1326" s="12">
        <f>IF(A1326&lt;$B$1,VLOOKUP(A1326,[1]DI!$A$4:$B$15000,2,FALSE),0)</f>
        <v>0</v>
      </c>
      <c r="E1326" s="13">
        <f t="shared" si="422"/>
        <v>1</v>
      </c>
      <c r="F1326" s="13">
        <f>(TRUNC(PRODUCT($E$13:$E1325),16))</f>
        <v>1.4765528595656301</v>
      </c>
      <c r="G1326" s="13">
        <f t="shared" si="423"/>
        <v>1.46071307843361</v>
      </c>
      <c r="H1326" s="13">
        <f t="shared" si="424"/>
        <v>1.01084387</v>
      </c>
      <c r="I1326" s="12">
        <f t="shared" si="425"/>
        <v>4.4999999999999998E-2</v>
      </c>
      <c r="J1326" s="12">
        <f t="shared" si="436"/>
        <v>3.5000000000000003E-2</v>
      </c>
      <c r="K1326" s="30">
        <f t="shared" si="426"/>
        <v>45687</v>
      </c>
      <c r="L1326" s="2">
        <f t="shared" si="427"/>
        <v>21</v>
      </c>
      <c r="M1326" s="15">
        <f t="shared" si="428"/>
        <v>22</v>
      </c>
      <c r="N1326" s="11">
        <f t="shared" si="429"/>
        <v>1.0038501369999999</v>
      </c>
      <c r="O1326" s="11">
        <f t="shared" si="437"/>
        <v>1.0030078140000001</v>
      </c>
      <c r="P1326" s="11">
        <f t="shared" si="430"/>
        <v>1.014735757</v>
      </c>
      <c r="Q1326" s="11">
        <f t="shared" si="438"/>
        <v>1.0138843</v>
      </c>
      <c r="R1326" s="15">
        <f t="shared" si="431"/>
        <v>0</v>
      </c>
      <c r="S1326" s="13">
        <f t="shared" si="419"/>
        <v>130.867305580671</v>
      </c>
      <c r="T1326" s="13">
        <f t="shared" si="420"/>
        <v>124.76202652337145</v>
      </c>
      <c r="U1326" s="19">
        <f t="shared" si="415"/>
        <v>0</v>
      </c>
      <c r="V1326" s="13">
        <f t="shared" si="432"/>
        <v>0</v>
      </c>
      <c r="W1326" s="4" t="str">
        <f t="shared" si="433"/>
        <v>A+J=</v>
      </c>
      <c r="X1326" s="30">
        <f t="shared" si="434"/>
        <v>45866</v>
      </c>
      <c r="Y1326" s="174">
        <f>B1354*400000</f>
        <v>474667050.0914495</v>
      </c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3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</row>
    <row r="1327" spans="1:80" ht="15" x14ac:dyDescent="0.25">
      <c r="A1327" s="36">
        <f t="shared" si="417"/>
        <v>45721</v>
      </c>
      <c r="B1327" s="14">
        <f t="shared" si="435"/>
        <v>1171.4428678706711</v>
      </c>
      <c r="C1327" s="13">
        <f t="shared" si="421"/>
        <v>1040.5755622900001</v>
      </c>
      <c r="D1327" s="12">
        <f>IF(A1327&lt;$B$1,VLOOKUP(A1327,[1]DI!$A$4:$B$15000,2,FALSE),0)</f>
        <v>0.13150000000000001</v>
      </c>
      <c r="E1327" s="13">
        <f t="shared" si="422"/>
        <v>1.0004903700000001</v>
      </c>
      <c r="F1327" s="13">
        <f>(TRUNC(PRODUCT($E$13:$E1326),16))</f>
        <v>1.4765528595656301</v>
      </c>
      <c r="G1327" s="13">
        <f t="shared" si="423"/>
        <v>1.46071307843361</v>
      </c>
      <c r="H1327" s="13">
        <f t="shared" si="424"/>
        <v>1.01084387</v>
      </c>
      <c r="I1327" s="12">
        <f t="shared" si="425"/>
        <v>4.4999999999999998E-2</v>
      </c>
      <c r="J1327" s="12">
        <f t="shared" si="436"/>
        <v>3.5000000000000003E-2</v>
      </c>
      <c r="K1327" s="30">
        <f t="shared" si="426"/>
        <v>45687</v>
      </c>
      <c r="L1327" s="2">
        <f t="shared" si="427"/>
        <v>22</v>
      </c>
      <c r="M1327" s="15">
        <f t="shared" si="428"/>
        <v>22</v>
      </c>
      <c r="N1327" s="11">
        <f t="shared" si="429"/>
        <v>1.0038501369999999</v>
      </c>
      <c r="O1327" s="11">
        <f t="shared" si="437"/>
        <v>1.0030078140000001</v>
      </c>
      <c r="P1327" s="11">
        <f t="shared" si="430"/>
        <v>1.014735757</v>
      </c>
      <c r="Q1327" s="11">
        <f t="shared" si="438"/>
        <v>1.0138843</v>
      </c>
      <c r="R1327" s="15">
        <f t="shared" si="431"/>
        <v>0</v>
      </c>
      <c r="S1327" s="13">
        <f t="shared" si="419"/>
        <v>130.867305580671</v>
      </c>
      <c r="T1327" s="13">
        <f t="shared" si="420"/>
        <v>124.76202652337145</v>
      </c>
      <c r="U1327" s="19">
        <f t="shared" si="415"/>
        <v>0</v>
      </c>
      <c r="V1327" s="13">
        <f t="shared" si="432"/>
        <v>0</v>
      </c>
      <c r="W1327" s="4" t="str">
        <f t="shared" si="433"/>
        <v>A+J=</v>
      </c>
      <c r="X1327" s="30">
        <f t="shared" si="434"/>
        <v>45866</v>
      </c>
      <c r="Y1327" s="173" t="s">
        <v>72</v>
      </c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3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</row>
    <row r="1328" spans="1:80" ht="15" x14ac:dyDescent="0.25">
      <c r="A1328" s="36">
        <f t="shared" si="417"/>
        <v>45722</v>
      </c>
      <c r="B1328" s="14">
        <f t="shared" si="435"/>
        <v>1172.2220456005111</v>
      </c>
      <c r="C1328" s="13">
        <f t="shared" si="421"/>
        <v>1040.5755622900001</v>
      </c>
      <c r="D1328" s="12">
        <f>IF(A1328&lt;$B$1,VLOOKUP(A1328,[1]DI!$A$4:$B$15000,2,FALSE),0)</f>
        <v>0.13150000000000001</v>
      </c>
      <c r="E1328" s="13">
        <f t="shared" si="422"/>
        <v>1.0004903700000001</v>
      </c>
      <c r="F1328" s="13">
        <f>(TRUNC(PRODUCT($E$13:$E1327),16))</f>
        <v>1.47727691679138</v>
      </c>
      <c r="G1328" s="13">
        <f t="shared" si="423"/>
        <v>1.46071307843361</v>
      </c>
      <c r="H1328" s="13">
        <f t="shared" si="424"/>
        <v>1.0113395599999999</v>
      </c>
      <c r="I1328" s="12">
        <f t="shared" si="425"/>
        <v>4.4999999999999998E-2</v>
      </c>
      <c r="J1328" s="12">
        <f t="shared" si="436"/>
        <v>3.5000000000000003E-2</v>
      </c>
      <c r="K1328" s="30">
        <f t="shared" si="426"/>
        <v>45687</v>
      </c>
      <c r="L1328" s="2">
        <f t="shared" si="427"/>
        <v>23</v>
      </c>
      <c r="M1328" s="15">
        <f t="shared" si="428"/>
        <v>23</v>
      </c>
      <c r="N1328" s="11">
        <f t="shared" si="429"/>
        <v>1.004025495</v>
      </c>
      <c r="O1328" s="11">
        <f t="shared" si="437"/>
        <v>1.0031447469999999</v>
      </c>
      <c r="P1328" s="11">
        <f t="shared" si="430"/>
        <v>1.0154107020000001</v>
      </c>
      <c r="Q1328" s="11">
        <f t="shared" si="438"/>
        <v>1.014519967</v>
      </c>
      <c r="R1328" s="15">
        <f t="shared" si="431"/>
        <v>0</v>
      </c>
      <c r="S1328" s="13">
        <f t="shared" si="419"/>
        <v>131.64648331051092</v>
      </c>
      <c r="T1328" s="13">
        <f t="shared" si="420"/>
        <v>125.49264899496534</v>
      </c>
      <c r="U1328" s="19">
        <f t="shared" si="415"/>
        <v>0</v>
      </c>
      <c r="V1328" s="13">
        <f t="shared" si="432"/>
        <v>0</v>
      </c>
      <c r="W1328" s="4" t="str">
        <f t="shared" si="433"/>
        <v>A+J=</v>
      </c>
      <c r="X1328" s="30">
        <f t="shared" si="434"/>
        <v>45866</v>
      </c>
      <c r="Y1328" s="174">
        <v>93502263.206796348</v>
      </c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3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</row>
    <row r="1329" spans="1:80" ht="15" x14ac:dyDescent="0.25">
      <c r="A1329" s="36">
        <f t="shared" si="417"/>
        <v>45723</v>
      </c>
      <c r="B1329" s="14">
        <f t="shared" si="435"/>
        <v>1173.0017382100752</v>
      </c>
      <c r="C1329" s="13">
        <f t="shared" si="421"/>
        <v>1040.5755622900001</v>
      </c>
      <c r="D1329" s="12">
        <f>IF(A1329&lt;$B$1,VLOOKUP(A1329,[1]DI!$A$4:$B$15000,2,FALSE),0)</f>
        <v>0.13150000000000001</v>
      </c>
      <c r="E1329" s="13">
        <f t="shared" si="422"/>
        <v>1.0004903700000001</v>
      </c>
      <c r="F1329" s="13">
        <f>(TRUNC(PRODUCT($E$13:$E1328),16))</f>
        <v>1.47800132907307</v>
      </c>
      <c r="G1329" s="13">
        <f t="shared" si="423"/>
        <v>1.46071307843361</v>
      </c>
      <c r="H1329" s="13">
        <f t="shared" si="424"/>
        <v>1.0118354899999999</v>
      </c>
      <c r="I1329" s="12">
        <f t="shared" si="425"/>
        <v>4.4999999999999998E-2</v>
      </c>
      <c r="J1329" s="12">
        <f t="shared" si="436"/>
        <v>3.5000000000000003E-2</v>
      </c>
      <c r="K1329" s="30">
        <f t="shared" si="426"/>
        <v>45687</v>
      </c>
      <c r="L1329" s="2">
        <f t="shared" si="427"/>
        <v>24</v>
      </c>
      <c r="M1329" s="15">
        <f t="shared" si="428"/>
        <v>24</v>
      </c>
      <c r="N1329" s="11">
        <f t="shared" si="429"/>
        <v>1.004200883</v>
      </c>
      <c r="O1329" s="11">
        <f t="shared" si="437"/>
        <v>1.003281699</v>
      </c>
      <c r="P1329" s="11">
        <f t="shared" si="430"/>
        <v>1.016086093</v>
      </c>
      <c r="Q1329" s="11">
        <f t="shared" si="438"/>
        <v>1.01515603</v>
      </c>
      <c r="R1329" s="15">
        <f t="shared" si="431"/>
        <v>0</v>
      </c>
      <c r="S1329" s="13">
        <f t="shared" si="419"/>
        <v>132.42617592007522</v>
      </c>
      <c r="T1329" s="13">
        <f t="shared" si="420"/>
        <v>126.22372661282445</v>
      </c>
      <c r="U1329" s="19">
        <f t="shared" si="415"/>
        <v>0</v>
      </c>
      <c r="V1329" s="13">
        <f t="shared" si="432"/>
        <v>0</v>
      </c>
      <c r="W1329" s="4" t="str">
        <f t="shared" si="433"/>
        <v>A+J=</v>
      </c>
      <c r="X1329" s="30">
        <f t="shared" si="434"/>
        <v>45866</v>
      </c>
      <c r="Y1329" s="173" t="s">
        <v>73</v>
      </c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3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</row>
    <row r="1330" spans="1:80" ht="15" x14ac:dyDescent="0.25">
      <c r="A1330" s="36">
        <f t="shared" si="417"/>
        <v>45724</v>
      </c>
      <c r="B1330" s="14">
        <f t="shared" si="435"/>
        <v>1173.7819456993641</v>
      </c>
      <c r="C1330" s="13">
        <f t="shared" si="421"/>
        <v>1040.5755622900001</v>
      </c>
      <c r="D1330" s="12">
        <f>IF(A1330&lt;$B$1,VLOOKUP(A1330,[1]DI!$A$4:$B$15000,2,FALSE),0)</f>
        <v>0</v>
      </c>
      <c r="E1330" s="13">
        <f t="shared" si="422"/>
        <v>1</v>
      </c>
      <c r="F1330" s="13">
        <f>(TRUNC(PRODUCT($E$13:$E1329),16))</f>
        <v>1.4787260965847999</v>
      </c>
      <c r="G1330" s="13">
        <f t="shared" si="423"/>
        <v>1.46071307843361</v>
      </c>
      <c r="H1330" s="13">
        <f t="shared" si="424"/>
        <v>1.0123316600000001</v>
      </c>
      <c r="I1330" s="12">
        <f t="shared" si="425"/>
        <v>4.4999999999999998E-2</v>
      </c>
      <c r="J1330" s="12">
        <f t="shared" si="436"/>
        <v>3.5000000000000003E-2</v>
      </c>
      <c r="K1330" s="30">
        <f t="shared" si="426"/>
        <v>45687</v>
      </c>
      <c r="L1330" s="2">
        <f t="shared" si="427"/>
        <v>24</v>
      </c>
      <c r="M1330" s="15">
        <f t="shared" si="428"/>
        <v>25</v>
      </c>
      <c r="N1330" s="11">
        <f t="shared" si="429"/>
        <v>1.0043763029999999</v>
      </c>
      <c r="O1330" s="11">
        <f t="shared" si="437"/>
        <v>1.0034186700000001</v>
      </c>
      <c r="P1330" s="11">
        <f t="shared" si="430"/>
        <v>1.0167619299999999</v>
      </c>
      <c r="Q1330" s="11">
        <f t="shared" si="438"/>
        <v>1.015792488</v>
      </c>
      <c r="R1330" s="15">
        <f t="shared" si="431"/>
        <v>0</v>
      </c>
      <c r="S1330" s="13">
        <f t="shared" si="419"/>
        <v>133.20638340936395</v>
      </c>
      <c r="T1330" s="13">
        <f t="shared" si="420"/>
        <v>126.95525824814507</v>
      </c>
      <c r="U1330" s="19">
        <f t="shared" si="415"/>
        <v>0</v>
      </c>
      <c r="V1330" s="13">
        <f t="shared" si="432"/>
        <v>0</v>
      </c>
      <c r="W1330" s="4" t="str">
        <f t="shared" si="433"/>
        <v>A+J=</v>
      </c>
      <c r="X1330" s="30">
        <f t="shared" si="434"/>
        <v>45866</v>
      </c>
      <c r="Y1330" s="174">
        <f>Y1326+Y1328</f>
        <v>568169313.29824591</v>
      </c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3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</row>
    <row r="1331" spans="1:80" ht="15" x14ac:dyDescent="0.25">
      <c r="A1331" s="36">
        <f t="shared" si="417"/>
        <v>45725</v>
      </c>
      <c r="B1331" s="14">
        <f t="shared" si="435"/>
        <v>1173.7819456993641</v>
      </c>
      <c r="C1331" s="13">
        <f t="shared" si="421"/>
        <v>1040.5755622900001</v>
      </c>
      <c r="D1331" s="12">
        <f>IF(A1331&lt;$B$1,VLOOKUP(A1331,[1]DI!$A$4:$B$15000,2,FALSE),0)</f>
        <v>0</v>
      </c>
      <c r="E1331" s="13">
        <f t="shared" si="422"/>
        <v>1</v>
      </c>
      <c r="F1331" s="13">
        <f>(TRUNC(PRODUCT($E$13:$E1330),16))</f>
        <v>1.4787260965847999</v>
      </c>
      <c r="G1331" s="13">
        <f t="shared" si="423"/>
        <v>1.46071307843361</v>
      </c>
      <c r="H1331" s="13">
        <f t="shared" si="424"/>
        <v>1.0123316600000001</v>
      </c>
      <c r="I1331" s="12">
        <f t="shared" si="425"/>
        <v>4.4999999999999998E-2</v>
      </c>
      <c r="J1331" s="12">
        <f t="shared" si="436"/>
        <v>3.5000000000000003E-2</v>
      </c>
      <c r="K1331" s="30">
        <f t="shared" si="426"/>
        <v>45687</v>
      </c>
      <c r="L1331" s="2">
        <f t="shared" si="427"/>
        <v>24</v>
      </c>
      <c r="M1331" s="15">
        <f t="shared" si="428"/>
        <v>25</v>
      </c>
      <c r="N1331" s="11">
        <f t="shared" si="429"/>
        <v>1.0043763029999999</v>
      </c>
      <c r="O1331" s="11">
        <f t="shared" si="437"/>
        <v>1.0034186700000001</v>
      </c>
      <c r="P1331" s="11">
        <f t="shared" si="430"/>
        <v>1.0167619299999999</v>
      </c>
      <c r="Q1331" s="11">
        <f t="shared" si="438"/>
        <v>1.015792488</v>
      </c>
      <c r="R1331" s="15">
        <f t="shared" si="431"/>
        <v>0</v>
      </c>
      <c r="S1331" s="13">
        <f t="shared" si="419"/>
        <v>133.20638340936395</v>
      </c>
      <c r="T1331" s="13">
        <f t="shared" si="420"/>
        <v>126.95525824814507</v>
      </c>
      <c r="U1331" s="19">
        <f t="shared" si="415"/>
        <v>0</v>
      </c>
      <c r="V1331" s="13">
        <f t="shared" si="432"/>
        <v>0</v>
      </c>
      <c r="W1331" s="4" t="str">
        <f t="shared" si="433"/>
        <v>A+J=</v>
      </c>
      <c r="X1331" s="30">
        <f t="shared" si="434"/>
        <v>45866</v>
      </c>
      <c r="Y1331" s="173" t="s">
        <v>89</v>
      </c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3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</row>
    <row r="1332" spans="1:80" ht="18.75" x14ac:dyDescent="0.3">
      <c r="A1332" s="36">
        <f t="shared" si="417"/>
        <v>45726</v>
      </c>
      <c r="B1332" s="14">
        <f t="shared" si="435"/>
        <v>1173.7819456993641</v>
      </c>
      <c r="C1332" s="13">
        <f t="shared" si="421"/>
        <v>1040.5755622900001</v>
      </c>
      <c r="D1332" s="12">
        <f>IF(A1332&lt;$B$1,VLOOKUP(A1332,[1]DI!$A$4:$B$15000,2,FALSE),0)</f>
        <v>0.13150000000000001</v>
      </c>
      <c r="E1332" s="13">
        <f t="shared" si="422"/>
        <v>1.0004903700000001</v>
      </c>
      <c r="F1332" s="13">
        <f>(TRUNC(PRODUCT($E$13:$E1331),16))</f>
        <v>1.4787260965847999</v>
      </c>
      <c r="G1332" s="13">
        <f t="shared" si="423"/>
        <v>1.46071307843361</v>
      </c>
      <c r="H1332" s="13">
        <f t="shared" si="424"/>
        <v>1.0123316600000001</v>
      </c>
      <c r="I1332" s="12">
        <f t="shared" si="425"/>
        <v>4.4999999999999998E-2</v>
      </c>
      <c r="J1332" s="12">
        <f t="shared" si="436"/>
        <v>3.5000000000000003E-2</v>
      </c>
      <c r="K1332" s="30">
        <f t="shared" si="426"/>
        <v>45687</v>
      </c>
      <c r="L1332" s="2">
        <f t="shared" si="427"/>
        <v>25</v>
      </c>
      <c r="M1332" s="15">
        <f t="shared" si="428"/>
        <v>25</v>
      </c>
      <c r="N1332" s="11">
        <f t="shared" si="429"/>
        <v>1.0043763029999999</v>
      </c>
      <c r="O1332" s="11">
        <f t="shared" si="437"/>
        <v>1.0034186700000001</v>
      </c>
      <c r="P1332" s="11">
        <f t="shared" si="430"/>
        <v>1.0167619299999999</v>
      </c>
      <c r="Q1332" s="11">
        <f t="shared" si="438"/>
        <v>1.015792488</v>
      </c>
      <c r="R1332" s="15">
        <f t="shared" si="431"/>
        <v>0</v>
      </c>
      <c r="S1332" s="13">
        <f t="shared" si="419"/>
        <v>133.20638340936395</v>
      </c>
      <c r="T1332" s="13">
        <f t="shared" si="420"/>
        <v>126.95525824814507</v>
      </c>
      <c r="U1332" s="19">
        <f t="shared" si="415"/>
        <v>0</v>
      </c>
      <c r="V1332" s="13">
        <f t="shared" si="432"/>
        <v>0</v>
      </c>
      <c r="W1332" s="4" t="str">
        <f t="shared" si="433"/>
        <v>A+J=</v>
      </c>
      <c r="X1332" s="30">
        <f t="shared" si="434"/>
        <v>45866</v>
      </c>
      <c r="Y1332" s="175">
        <f>ROUND(Y1326/Y1330,6)</f>
        <v>0.83543199999999995</v>
      </c>
      <c r="Z1332" s="209" t="s">
        <v>105</v>
      </c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3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</row>
    <row r="1333" spans="1:80" ht="15" x14ac:dyDescent="0.25">
      <c r="A1333" s="36">
        <f t="shared" si="417"/>
        <v>45727</v>
      </c>
      <c r="B1333" s="14">
        <f t="shared" si="435"/>
        <v>1174.5626796069359</v>
      </c>
      <c r="C1333" s="13">
        <f t="shared" si="421"/>
        <v>1040.5755622900001</v>
      </c>
      <c r="D1333" s="12">
        <f>IF(A1333&lt;$B$1,VLOOKUP(A1333,[1]DI!$A$4:$B$15000,2,FALSE),0)</f>
        <v>0.13150000000000001</v>
      </c>
      <c r="E1333" s="13">
        <f t="shared" si="422"/>
        <v>1.0004903700000001</v>
      </c>
      <c r="F1333" s="13">
        <f>(TRUNC(PRODUCT($E$13:$E1332),16))</f>
        <v>1.4794512195007901</v>
      </c>
      <c r="G1333" s="13">
        <f t="shared" si="423"/>
        <v>1.46071307843361</v>
      </c>
      <c r="H1333" s="13">
        <f t="shared" si="424"/>
        <v>1.01282808</v>
      </c>
      <c r="I1333" s="12">
        <f t="shared" si="425"/>
        <v>4.4999999999999998E-2</v>
      </c>
      <c r="J1333" s="12">
        <f t="shared" si="436"/>
        <v>3.5000000000000003E-2</v>
      </c>
      <c r="K1333" s="30">
        <f t="shared" si="426"/>
        <v>45687</v>
      </c>
      <c r="L1333" s="2">
        <f t="shared" si="427"/>
        <v>26</v>
      </c>
      <c r="M1333" s="15">
        <f t="shared" si="428"/>
        <v>26</v>
      </c>
      <c r="N1333" s="11">
        <f t="shared" si="429"/>
        <v>1.0045517530000001</v>
      </c>
      <c r="O1333" s="11">
        <f t="shared" si="437"/>
        <v>1.00355566</v>
      </c>
      <c r="P1333" s="11">
        <f t="shared" si="430"/>
        <v>1.0174382230000001</v>
      </c>
      <c r="Q1333" s="11">
        <f t="shared" si="438"/>
        <v>1.0164293520000001</v>
      </c>
      <c r="R1333" s="15">
        <f t="shared" si="431"/>
        <v>0</v>
      </c>
      <c r="S1333" s="13">
        <f t="shared" si="419"/>
        <v>133.98711731693595</v>
      </c>
      <c r="T1333" s="13">
        <f t="shared" si="420"/>
        <v>127.68725651776792</v>
      </c>
      <c r="U1333" s="19">
        <f t="shared" si="415"/>
        <v>0</v>
      </c>
      <c r="V1333" s="13">
        <f t="shared" si="432"/>
        <v>0</v>
      </c>
      <c r="W1333" s="4" t="str">
        <f t="shared" si="433"/>
        <v>A+J=</v>
      </c>
      <c r="X1333" s="30">
        <f t="shared" si="434"/>
        <v>45866</v>
      </c>
      <c r="Y1333" s="173" t="s">
        <v>90</v>
      </c>
      <c r="Z1333" s="179">
        <v>45757</v>
      </c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3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</row>
    <row r="1334" spans="1:80" ht="15" x14ac:dyDescent="0.25">
      <c r="A1334" s="36">
        <f t="shared" si="417"/>
        <v>45728</v>
      </c>
      <c r="B1334" s="14">
        <f t="shared" si="435"/>
        <v>1175.3439283842324</v>
      </c>
      <c r="C1334" s="13">
        <f t="shared" si="421"/>
        <v>1040.5755622900001</v>
      </c>
      <c r="D1334" s="12">
        <f>IF(A1334&lt;$B$1,VLOOKUP(A1334,[1]DI!$A$4:$B$15000,2,FALSE),0)</f>
        <v>0.13150000000000001</v>
      </c>
      <c r="E1334" s="13">
        <f t="shared" si="422"/>
        <v>1.0004903700000001</v>
      </c>
      <c r="F1334" s="13">
        <f>(TRUNC(PRODUCT($E$13:$E1333),16))</f>
        <v>1.4801766979952899</v>
      </c>
      <c r="G1334" s="13">
        <f t="shared" si="423"/>
        <v>1.46071307843361</v>
      </c>
      <c r="H1334" s="13">
        <f t="shared" si="424"/>
        <v>1.0133247400000001</v>
      </c>
      <c r="I1334" s="12">
        <f t="shared" si="425"/>
        <v>4.4999999999999998E-2</v>
      </c>
      <c r="J1334" s="12">
        <f t="shared" si="436"/>
        <v>3.5000000000000003E-2</v>
      </c>
      <c r="K1334" s="30">
        <f t="shared" si="426"/>
        <v>45687</v>
      </c>
      <c r="L1334" s="2">
        <f t="shared" si="427"/>
        <v>27</v>
      </c>
      <c r="M1334" s="15">
        <f t="shared" si="428"/>
        <v>27</v>
      </c>
      <c r="N1334" s="11">
        <f t="shared" si="429"/>
        <v>1.0047272330000001</v>
      </c>
      <c r="O1334" s="11">
        <f t="shared" si="437"/>
        <v>1.003692668</v>
      </c>
      <c r="P1334" s="11">
        <f t="shared" si="430"/>
        <v>1.0181149620000001</v>
      </c>
      <c r="Q1334" s="11">
        <f t="shared" si="438"/>
        <v>1.017066612</v>
      </c>
      <c r="R1334" s="15">
        <f t="shared" si="431"/>
        <v>0</v>
      </c>
      <c r="S1334" s="13">
        <f t="shared" si="419"/>
        <v>134.76836609423231</v>
      </c>
      <c r="T1334" s="13">
        <f t="shared" si="420"/>
        <v>128.41970994365596</v>
      </c>
      <c r="U1334" s="19">
        <f t="shared" si="415"/>
        <v>0</v>
      </c>
      <c r="V1334" s="13">
        <f t="shared" si="432"/>
        <v>0</v>
      </c>
      <c r="W1334" s="4" t="str">
        <f t="shared" si="433"/>
        <v>A+J=</v>
      </c>
      <c r="X1334" s="30">
        <f t="shared" si="434"/>
        <v>45866</v>
      </c>
      <c r="Y1334" s="175">
        <f>1-Y1332</f>
        <v>0.16456800000000005</v>
      </c>
      <c r="Z1334" s="173" t="s">
        <v>69</v>
      </c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3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</row>
    <row r="1335" spans="1:80" ht="18.75" x14ac:dyDescent="0.3">
      <c r="A1335" s="36">
        <f t="shared" si="417"/>
        <v>45729</v>
      </c>
      <c r="B1335" s="14">
        <f t="shared" si="435"/>
        <v>1176.125693205109</v>
      </c>
      <c r="C1335" s="13">
        <f t="shared" si="421"/>
        <v>1040.5755622900001</v>
      </c>
      <c r="D1335" s="12">
        <f>IF(A1335&lt;$B$1,VLOOKUP(A1335,[1]DI!$A$4:$B$15000,2,FALSE),0)</f>
        <v>0.13150000000000001</v>
      </c>
      <c r="E1335" s="13">
        <f t="shared" si="422"/>
        <v>1.0004903700000001</v>
      </c>
      <c r="F1335" s="13">
        <f>(TRUNC(PRODUCT($E$13:$E1334),16))</f>
        <v>1.4809025322426901</v>
      </c>
      <c r="G1335" s="13">
        <f t="shared" si="423"/>
        <v>1.46071307843361</v>
      </c>
      <c r="H1335" s="13">
        <f t="shared" si="424"/>
        <v>1.01382164</v>
      </c>
      <c r="I1335" s="12">
        <f t="shared" si="425"/>
        <v>4.4999999999999998E-2</v>
      </c>
      <c r="J1335" s="12">
        <f t="shared" si="436"/>
        <v>3.5000000000000003E-2</v>
      </c>
      <c r="K1335" s="30">
        <f t="shared" si="426"/>
        <v>45687</v>
      </c>
      <c r="L1335" s="2">
        <f t="shared" si="427"/>
        <v>28</v>
      </c>
      <c r="M1335" s="15">
        <f t="shared" si="428"/>
        <v>28</v>
      </c>
      <c r="N1335" s="11">
        <f t="shared" si="429"/>
        <v>1.004902744</v>
      </c>
      <c r="O1335" s="11">
        <f t="shared" si="437"/>
        <v>1.0038296950000001</v>
      </c>
      <c r="P1335" s="11">
        <f t="shared" si="430"/>
        <v>1.018792148</v>
      </c>
      <c r="Q1335" s="11">
        <f t="shared" si="438"/>
        <v>1.0177042679999999</v>
      </c>
      <c r="R1335" s="15">
        <f t="shared" si="431"/>
        <v>0</v>
      </c>
      <c r="S1335" s="13">
        <f t="shared" si="419"/>
        <v>135.55013091510895</v>
      </c>
      <c r="T1335" s="13">
        <f t="shared" si="420"/>
        <v>129.15261852580926</v>
      </c>
      <c r="U1335" s="19">
        <f t="shared" si="415"/>
        <v>0</v>
      </c>
      <c r="V1335" s="13">
        <f t="shared" si="432"/>
        <v>0</v>
      </c>
      <c r="W1335" s="4" t="str">
        <f t="shared" si="433"/>
        <v>A+J=</v>
      </c>
      <c r="X1335" s="30">
        <f t="shared" si="434"/>
        <v>45866</v>
      </c>
      <c r="Y1335" s="197" t="s">
        <v>105</v>
      </c>
      <c r="Z1335" s="174">
        <f>B1363*400000</f>
        <v>458528335.44286984</v>
      </c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3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</row>
    <row r="1336" spans="1:80" ht="18.75" x14ac:dyDescent="0.3">
      <c r="A1336" s="36">
        <f t="shared" si="417"/>
        <v>45730</v>
      </c>
      <c r="B1336" s="14">
        <f t="shared" si="435"/>
        <v>1176.9079855881248</v>
      </c>
      <c r="C1336" s="13">
        <f t="shared" si="421"/>
        <v>1040.5755622900001</v>
      </c>
      <c r="D1336" s="12">
        <f>IF(A1336&lt;$B$1,VLOOKUP(A1336,[1]DI!$A$4:$B$15000,2,FALSE),0)</f>
        <v>0.13150000000000001</v>
      </c>
      <c r="E1336" s="13">
        <f t="shared" si="422"/>
        <v>1.0004903700000001</v>
      </c>
      <c r="F1336" s="13">
        <f>(TRUNC(PRODUCT($E$13:$E1335),16))</f>
        <v>1.4816287224174201</v>
      </c>
      <c r="G1336" s="13">
        <f t="shared" si="423"/>
        <v>1.46071307843361</v>
      </c>
      <c r="H1336" s="13">
        <f t="shared" si="424"/>
        <v>1.0143187899999999</v>
      </c>
      <c r="I1336" s="12">
        <f t="shared" si="425"/>
        <v>4.4999999999999998E-2</v>
      </c>
      <c r="J1336" s="12">
        <f t="shared" si="436"/>
        <v>3.5000000000000003E-2</v>
      </c>
      <c r="K1336" s="30">
        <f t="shared" si="426"/>
        <v>45687</v>
      </c>
      <c r="L1336" s="2">
        <f t="shared" si="427"/>
        <v>29</v>
      </c>
      <c r="M1336" s="15">
        <f t="shared" si="428"/>
        <v>29</v>
      </c>
      <c r="N1336" s="11">
        <f t="shared" si="429"/>
        <v>1.005078286</v>
      </c>
      <c r="O1336" s="11">
        <f t="shared" si="437"/>
        <v>1.0039667409999999</v>
      </c>
      <c r="P1336" s="11">
        <f t="shared" si="430"/>
        <v>1.0194697909999999</v>
      </c>
      <c r="Q1336" s="11">
        <f t="shared" si="438"/>
        <v>1.0183423300000001</v>
      </c>
      <c r="R1336" s="15">
        <f t="shared" si="431"/>
        <v>0</v>
      </c>
      <c r="S1336" s="13">
        <f t="shared" si="419"/>
        <v>136.33242329812475</v>
      </c>
      <c r="T1336" s="13">
        <f t="shared" si="420"/>
        <v>129.88599376226475</v>
      </c>
      <c r="U1336" s="19">
        <f t="shared" si="415"/>
        <v>0</v>
      </c>
      <c r="V1336" s="13">
        <f t="shared" si="432"/>
        <v>0</v>
      </c>
      <c r="W1336" s="4" t="str">
        <f t="shared" si="433"/>
        <v>A+J=</v>
      </c>
      <c r="X1336" s="30">
        <f t="shared" si="434"/>
        <v>45866</v>
      </c>
      <c r="Y1336" s="198">
        <v>22000000</v>
      </c>
      <c r="Z1336" s="173" t="s">
        <v>72</v>
      </c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3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</row>
    <row r="1337" spans="1:80" ht="18.75" x14ac:dyDescent="0.3">
      <c r="A1337" s="36">
        <f t="shared" si="417"/>
        <v>45731</v>
      </c>
      <c r="B1337" s="14">
        <f t="shared" si="435"/>
        <v>1177.690794014721</v>
      </c>
      <c r="C1337" s="13">
        <f t="shared" si="421"/>
        <v>1040.5755622900001</v>
      </c>
      <c r="D1337" s="12">
        <f>IF(A1337&lt;$B$1,VLOOKUP(A1337,[1]DI!$A$4:$B$15000,2,FALSE),0)</f>
        <v>0</v>
      </c>
      <c r="E1337" s="13">
        <f t="shared" si="422"/>
        <v>1</v>
      </c>
      <c r="F1337" s="13">
        <f>(TRUNC(PRODUCT($E$13:$E1336),16))</f>
        <v>1.48235526869404</v>
      </c>
      <c r="G1337" s="13">
        <f t="shared" si="423"/>
        <v>1.46071307843361</v>
      </c>
      <c r="H1337" s="13">
        <f t="shared" si="424"/>
        <v>1.01481618</v>
      </c>
      <c r="I1337" s="12">
        <f t="shared" si="425"/>
        <v>4.4999999999999998E-2</v>
      </c>
      <c r="J1337" s="12">
        <f t="shared" si="436"/>
        <v>3.5000000000000003E-2</v>
      </c>
      <c r="K1337" s="30">
        <f t="shared" si="426"/>
        <v>45687</v>
      </c>
      <c r="L1337" s="2">
        <f t="shared" si="427"/>
        <v>29</v>
      </c>
      <c r="M1337" s="15">
        <f t="shared" si="428"/>
        <v>30</v>
      </c>
      <c r="N1337" s="11">
        <f t="shared" si="429"/>
        <v>1.005253859</v>
      </c>
      <c r="O1337" s="11">
        <f t="shared" si="437"/>
        <v>1.004103806</v>
      </c>
      <c r="P1337" s="11">
        <f t="shared" si="430"/>
        <v>1.020147881</v>
      </c>
      <c r="Q1337" s="11">
        <f t="shared" si="438"/>
        <v>1.018980789</v>
      </c>
      <c r="R1337" s="15">
        <f t="shared" si="431"/>
        <v>0</v>
      </c>
      <c r="S1337" s="13">
        <f t="shared" si="419"/>
        <v>137.11523172472084</v>
      </c>
      <c r="T1337" s="13">
        <f t="shared" si="420"/>
        <v>130.61982529378915</v>
      </c>
      <c r="U1337" s="19">
        <f t="shared" si="415"/>
        <v>0</v>
      </c>
      <c r="V1337" s="13">
        <f t="shared" si="432"/>
        <v>0</v>
      </c>
      <c r="W1337" s="4" t="str">
        <f t="shared" si="433"/>
        <v>A+J=</v>
      </c>
      <c r="X1337" s="30">
        <f t="shared" si="434"/>
        <v>45866</v>
      </c>
      <c r="Y1337" s="197" t="s">
        <v>106</v>
      </c>
      <c r="Z1337" s="210">
        <v>90323168.926241487</v>
      </c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3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</row>
    <row r="1338" spans="1:80" ht="18.75" x14ac:dyDescent="0.3">
      <c r="A1338" s="36">
        <f t="shared" si="417"/>
        <v>45732</v>
      </c>
      <c r="B1338" s="14">
        <f t="shared" si="435"/>
        <v>1177.690794014721</v>
      </c>
      <c r="C1338" s="13">
        <f t="shared" si="421"/>
        <v>1040.5755622900001</v>
      </c>
      <c r="D1338" s="12">
        <f>IF(A1338&lt;$B$1,VLOOKUP(A1338,[1]DI!$A$4:$B$15000,2,FALSE),0)</f>
        <v>0</v>
      </c>
      <c r="E1338" s="13">
        <f t="shared" si="422"/>
        <v>1</v>
      </c>
      <c r="F1338" s="13">
        <f>(TRUNC(PRODUCT($E$13:$E1337),16))</f>
        <v>1.48235526869404</v>
      </c>
      <c r="G1338" s="13">
        <f t="shared" si="423"/>
        <v>1.46071307843361</v>
      </c>
      <c r="H1338" s="13">
        <f t="shared" si="424"/>
        <v>1.01481618</v>
      </c>
      <c r="I1338" s="12">
        <f t="shared" si="425"/>
        <v>4.4999999999999998E-2</v>
      </c>
      <c r="J1338" s="12">
        <f t="shared" si="436"/>
        <v>3.5000000000000003E-2</v>
      </c>
      <c r="K1338" s="30">
        <f t="shared" si="426"/>
        <v>45687</v>
      </c>
      <c r="L1338" s="2">
        <f t="shared" si="427"/>
        <v>29</v>
      </c>
      <c r="M1338" s="15">
        <f t="shared" si="428"/>
        <v>30</v>
      </c>
      <c r="N1338" s="11">
        <f t="shared" si="429"/>
        <v>1.005253859</v>
      </c>
      <c r="O1338" s="11">
        <f t="shared" si="437"/>
        <v>1.004103806</v>
      </c>
      <c r="P1338" s="11">
        <f t="shared" si="430"/>
        <v>1.020147881</v>
      </c>
      <c r="Q1338" s="11">
        <f t="shared" si="438"/>
        <v>1.018980789</v>
      </c>
      <c r="R1338" s="15">
        <f t="shared" si="431"/>
        <v>0</v>
      </c>
      <c r="S1338" s="13">
        <f t="shared" si="419"/>
        <v>137.11523172472084</v>
      </c>
      <c r="T1338" s="13">
        <f t="shared" si="420"/>
        <v>130.61982529378915</v>
      </c>
      <c r="U1338" s="19">
        <f t="shared" ref="U1338:U1401" si="439">IF($R1338&gt;0,VLOOKUP($R1338,$Z$13:$AF$151,7),0)</f>
        <v>0</v>
      </c>
      <c r="V1338" s="13">
        <f t="shared" si="432"/>
        <v>0</v>
      </c>
      <c r="W1338" s="4" t="str">
        <f t="shared" si="433"/>
        <v>A+J=</v>
      </c>
      <c r="X1338" s="30">
        <f t="shared" si="434"/>
        <v>45866</v>
      </c>
      <c r="Y1338" s="198">
        <f>Y1332*Y1336</f>
        <v>18379504</v>
      </c>
      <c r="Z1338" s="173" t="s">
        <v>73</v>
      </c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3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</row>
    <row r="1339" spans="1:80" ht="15" x14ac:dyDescent="0.25">
      <c r="A1339" s="36">
        <f t="shared" si="417"/>
        <v>45733</v>
      </c>
      <c r="B1339" s="14">
        <f t="shared" si="435"/>
        <v>1177.690794014721</v>
      </c>
      <c r="C1339" s="13">
        <f t="shared" si="421"/>
        <v>1040.5755622900001</v>
      </c>
      <c r="D1339" s="12">
        <f>IF(A1339&lt;$B$1,VLOOKUP(A1339,[1]DI!$A$4:$B$15000,2,FALSE),0)</f>
        <v>0.13150000000000001</v>
      </c>
      <c r="E1339" s="13">
        <f t="shared" si="422"/>
        <v>1.0004903700000001</v>
      </c>
      <c r="F1339" s="13">
        <f>(TRUNC(PRODUCT($E$13:$E1338),16))</f>
        <v>1.48235526869404</v>
      </c>
      <c r="G1339" s="13">
        <f t="shared" si="423"/>
        <v>1.46071307843361</v>
      </c>
      <c r="H1339" s="13">
        <f t="shared" si="424"/>
        <v>1.01481618</v>
      </c>
      <c r="I1339" s="12">
        <f t="shared" si="425"/>
        <v>4.4999999999999998E-2</v>
      </c>
      <c r="J1339" s="12">
        <f t="shared" si="436"/>
        <v>3.5000000000000003E-2</v>
      </c>
      <c r="K1339" s="30">
        <f t="shared" si="426"/>
        <v>45687</v>
      </c>
      <c r="L1339" s="2">
        <f t="shared" si="427"/>
        <v>30</v>
      </c>
      <c r="M1339" s="15">
        <f t="shared" si="428"/>
        <v>30</v>
      </c>
      <c r="N1339" s="11">
        <f t="shared" si="429"/>
        <v>1.005253859</v>
      </c>
      <c r="O1339" s="11">
        <f t="shared" si="437"/>
        <v>1.004103806</v>
      </c>
      <c r="P1339" s="11">
        <f t="shared" si="430"/>
        <v>1.020147881</v>
      </c>
      <c r="Q1339" s="11">
        <f t="shared" si="438"/>
        <v>1.018980789</v>
      </c>
      <c r="R1339" s="15">
        <f t="shared" si="431"/>
        <v>0</v>
      </c>
      <c r="S1339" s="13">
        <f t="shared" si="419"/>
        <v>137.11523172472084</v>
      </c>
      <c r="T1339" s="13">
        <f t="shared" si="420"/>
        <v>130.61982529378915</v>
      </c>
      <c r="U1339" s="19">
        <f t="shared" si="439"/>
        <v>0</v>
      </c>
      <c r="V1339" s="13">
        <f t="shared" si="432"/>
        <v>0</v>
      </c>
      <c r="W1339" s="4" t="str">
        <f t="shared" si="433"/>
        <v>A+J=</v>
      </c>
      <c r="X1339" s="30">
        <f t="shared" si="434"/>
        <v>45866</v>
      </c>
      <c r="Y1339" s="176" t="s">
        <v>107</v>
      </c>
      <c r="Z1339" s="174">
        <f>Z1335+Z1337</f>
        <v>548851504.3691113</v>
      </c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3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</row>
    <row r="1340" spans="1:80" ht="15" x14ac:dyDescent="0.25">
      <c r="A1340" s="36">
        <f t="shared" si="417"/>
        <v>45734</v>
      </c>
      <c r="B1340" s="14">
        <f t="shared" si="435"/>
        <v>1178.4741300034561</v>
      </c>
      <c r="C1340" s="13">
        <f t="shared" si="421"/>
        <v>1040.5755622900001</v>
      </c>
      <c r="D1340" s="12">
        <f>IF(A1340&lt;$B$1,VLOOKUP(A1340,[1]DI!$A$4:$B$15000,2,FALSE),0)</f>
        <v>0.13150000000000001</v>
      </c>
      <c r="E1340" s="13">
        <f t="shared" si="422"/>
        <v>1.0004903700000001</v>
      </c>
      <c r="F1340" s="13">
        <f>(TRUNC(PRODUCT($E$13:$E1339),16))</f>
        <v>1.48308217124715</v>
      </c>
      <c r="G1340" s="13">
        <f t="shared" si="423"/>
        <v>1.46071307843361</v>
      </c>
      <c r="H1340" s="13">
        <f t="shared" si="424"/>
        <v>1.01531382</v>
      </c>
      <c r="I1340" s="12">
        <f t="shared" si="425"/>
        <v>4.4999999999999998E-2</v>
      </c>
      <c r="J1340" s="12">
        <f t="shared" si="436"/>
        <v>3.5000000000000003E-2</v>
      </c>
      <c r="K1340" s="30">
        <f t="shared" si="426"/>
        <v>45687</v>
      </c>
      <c r="L1340" s="2">
        <f t="shared" si="427"/>
        <v>31</v>
      </c>
      <c r="M1340" s="15">
        <f t="shared" si="428"/>
        <v>31</v>
      </c>
      <c r="N1340" s="11">
        <f t="shared" si="429"/>
        <v>1.0054294619999999</v>
      </c>
      <c r="O1340" s="11">
        <f t="shared" si="437"/>
        <v>1.0042408890000001</v>
      </c>
      <c r="P1340" s="11">
        <f t="shared" si="430"/>
        <v>1.0208264279999999</v>
      </c>
      <c r="Q1340" s="11">
        <f t="shared" si="438"/>
        <v>1.0196196529999999</v>
      </c>
      <c r="R1340" s="15">
        <f t="shared" si="431"/>
        <v>0</v>
      </c>
      <c r="S1340" s="13">
        <f t="shared" si="419"/>
        <v>137.89856771345603</v>
      </c>
      <c r="T1340" s="13">
        <f t="shared" si="420"/>
        <v>131.35412233081206</v>
      </c>
      <c r="U1340" s="19">
        <f t="shared" si="439"/>
        <v>0</v>
      </c>
      <c r="V1340" s="13">
        <f t="shared" si="432"/>
        <v>0</v>
      </c>
      <c r="W1340" s="4" t="str">
        <f t="shared" si="433"/>
        <v>A+J=</v>
      </c>
      <c r="X1340" s="30">
        <f t="shared" si="434"/>
        <v>45866</v>
      </c>
      <c r="Y1340" s="174">
        <f>Y1336-Y1338</f>
        <v>3620496</v>
      </c>
      <c r="Z1340" s="173" t="s">
        <v>89</v>
      </c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3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</row>
    <row r="1341" spans="1:80" ht="15" x14ac:dyDescent="0.25">
      <c r="A1341" s="36">
        <f t="shared" si="417"/>
        <v>45735</v>
      </c>
      <c r="B1341" s="14">
        <f t="shared" si="435"/>
        <v>1179.2579820257718</v>
      </c>
      <c r="C1341" s="13">
        <f t="shared" si="421"/>
        <v>1040.5755622900001</v>
      </c>
      <c r="D1341" s="12">
        <f>IF(A1341&lt;$B$1,VLOOKUP(A1341,[1]DI!$A$4:$B$15000,2,FALSE),0)</f>
        <v>0.13150000000000001</v>
      </c>
      <c r="E1341" s="13">
        <f t="shared" si="422"/>
        <v>1.0004903700000001</v>
      </c>
      <c r="F1341" s="13">
        <f>(TRUNC(PRODUCT($E$13:$E1340),16))</f>
        <v>1.4838094302514599</v>
      </c>
      <c r="G1341" s="13">
        <f t="shared" si="423"/>
        <v>1.46071307843361</v>
      </c>
      <c r="H1341" s="13">
        <f t="shared" si="424"/>
        <v>1.0158117</v>
      </c>
      <c r="I1341" s="12">
        <f t="shared" si="425"/>
        <v>4.4999999999999998E-2</v>
      </c>
      <c r="J1341" s="12">
        <f t="shared" si="436"/>
        <v>3.5000000000000003E-2</v>
      </c>
      <c r="K1341" s="30">
        <f t="shared" si="426"/>
        <v>45687</v>
      </c>
      <c r="L1341" s="2">
        <f t="shared" si="427"/>
        <v>32</v>
      </c>
      <c r="M1341" s="15">
        <f t="shared" si="428"/>
        <v>32</v>
      </c>
      <c r="N1341" s="11">
        <f t="shared" si="429"/>
        <v>1.005605096</v>
      </c>
      <c r="O1341" s="11">
        <f t="shared" si="437"/>
        <v>1.0043779909999999</v>
      </c>
      <c r="P1341" s="11">
        <f t="shared" si="430"/>
        <v>1.0215054219999999</v>
      </c>
      <c r="Q1341" s="11">
        <f t="shared" si="438"/>
        <v>1.020258914</v>
      </c>
      <c r="R1341" s="15">
        <f t="shared" si="431"/>
        <v>0</v>
      </c>
      <c r="S1341" s="13">
        <f t="shared" si="419"/>
        <v>138.68241973577156</v>
      </c>
      <c r="T1341" s="13">
        <f t="shared" si="420"/>
        <v>132.08887566290392</v>
      </c>
      <c r="U1341" s="19">
        <f t="shared" si="439"/>
        <v>0</v>
      </c>
      <c r="V1341" s="13">
        <f t="shared" si="432"/>
        <v>0</v>
      </c>
      <c r="W1341" s="4" t="str">
        <f t="shared" si="433"/>
        <v>A+J=</v>
      </c>
      <c r="X1341" s="30">
        <f t="shared" si="434"/>
        <v>45866</v>
      </c>
      <c r="Y1341" s="169" t="s">
        <v>95</v>
      </c>
      <c r="Z1341" s="175">
        <f>ROUND(Z1335/Z1339,6)</f>
        <v>0.83543199999999995</v>
      </c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3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</row>
    <row r="1342" spans="1:80" ht="15" x14ac:dyDescent="0.25">
      <c r="A1342" s="36">
        <f t="shared" si="417"/>
        <v>45736</v>
      </c>
      <c r="B1342" s="14">
        <f t="shared" si="435"/>
        <v>1180.0423500916675</v>
      </c>
      <c r="C1342" s="13">
        <f t="shared" si="421"/>
        <v>1040.5755622900001</v>
      </c>
      <c r="D1342" s="12">
        <f>IF(A1342&lt;$B$1,VLOOKUP(A1342,[1]DI!$A$4:$B$15000,2,FALSE),0)</f>
        <v>0.14149999999999999</v>
      </c>
      <c r="E1342" s="13">
        <f t="shared" si="422"/>
        <v>1.00052531</v>
      </c>
      <c r="F1342" s="13">
        <f>(TRUNC(PRODUCT($E$13:$E1341),16))</f>
        <v>1.4845370458817699</v>
      </c>
      <c r="G1342" s="13">
        <f t="shared" si="423"/>
        <v>1.46071307843361</v>
      </c>
      <c r="H1342" s="13">
        <f t="shared" si="424"/>
        <v>1.01630982</v>
      </c>
      <c r="I1342" s="12">
        <f t="shared" si="425"/>
        <v>4.4999999999999998E-2</v>
      </c>
      <c r="J1342" s="12">
        <f t="shared" si="436"/>
        <v>3.5000000000000003E-2</v>
      </c>
      <c r="K1342" s="30">
        <f t="shared" si="426"/>
        <v>45687</v>
      </c>
      <c r="L1342" s="2">
        <f t="shared" si="427"/>
        <v>33</v>
      </c>
      <c r="M1342" s="15">
        <f t="shared" si="428"/>
        <v>33</v>
      </c>
      <c r="N1342" s="11">
        <f t="shared" si="429"/>
        <v>1.0057807599999999</v>
      </c>
      <c r="O1342" s="11">
        <f t="shared" si="437"/>
        <v>1.0045151109999999</v>
      </c>
      <c r="P1342" s="11">
        <f t="shared" si="430"/>
        <v>1.0221848630000001</v>
      </c>
      <c r="Q1342" s="11">
        <f t="shared" si="438"/>
        <v>1.0208985719999999</v>
      </c>
      <c r="R1342" s="15">
        <f t="shared" si="431"/>
        <v>0</v>
      </c>
      <c r="S1342" s="13">
        <f t="shared" si="419"/>
        <v>139.46678780166735</v>
      </c>
      <c r="T1342" s="13">
        <f t="shared" si="420"/>
        <v>132.82408530006467</v>
      </c>
      <c r="U1342" s="19">
        <f t="shared" si="439"/>
        <v>0</v>
      </c>
      <c r="V1342" s="13">
        <f t="shared" si="432"/>
        <v>0</v>
      </c>
      <c r="W1342" s="4" t="str">
        <f t="shared" si="433"/>
        <v>A+J=</v>
      </c>
      <c r="X1342" s="30">
        <f t="shared" si="434"/>
        <v>45866</v>
      </c>
      <c r="Y1342" s="196">
        <f>TRUNC(Y1338/400000,8)</f>
        <v>45.94876</v>
      </c>
      <c r="Z1342" s="173" t="s">
        <v>90</v>
      </c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3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</row>
    <row r="1343" spans="1:80" ht="15" x14ac:dyDescent="0.25">
      <c r="A1343" s="36">
        <f t="shared" si="417"/>
        <v>45737</v>
      </c>
      <c r="B1343" s="14">
        <f t="shared" si="435"/>
        <v>1180.8684866273138</v>
      </c>
      <c r="C1343" s="13">
        <f t="shared" si="421"/>
        <v>1040.5755622900001</v>
      </c>
      <c r="D1343" s="12">
        <f>IF(A1343&lt;$B$1,VLOOKUP(A1343,[1]DI!$A$4:$B$15000,2,FALSE),0)</f>
        <v>0.14149999999999999</v>
      </c>
      <c r="E1343" s="13">
        <f t="shared" si="422"/>
        <v>1.00052531</v>
      </c>
      <c r="F1343" s="13">
        <f>(TRUNC(PRODUCT($E$13:$E1342),16))</f>
        <v>1.48531688803734</v>
      </c>
      <c r="G1343" s="13">
        <f t="shared" si="423"/>
        <v>1.46071307843361</v>
      </c>
      <c r="H1343" s="13">
        <f t="shared" si="424"/>
        <v>1.0168436999999999</v>
      </c>
      <c r="I1343" s="12">
        <f t="shared" si="425"/>
        <v>4.4999999999999998E-2</v>
      </c>
      <c r="J1343" s="12">
        <f t="shared" si="436"/>
        <v>3.5000000000000003E-2</v>
      </c>
      <c r="K1343" s="30">
        <f t="shared" si="426"/>
        <v>45687</v>
      </c>
      <c r="L1343" s="2">
        <f t="shared" si="427"/>
        <v>34</v>
      </c>
      <c r="M1343" s="15">
        <f t="shared" si="428"/>
        <v>34</v>
      </c>
      <c r="N1343" s="11">
        <f t="shared" si="429"/>
        <v>1.0059564560000001</v>
      </c>
      <c r="O1343" s="11">
        <f t="shared" si="437"/>
        <v>1.004652251</v>
      </c>
      <c r="P1343" s="11">
        <f t="shared" si="430"/>
        <v>1.0229004850000001</v>
      </c>
      <c r="Q1343" s="11">
        <f t="shared" si="438"/>
        <v>1.021574312</v>
      </c>
      <c r="R1343" s="15">
        <f t="shared" si="431"/>
        <v>0</v>
      </c>
      <c r="S1343" s="13">
        <f t="shared" si="419"/>
        <v>140.29292433731362</v>
      </c>
      <c r="T1343" s="13">
        <f t="shared" si="420"/>
        <v>133.60076685233031</v>
      </c>
      <c r="U1343" s="19">
        <f t="shared" si="439"/>
        <v>0</v>
      </c>
      <c r="V1343" s="13">
        <f t="shared" si="432"/>
        <v>0</v>
      </c>
      <c r="W1343" s="4" t="str">
        <f t="shared" si="433"/>
        <v>A+J=</v>
      </c>
      <c r="X1343" s="30">
        <f t="shared" si="434"/>
        <v>45866</v>
      </c>
      <c r="Y1343" s="169" t="s">
        <v>96</v>
      </c>
      <c r="Z1343" s="175">
        <f>1-Z1341</f>
        <v>0.16456800000000005</v>
      </c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3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</row>
    <row r="1344" spans="1:80" ht="18.75" x14ac:dyDescent="0.3">
      <c r="A1344" s="36">
        <f t="shared" si="417"/>
        <v>45738</v>
      </c>
      <c r="B1344" s="14">
        <f t="shared" si="435"/>
        <v>1181.6951992270463</v>
      </c>
      <c r="C1344" s="13">
        <f t="shared" si="421"/>
        <v>1040.5755622900001</v>
      </c>
      <c r="D1344" s="12">
        <f>IF(A1344&lt;$B$1,VLOOKUP(A1344,[1]DI!$A$4:$B$15000,2,FALSE),0)</f>
        <v>0</v>
      </c>
      <c r="E1344" s="13">
        <f t="shared" si="422"/>
        <v>1</v>
      </c>
      <c r="F1344" s="13">
        <f>(TRUNC(PRODUCT($E$13:$E1343),16))</f>
        <v>1.4860971398517999</v>
      </c>
      <c r="G1344" s="13">
        <f t="shared" si="423"/>
        <v>1.46071307843361</v>
      </c>
      <c r="H1344" s="13">
        <f t="shared" si="424"/>
        <v>1.0173778600000001</v>
      </c>
      <c r="I1344" s="12">
        <f t="shared" si="425"/>
        <v>4.4999999999999998E-2</v>
      </c>
      <c r="J1344" s="12">
        <f t="shared" si="436"/>
        <v>3.5000000000000003E-2</v>
      </c>
      <c r="K1344" s="30">
        <f t="shared" si="426"/>
        <v>45687</v>
      </c>
      <c r="L1344" s="2">
        <f t="shared" si="427"/>
        <v>34</v>
      </c>
      <c r="M1344" s="15">
        <f t="shared" si="428"/>
        <v>35</v>
      </c>
      <c r="N1344" s="11">
        <f t="shared" si="429"/>
        <v>1.006132182</v>
      </c>
      <c r="O1344" s="11">
        <f t="shared" si="437"/>
        <v>1.004789409</v>
      </c>
      <c r="P1344" s="11">
        <f t="shared" si="430"/>
        <v>1.023616606</v>
      </c>
      <c r="Q1344" s="11">
        <f t="shared" si="438"/>
        <v>1.0222504990000001</v>
      </c>
      <c r="R1344" s="15">
        <f t="shared" si="431"/>
        <v>0</v>
      </c>
      <c r="S1344" s="13">
        <f t="shared" si="419"/>
        <v>141.11963693704612</v>
      </c>
      <c r="T1344" s="13">
        <f t="shared" si="420"/>
        <v>134.37796215984989</v>
      </c>
      <c r="U1344" s="19">
        <f t="shared" si="439"/>
        <v>0</v>
      </c>
      <c r="V1344" s="13">
        <f t="shared" si="432"/>
        <v>0</v>
      </c>
      <c r="W1344" s="4" t="str">
        <f t="shared" si="433"/>
        <v>A+J=</v>
      </c>
      <c r="X1344" s="30">
        <f t="shared" si="434"/>
        <v>45866</v>
      </c>
      <c r="Y1344" s="177">
        <f>S1354</f>
        <v>146.09206293862366</v>
      </c>
      <c r="Z1344" s="197" t="s">
        <v>105</v>
      </c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3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</row>
    <row r="1345" spans="1:80" ht="18.75" x14ac:dyDescent="0.3">
      <c r="A1345" s="36">
        <f t="shared" si="417"/>
        <v>45739</v>
      </c>
      <c r="B1345" s="14">
        <f t="shared" si="435"/>
        <v>1181.6951992270463</v>
      </c>
      <c r="C1345" s="13">
        <f t="shared" si="421"/>
        <v>1040.5755622900001</v>
      </c>
      <c r="D1345" s="12">
        <f>IF(A1345&lt;$B$1,VLOOKUP(A1345,[1]DI!$A$4:$B$15000,2,FALSE),0)</f>
        <v>0</v>
      </c>
      <c r="E1345" s="13">
        <f t="shared" si="422"/>
        <v>1</v>
      </c>
      <c r="F1345" s="13">
        <f>(TRUNC(PRODUCT($E$13:$E1344),16))</f>
        <v>1.4860971398517999</v>
      </c>
      <c r="G1345" s="13">
        <f t="shared" si="423"/>
        <v>1.46071307843361</v>
      </c>
      <c r="H1345" s="13">
        <f t="shared" si="424"/>
        <v>1.0173778600000001</v>
      </c>
      <c r="I1345" s="12">
        <f t="shared" si="425"/>
        <v>4.4999999999999998E-2</v>
      </c>
      <c r="J1345" s="12">
        <f t="shared" si="436"/>
        <v>3.5000000000000003E-2</v>
      </c>
      <c r="K1345" s="30">
        <f t="shared" si="426"/>
        <v>45687</v>
      </c>
      <c r="L1345" s="2">
        <f t="shared" si="427"/>
        <v>34</v>
      </c>
      <c r="M1345" s="15">
        <f t="shared" si="428"/>
        <v>35</v>
      </c>
      <c r="N1345" s="11">
        <f t="shared" si="429"/>
        <v>1.006132182</v>
      </c>
      <c r="O1345" s="11">
        <f t="shared" si="437"/>
        <v>1.004789409</v>
      </c>
      <c r="P1345" s="11">
        <f t="shared" si="430"/>
        <v>1.023616606</v>
      </c>
      <c r="Q1345" s="11">
        <f t="shared" si="438"/>
        <v>1.0222504990000001</v>
      </c>
      <c r="R1345" s="15">
        <f t="shared" si="431"/>
        <v>0</v>
      </c>
      <c r="S1345" s="13">
        <f t="shared" si="419"/>
        <v>141.11963693704612</v>
      </c>
      <c r="T1345" s="13">
        <f t="shared" si="420"/>
        <v>134.37796215984989</v>
      </c>
      <c r="U1345" s="19">
        <f t="shared" si="439"/>
        <v>0</v>
      </c>
      <c r="V1345" s="13">
        <f t="shared" si="432"/>
        <v>0</v>
      </c>
      <c r="W1345" s="4" t="str">
        <f t="shared" si="433"/>
        <v>A+J=</v>
      </c>
      <c r="X1345" s="30">
        <f t="shared" si="434"/>
        <v>45866</v>
      </c>
      <c r="Y1345" s="199" t="s">
        <v>97</v>
      </c>
      <c r="Z1345" s="198">
        <v>24991361.170000002</v>
      </c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3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</row>
    <row r="1346" spans="1:80" ht="18.75" x14ac:dyDescent="0.3">
      <c r="A1346" s="36">
        <f t="shared" si="417"/>
        <v>45740</v>
      </c>
      <c r="B1346" s="14">
        <f t="shared" si="435"/>
        <v>1181.6951992270463</v>
      </c>
      <c r="C1346" s="13">
        <f t="shared" si="421"/>
        <v>1040.5755622900001</v>
      </c>
      <c r="D1346" s="12">
        <f>IF(A1346&lt;$B$1,VLOOKUP(A1346,[1]DI!$A$4:$B$15000,2,FALSE),0)</f>
        <v>0.14149999999999999</v>
      </c>
      <c r="E1346" s="13">
        <f t="shared" si="422"/>
        <v>1.00052531</v>
      </c>
      <c r="F1346" s="13">
        <f>(TRUNC(PRODUCT($E$13:$E1345),16))</f>
        <v>1.4860971398517999</v>
      </c>
      <c r="G1346" s="13">
        <f t="shared" si="423"/>
        <v>1.46071307843361</v>
      </c>
      <c r="H1346" s="13">
        <f t="shared" si="424"/>
        <v>1.0173778600000001</v>
      </c>
      <c r="I1346" s="12">
        <f t="shared" si="425"/>
        <v>4.4999999999999998E-2</v>
      </c>
      <c r="J1346" s="12">
        <f t="shared" si="436"/>
        <v>3.5000000000000003E-2</v>
      </c>
      <c r="K1346" s="30">
        <f t="shared" si="426"/>
        <v>45687</v>
      </c>
      <c r="L1346" s="2">
        <f t="shared" si="427"/>
        <v>35</v>
      </c>
      <c r="M1346" s="15">
        <f t="shared" si="428"/>
        <v>35</v>
      </c>
      <c r="N1346" s="11">
        <f t="shared" si="429"/>
        <v>1.006132182</v>
      </c>
      <c r="O1346" s="11">
        <f t="shared" si="437"/>
        <v>1.004789409</v>
      </c>
      <c r="P1346" s="11">
        <f t="shared" si="430"/>
        <v>1.023616606</v>
      </c>
      <c r="Q1346" s="11">
        <f t="shared" si="438"/>
        <v>1.0222504990000001</v>
      </c>
      <c r="R1346" s="15">
        <f t="shared" si="431"/>
        <v>0</v>
      </c>
      <c r="S1346" s="13">
        <f t="shared" si="419"/>
        <v>141.11963693704612</v>
      </c>
      <c r="T1346" s="13">
        <f t="shared" si="420"/>
        <v>134.37796215984989</v>
      </c>
      <c r="U1346" s="19">
        <f t="shared" si="439"/>
        <v>0</v>
      </c>
      <c r="V1346" s="13">
        <f t="shared" si="432"/>
        <v>0</v>
      </c>
      <c r="W1346" s="4" t="str">
        <f t="shared" si="433"/>
        <v>A+J=</v>
      </c>
      <c r="X1346" s="30">
        <f t="shared" si="434"/>
        <v>45866</v>
      </c>
      <c r="Y1346" s="200">
        <f>IF(Y1344&gt;Y1342,Y1342,Y1344)</f>
        <v>45.94876</v>
      </c>
      <c r="Z1346" s="197" t="s">
        <v>106</v>
      </c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3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</row>
    <row r="1347" spans="1:80" ht="18.75" x14ac:dyDescent="0.3">
      <c r="A1347" s="36">
        <f t="shared" si="417"/>
        <v>45741</v>
      </c>
      <c r="B1347" s="14">
        <f t="shared" si="435"/>
        <v>1182.5224786600179</v>
      </c>
      <c r="C1347" s="13">
        <f t="shared" si="421"/>
        <v>1040.5755622900001</v>
      </c>
      <c r="D1347" s="12">
        <f>IF(A1347&lt;$B$1,VLOOKUP(A1347,[1]DI!$A$4:$B$15000,2,FALSE),0)</f>
        <v>0.14149999999999999</v>
      </c>
      <c r="E1347" s="13">
        <f t="shared" si="422"/>
        <v>1.00052531</v>
      </c>
      <c r="F1347" s="13">
        <f>(TRUNC(PRODUCT($E$13:$E1346),16))</f>
        <v>1.4868778015403401</v>
      </c>
      <c r="G1347" s="13">
        <f t="shared" si="423"/>
        <v>1.46071307843361</v>
      </c>
      <c r="H1347" s="13">
        <f t="shared" si="424"/>
        <v>1.0179122899999999</v>
      </c>
      <c r="I1347" s="12">
        <f t="shared" si="425"/>
        <v>4.4999999999999998E-2</v>
      </c>
      <c r="J1347" s="12">
        <f t="shared" si="436"/>
        <v>3.5000000000000003E-2</v>
      </c>
      <c r="K1347" s="30">
        <f t="shared" si="426"/>
        <v>45687</v>
      </c>
      <c r="L1347" s="2">
        <f t="shared" si="427"/>
        <v>36</v>
      </c>
      <c r="M1347" s="15">
        <f t="shared" si="428"/>
        <v>36</v>
      </c>
      <c r="N1347" s="11">
        <f t="shared" si="429"/>
        <v>1.006307938</v>
      </c>
      <c r="O1347" s="11">
        <f t="shared" si="437"/>
        <v>1.004926585</v>
      </c>
      <c r="P1347" s="11">
        <f t="shared" si="430"/>
        <v>1.024333218</v>
      </c>
      <c r="Q1347" s="11">
        <f t="shared" si="438"/>
        <v>1.0229271209999999</v>
      </c>
      <c r="R1347" s="15">
        <f t="shared" si="431"/>
        <v>0</v>
      </c>
      <c r="S1347" s="13">
        <f t="shared" si="419"/>
        <v>141.94691637001785</v>
      </c>
      <c r="T1347" s="13">
        <f t="shared" si="420"/>
        <v>135.15565745697893</v>
      </c>
      <c r="U1347" s="19">
        <f t="shared" si="439"/>
        <v>0</v>
      </c>
      <c r="V1347" s="13">
        <f t="shared" si="432"/>
        <v>0</v>
      </c>
      <c r="W1347" s="4" t="str">
        <f t="shared" si="433"/>
        <v>A+J=</v>
      </c>
      <c r="X1347" s="30">
        <f t="shared" si="434"/>
        <v>45866</v>
      </c>
      <c r="Y1347" s="201" t="s">
        <v>94</v>
      </c>
      <c r="Z1347" s="198">
        <f>Z1341*Z1345</f>
        <v>20878582.844975442</v>
      </c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3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</row>
    <row r="1348" spans="1:80" ht="18.75" x14ac:dyDescent="0.3">
      <c r="A1348" s="36">
        <f t="shared" si="417"/>
        <v>45742</v>
      </c>
      <c r="B1348" s="14">
        <f t="shared" si="435"/>
        <v>1183.3503480033464</v>
      </c>
      <c r="C1348" s="13">
        <f t="shared" si="421"/>
        <v>1040.5755622900001</v>
      </c>
      <c r="D1348" s="12">
        <f>IF(A1348&lt;$B$1,VLOOKUP(A1348,[1]DI!$A$4:$B$15000,2,FALSE),0)</f>
        <v>0.14149999999999999</v>
      </c>
      <c r="E1348" s="13">
        <f t="shared" si="422"/>
        <v>1.00052531</v>
      </c>
      <c r="F1348" s="13">
        <f>(TRUNC(PRODUCT($E$13:$E1347),16))</f>
        <v>1.4876588733182601</v>
      </c>
      <c r="G1348" s="13">
        <f t="shared" si="423"/>
        <v>1.46071307843361</v>
      </c>
      <c r="H1348" s="13">
        <f t="shared" si="424"/>
        <v>1.01844701</v>
      </c>
      <c r="I1348" s="12">
        <f t="shared" si="425"/>
        <v>4.4999999999999998E-2</v>
      </c>
      <c r="J1348" s="12">
        <f t="shared" si="436"/>
        <v>3.5000000000000003E-2</v>
      </c>
      <c r="K1348" s="30">
        <f t="shared" si="426"/>
        <v>45687</v>
      </c>
      <c r="L1348" s="2">
        <f t="shared" si="427"/>
        <v>37</v>
      </c>
      <c r="M1348" s="15">
        <f t="shared" si="428"/>
        <v>37</v>
      </c>
      <c r="N1348" s="11">
        <f t="shared" si="429"/>
        <v>1.0064837259999999</v>
      </c>
      <c r="O1348" s="11">
        <f t="shared" si="437"/>
        <v>1.005063781</v>
      </c>
      <c r="P1348" s="11">
        <f t="shared" si="430"/>
        <v>1.025050341</v>
      </c>
      <c r="Q1348" s="11">
        <f t="shared" si="438"/>
        <v>1.0236042030000001</v>
      </c>
      <c r="R1348" s="15">
        <f t="shared" si="431"/>
        <v>0</v>
      </c>
      <c r="S1348" s="13">
        <f t="shared" si="419"/>
        <v>142.77478571334643</v>
      </c>
      <c r="T1348" s="13">
        <f t="shared" si="420"/>
        <v>135.93388146381002</v>
      </c>
      <c r="U1348" s="19">
        <f t="shared" si="439"/>
        <v>0</v>
      </c>
      <c r="V1348" s="13">
        <f t="shared" si="432"/>
        <v>0</v>
      </c>
      <c r="W1348" s="4" t="str">
        <f t="shared" si="433"/>
        <v>A+J=</v>
      </c>
      <c r="X1348" s="30">
        <f t="shared" si="434"/>
        <v>45866</v>
      </c>
      <c r="Y1348" s="200">
        <f>IF(Y1344&gt;Y1346,Y1344-Y1346,0)</f>
        <v>100.14330293862366</v>
      </c>
      <c r="Z1348" s="176" t="s">
        <v>107</v>
      </c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3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</row>
    <row r="1349" spans="1:80" ht="18.75" x14ac:dyDescent="0.3">
      <c r="A1349" s="36">
        <f t="shared" si="417"/>
        <v>45743</v>
      </c>
      <c r="B1349" s="14">
        <f t="shared" si="435"/>
        <v>1184.1787968623291</v>
      </c>
      <c r="C1349" s="13">
        <f t="shared" si="421"/>
        <v>1040.5755622900001</v>
      </c>
      <c r="D1349" s="12">
        <f>IF(A1349&lt;$B$1,VLOOKUP(A1349,[1]DI!$A$4:$B$15000,2,FALSE),0)</f>
        <v>0.14149999999999999</v>
      </c>
      <c r="E1349" s="13">
        <f t="shared" si="422"/>
        <v>1.00052531</v>
      </c>
      <c r="F1349" s="13">
        <f>(TRUNC(PRODUCT($E$13:$E1348),16))</f>
        <v>1.4884403554010099</v>
      </c>
      <c r="G1349" s="13">
        <f t="shared" si="423"/>
        <v>1.46071307843361</v>
      </c>
      <c r="H1349" s="13">
        <f t="shared" si="424"/>
        <v>1.01898201</v>
      </c>
      <c r="I1349" s="12">
        <f t="shared" si="425"/>
        <v>4.4999999999999998E-2</v>
      </c>
      <c r="J1349" s="12">
        <f t="shared" si="436"/>
        <v>3.5000000000000003E-2</v>
      </c>
      <c r="K1349" s="30">
        <f t="shared" si="426"/>
        <v>45687</v>
      </c>
      <c r="L1349" s="2">
        <f t="shared" si="427"/>
        <v>38</v>
      </c>
      <c r="M1349" s="15">
        <f t="shared" si="428"/>
        <v>38</v>
      </c>
      <c r="N1349" s="11">
        <f t="shared" si="429"/>
        <v>1.0066595439999999</v>
      </c>
      <c r="O1349" s="11">
        <f t="shared" si="437"/>
        <v>1.005200995</v>
      </c>
      <c r="P1349" s="11">
        <f t="shared" si="430"/>
        <v>1.0257679660000001</v>
      </c>
      <c r="Q1349" s="11">
        <f t="shared" si="438"/>
        <v>1.02428173</v>
      </c>
      <c r="R1349" s="15">
        <f t="shared" si="431"/>
        <v>0</v>
      </c>
      <c r="S1349" s="13">
        <f t="shared" si="419"/>
        <v>143.603234572329</v>
      </c>
      <c r="T1349" s="13">
        <f t="shared" si="420"/>
        <v>136.71261694828763</v>
      </c>
      <c r="U1349" s="19">
        <f t="shared" si="439"/>
        <v>0</v>
      </c>
      <c r="V1349" s="13">
        <f t="shared" si="432"/>
        <v>0</v>
      </c>
      <c r="W1349" s="4" t="str">
        <f t="shared" si="433"/>
        <v>A+J=</v>
      </c>
      <c r="X1349" s="30">
        <f t="shared" si="434"/>
        <v>45866</v>
      </c>
      <c r="Y1349" s="201" t="s">
        <v>10</v>
      </c>
      <c r="Z1349" s="174">
        <f>Z1345-Z1347</f>
        <v>4112778.3250245601</v>
      </c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3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</row>
    <row r="1350" spans="1:80" ht="18.75" x14ac:dyDescent="0.3">
      <c r="A1350" s="36">
        <f t="shared" si="417"/>
        <v>45744</v>
      </c>
      <c r="B1350" s="14">
        <f t="shared" si="435"/>
        <v>1185.0078333439567</v>
      </c>
      <c r="C1350" s="13">
        <f t="shared" si="421"/>
        <v>1040.5755622900001</v>
      </c>
      <c r="D1350" s="12">
        <v>0.14149999999999999</v>
      </c>
      <c r="E1350" s="13">
        <f t="shared" si="422"/>
        <v>1.00052531</v>
      </c>
      <c r="F1350" s="13">
        <f>(TRUNC(PRODUCT($E$13:$E1349),16))</f>
        <v>1.4892222480041</v>
      </c>
      <c r="G1350" s="13">
        <f t="shared" si="423"/>
        <v>1.46071307843361</v>
      </c>
      <c r="H1350" s="13">
        <f t="shared" si="424"/>
        <v>1.0195173</v>
      </c>
      <c r="I1350" s="12">
        <f t="shared" si="425"/>
        <v>4.4999999999999998E-2</v>
      </c>
      <c r="J1350" s="12">
        <f t="shared" si="436"/>
        <v>3.5000000000000003E-2</v>
      </c>
      <c r="K1350" s="30">
        <f t="shared" si="426"/>
        <v>45687</v>
      </c>
      <c r="L1350" s="2">
        <f t="shared" si="427"/>
        <v>39</v>
      </c>
      <c r="M1350" s="15">
        <f t="shared" si="428"/>
        <v>39</v>
      </c>
      <c r="N1350" s="11">
        <f t="shared" si="429"/>
        <v>1.0068353919999999</v>
      </c>
      <c r="O1350" s="11">
        <f t="shared" si="437"/>
        <v>1.0053382280000001</v>
      </c>
      <c r="P1350" s="11">
        <f t="shared" si="430"/>
        <v>1.0264861000000001</v>
      </c>
      <c r="Q1350" s="11">
        <f t="shared" si="438"/>
        <v>1.0249597159999999</v>
      </c>
      <c r="R1350" s="15">
        <f t="shared" si="431"/>
        <v>0</v>
      </c>
      <c r="S1350" s="13">
        <f t="shared" si="419"/>
        <v>144.43227105395664</v>
      </c>
      <c r="T1350" s="13">
        <f t="shared" si="420"/>
        <v>137.49188000366354</v>
      </c>
      <c r="U1350" s="19">
        <f t="shared" si="439"/>
        <v>0</v>
      </c>
      <c r="V1350" s="13">
        <f t="shared" si="432"/>
        <v>0</v>
      </c>
      <c r="W1350" s="4" t="str">
        <f t="shared" si="433"/>
        <v>A+J=</v>
      </c>
      <c r="X1350" s="30">
        <f t="shared" si="434"/>
        <v>45866</v>
      </c>
      <c r="Y1350" s="200">
        <f>IF(Y1342&gt;Y1344,Y1342-Y1344,0)</f>
        <v>0</v>
      </c>
      <c r="Z1350" s="169" t="s">
        <v>95</v>
      </c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3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</row>
    <row r="1351" spans="1:80" ht="18.75" x14ac:dyDescent="0.3">
      <c r="A1351" s="36">
        <f t="shared" si="417"/>
        <v>45745</v>
      </c>
      <c r="B1351" s="14">
        <f t="shared" si="435"/>
        <v>1185.8374401003912</v>
      </c>
      <c r="C1351" s="13">
        <f t="shared" si="421"/>
        <v>1040.5755622900001</v>
      </c>
      <c r="D1351" s="12">
        <f>IF(A1351&lt;$B$1,VLOOKUP(A1351,[1]DI!$A$4:$B$15000,2,FALSE),0)</f>
        <v>0</v>
      </c>
      <c r="E1351" s="13">
        <f t="shared" si="422"/>
        <v>1</v>
      </c>
      <c r="F1351" s="13">
        <f>(TRUNC(PRODUCT($E$13:$E1350),16))</f>
        <v>1.4900045513432001</v>
      </c>
      <c r="G1351" s="13">
        <f t="shared" si="423"/>
        <v>1.46071307843361</v>
      </c>
      <c r="H1351" s="13">
        <f t="shared" si="424"/>
        <v>1.0200528600000001</v>
      </c>
      <c r="I1351" s="12">
        <f t="shared" si="425"/>
        <v>4.4999999999999998E-2</v>
      </c>
      <c r="J1351" s="12">
        <f t="shared" si="436"/>
        <v>3.5000000000000003E-2</v>
      </c>
      <c r="K1351" s="30">
        <f t="shared" si="426"/>
        <v>45687</v>
      </c>
      <c r="L1351" s="2">
        <f t="shared" si="427"/>
        <v>39</v>
      </c>
      <c r="M1351" s="15">
        <f t="shared" si="428"/>
        <v>40</v>
      </c>
      <c r="N1351" s="11">
        <f t="shared" si="429"/>
        <v>1.007011272</v>
      </c>
      <c r="O1351" s="11">
        <f t="shared" si="437"/>
        <v>1.0054754800000001</v>
      </c>
      <c r="P1351" s="11">
        <f t="shared" si="430"/>
        <v>1.0272047280000001</v>
      </c>
      <c r="Q1351" s="11">
        <f t="shared" si="438"/>
        <v>1.025638139</v>
      </c>
      <c r="R1351" s="15">
        <f t="shared" si="431"/>
        <v>0</v>
      </c>
      <c r="S1351" s="13">
        <f t="shared" si="419"/>
        <v>145.26187781039113</v>
      </c>
      <c r="T1351" s="13">
        <f t="shared" si="420"/>
        <v>138.27164532625639</v>
      </c>
      <c r="U1351" s="19">
        <f t="shared" si="439"/>
        <v>0</v>
      </c>
      <c r="V1351" s="13">
        <f t="shared" si="432"/>
        <v>0</v>
      </c>
      <c r="W1351" s="4" t="str">
        <f t="shared" si="433"/>
        <v>A+J=</v>
      </c>
      <c r="X1351" s="30">
        <f t="shared" si="434"/>
        <v>45866</v>
      </c>
      <c r="Y1351" s="201" t="s">
        <v>108</v>
      </c>
      <c r="Z1351" s="196">
        <f>TRUNC(Z1347/400000,8)</f>
        <v>52.196457109999997</v>
      </c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3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</row>
    <row r="1352" spans="1:80" ht="18.75" x14ac:dyDescent="0.3">
      <c r="A1352" s="36">
        <f t="shared" si="417"/>
        <v>45746</v>
      </c>
      <c r="B1352" s="14">
        <f t="shared" si="435"/>
        <v>1185.8374401003912</v>
      </c>
      <c r="C1352" s="13">
        <f t="shared" si="421"/>
        <v>1040.5755622900001</v>
      </c>
      <c r="D1352" s="12">
        <f>IF(A1352&lt;$B$1,VLOOKUP(A1352,[1]DI!$A$4:$B$15000,2,FALSE),0)</f>
        <v>0</v>
      </c>
      <c r="E1352" s="13">
        <f t="shared" si="422"/>
        <v>1</v>
      </c>
      <c r="F1352" s="13">
        <f>(TRUNC(PRODUCT($E$13:$E1351),16))</f>
        <v>1.4900045513432001</v>
      </c>
      <c r="G1352" s="13">
        <f t="shared" si="423"/>
        <v>1.46071307843361</v>
      </c>
      <c r="H1352" s="13">
        <f t="shared" si="424"/>
        <v>1.0200528600000001</v>
      </c>
      <c r="I1352" s="12">
        <f t="shared" si="425"/>
        <v>4.4999999999999998E-2</v>
      </c>
      <c r="J1352" s="12">
        <f t="shared" si="436"/>
        <v>3.5000000000000003E-2</v>
      </c>
      <c r="K1352" s="30">
        <f t="shared" si="426"/>
        <v>45687</v>
      </c>
      <c r="L1352" s="2">
        <f t="shared" si="427"/>
        <v>39</v>
      </c>
      <c r="M1352" s="15">
        <f t="shared" si="428"/>
        <v>40</v>
      </c>
      <c r="N1352" s="11">
        <f t="shared" si="429"/>
        <v>1.007011272</v>
      </c>
      <c r="O1352" s="11">
        <f t="shared" si="437"/>
        <v>1.0054754800000001</v>
      </c>
      <c r="P1352" s="11">
        <f t="shared" si="430"/>
        <v>1.0272047280000001</v>
      </c>
      <c r="Q1352" s="11">
        <f t="shared" si="438"/>
        <v>1.025638139</v>
      </c>
      <c r="R1352" s="15">
        <f t="shared" si="431"/>
        <v>0</v>
      </c>
      <c r="S1352" s="13">
        <f t="shared" si="419"/>
        <v>145.26187781039113</v>
      </c>
      <c r="T1352" s="13">
        <f t="shared" si="420"/>
        <v>138.27164532625639</v>
      </c>
      <c r="U1352" s="19">
        <f t="shared" si="439"/>
        <v>0</v>
      </c>
      <c r="V1352" s="13">
        <f t="shared" si="432"/>
        <v>0</v>
      </c>
      <c r="W1352" s="4" t="str">
        <f t="shared" si="433"/>
        <v>A+J=</v>
      </c>
      <c r="X1352" s="30">
        <f t="shared" si="434"/>
        <v>45866</v>
      </c>
      <c r="Y1352" s="202">
        <f>(1.5%*Y1338)</f>
        <v>275692.56</v>
      </c>
      <c r="Z1352" s="169" t="s">
        <v>96</v>
      </c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3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</row>
    <row r="1353" spans="1:80" ht="18.75" x14ac:dyDescent="0.3">
      <c r="A1353" s="36">
        <f t="shared" si="417"/>
        <v>45747</v>
      </c>
      <c r="B1353" s="14">
        <f t="shared" ref="B1353:B1416" si="440">C1353+S1353</f>
        <v>1185.8374401003912</v>
      </c>
      <c r="C1353" s="13">
        <f t="shared" ref="C1353:C1416" si="441">(C1352-V1352)</f>
        <v>1040.5755622900001</v>
      </c>
      <c r="D1353" s="12">
        <f>IF(A1353&lt;$B$1,VLOOKUP(A1353,[1]DI!$A$4:$B$15000,2,FALSE),0)</f>
        <v>0.14149999999999999</v>
      </c>
      <c r="E1353" s="13">
        <f t="shared" ref="E1353:E1416" si="442">ROUND(((1+D1353)^(1/252)),8)</f>
        <v>1.00052531</v>
      </c>
      <c r="F1353" s="13">
        <f>(TRUNC(PRODUCT($E$13:$E1352),16))</f>
        <v>1.4900045513432001</v>
      </c>
      <c r="G1353" s="13">
        <f t="shared" ref="G1353:G1416" si="443">IF(R1352&gt;0,F1352,G1352)</f>
        <v>1.46071307843361</v>
      </c>
      <c r="H1353" s="13">
        <f t="shared" ref="H1353:H1416" si="444">ROUND(F1353/G1353,8)</f>
        <v>1.0200528600000001</v>
      </c>
      <c r="I1353" s="12">
        <f t="shared" ref="I1353:I1416" si="445">IF(R1352&gt;0,VLOOKUP(A1352,AG$161:AH$223,2),I1352)</f>
        <v>4.4999999999999998E-2</v>
      </c>
      <c r="J1353" s="12">
        <f t="shared" si="436"/>
        <v>3.5000000000000003E-2</v>
      </c>
      <c r="K1353" s="30">
        <f t="shared" ref="K1353:K1416" si="446">IF(R1352&gt;0,VLOOKUP(R1352,Z$13:AJ$151,2),K1352)</f>
        <v>45687</v>
      </c>
      <c r="L1353" s="2">
        <f t="shared" ref="L1353:L1416" si="447">IF(A1353&gt;K1353,IF(NETWORKDAYS(K1353,A1353,$Z$161:$Z$545)-1=0,1,NETWORKDAYS(K1353,A1353,$Z$161:$Z$545)-1),0)</f>
        <v>40</v>
      </c>
      <c r="M1353" s="15">
        <f t="shared" ref="M1353:M1416" si="448">IF(AND(L1353=1,L1352=1),1,IF(L1353&gt;0,IF(L1353=L1352,L1353+1,L1353),0))</f>
        <v>40</v>
      </c>
      <c r="N1353" s="11">
        <f t="shared" ref="N1353:N1416" si="449">ROUND((I1353+1)^(M1353/252),9)</f>
        <v>1.007011272</v>
      </c>
      <c r="O1353" s="11">
        <f t="shared" ref="O1353:O1416" si="450">ROUND((J1353+1)^(M1353/252),9)</f>
        <v>1.0054754800000001</v>
      </c>
      <c r="P1353" s="11">
        <f t="shared" ref="P1353:P1416" si="451">ROUND(H1353*N1353,9)</f>
        <v>1.0272047280000001</v>
      </c>
      <c r="Q1353" s="11">
        <f t="shared" ref="Q1353:Q1416" si="452">ROUND(H1353*O1353,9)</f>
        <v>1.025638139</v>
      </c>
      <c r="R1353" s="15">
        <f t="shared" ref="R1353:R1416" si="453">IF(VLOOKUP(A1353,AA$13:AH$151,8)=VLOOKUP(A1352,AA$13:AH$151,8),0,VLOOKUP(A1353,AA$13:AH$151,8))</f>
        <v>0</v>
      </c>
      <c r="S1353" s="13">
        <f t="shared" ref="S1353:S1354" si="454">TRUNC(((P1353-1)*C1353),8)+((Y$1291*P1353))</f>
        <v>145.26187781039113</v>
      </c>
      <c r="T1353" s="13">
        <f t="shared" ref="T1353:T1354" si="455">TRUNC(((Q1353-1)*C1353),8)+(((T$1293-Y$1289)*Q1353))</f>
        <v>138.27164532625639</v>
      </c>
      <c r="U1353" s="19">
        <f t="shared" si="439"/>
        <v>0</v>
      </c>
      <c r="V1353" s="13">
        <f t="shared" ref="V1353:V1416" si="456">IF(U1353&gt;0,TRUNC(U1353*C1353,8),0)</f>
        <v>0</v>
      </c>
      <c r="W1353" s="4" t="str">
        <f t="shared" ref="W1353:W1416" si="457">IF(R1352&gt;0,VLOOKUP(R1352,Z$13:AJ$151,10),W1352)</f>
        <v>A+J=</v>
      </c>
      <c r="X1353" s="30">
        <f t="shared" ref="X1353:X1416" si="458">IF(R1352&gt;0,VLOOKUP(R1352,Z$13:AJ$151,11),X1352)</f>
        <v>45866</v>
      </c>
      <c r="Y1353" s="201" t="s">
        <v>109</v>
      </c>
      <c r="Z1353" s="177">
        <f>S1363</f>
        <v>105.74527631717449</v>
      </c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3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</row>
    <row r="1354" spans="1:80" ht="18.75" x14ac:dyDescent="0.3">
      <c r="A1354" s="180">
        <f t="shared" si="417"/>
        <v>45748</v>
      </c>
      <c r="B1354" s="181">
        <f t="shared" si="440"/>
        <v>1186.6676252286238</v>
      </c>
      <c r="C1354" s="182">
        <f t="shared" si="441"/>
        <v>1040.5755622900001</v>
      </c>
      <c r="D1354" s="183">
        <f>IF(A1354&lt;$B$1,VLOOKUP(A1354,[1]DI!$A$4:$B$15000,2,FALSE),0)</f>
        <v>0.14149999999999999</v>
      </c>
      <c r="E1354" s="182">
        <f t="shared" si="442"/>
        <v>1.00052531</v>
      </c>
      <c r="F1354" s="182">
        <f>(TRUNC(PRODUCT($E$13:$E1353),16))</f>
        <v>1.4907872656340699</v>
      </c>
      <c r="G1354" s="182">
        <f t="shared" si="443"/>
        <v>1.46071307843361</v>
      </c>
      <c r="H1354" s="182">
        <f t="shared" si="444"/>
        <v>1.0205887</v>
      </c>
      <c r="I1354" s="183">
        <f t="shared" si="445"/>
        <v>4.4999999999999998E-2</v>
      </c>
      <c r="J1354" s="183">
        <f t="shared" si="436"/>
        <v>3.5000000000000003E-2</v>
      </c>
      <c r="K1354" s="180">
        <f t="shared" si="446"/>
        <v>45687</v>
      </c>
      <c r="L1354" s="184">
        <f t="shared" si="447"/>
        <v>41</v>
      </c>
      <c r="M1354" s="185">
        <f t="shared" si="448"/>
        <v>41</v>
      </c>
      <c r="N1354" s="186">
        <f t="shared" si="449"/>
        <v>1.007187182</v>
      </c>
      <c r="O1354" s="186">
        <f t="shared" si="450"/>
        <v>1.0056127500000001</v>
      </c>
      <c r="P1354" s="186">
        <f t="shared" si="451"/>
        <v>1.027923857</v>
      </c>
      <c r="Q1354" s="186">
        <f t="shared" si="452"/>
        <v>1.026317009</v>
      </c>
      <c r="R1354" s="185">
        <v>0.8</v>
      </c>
      <c r="S1354" s="182">
        <f t="shared" si="454"/>
        <v>146.09206293862366</v>
      </c>
      <c r="T1354" s="182">
        <f t="shared" si="455"/>
        <v>139.05192442410316</v>
      </c>
      <c r="U1354" s="187">
        <f t="shared" si="439"/>
        <v>0</v>
      </c>
      <c r="V1354" s="182">
        <f t="shared" si="456"/>
        <v>0</v>
      </c>
      <c r="W1354" s="188" t="str">
        <f t="shared" si="457"/>
        <v>A+J=</v>
      </c>
      <c r="X1354" s="180">
        <f t="shared" si="458"/>
        <v>45866</v>
      </c>
      <c r="Y1354" s="202">
        <f>Y1338+Y1352</f>
        <v>18655196.559999999</v>
      </c>
      <c r="Z1354" s="199" t="s">
        <v>97</v>
      </c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3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</row>
    <row r="1355" spans="1:80" ht="18.75" x14ac:dyDescent="0.3">
      <c r="A1355" s="36">
        <f t="shared" si="417"/>
        <v>45749</v>
      </c>
      <c r="B1355" s="14">
        <f t="shared" si="440"/>
        <v>1141.5174676731481</v>
      </c>
      <c r="C1355" s="13">
        <f t="shared" si="441"/>
        <v>1040.5755622900001</v>
      </c>
      <c r="D1355" s="12">
        <f>IF(A1355&lt;$B$1,VLOOKUP(A1355,[1]DI!$A$4:$B$15000,2,FALSE),0)</f>
        <v>0.14149999999999999</v>
      </c>
      <c r="E1355" s="13">
        <f t="shared" si="442"/>
        <v>1.00052531</v>
      </c>
      <c r="F1355" s="13">
        <f>(TRUNC(PRODUCT($E$13:$E1354),16))</f>
        <v>1.4915703910925799</v>
      </c>
      <c r="G1355" s="13">
        <f t="shared" si="443"/>
        <v>1.4907872656340699</v>
      </c>
      <c r="H1355" s="13">
        <f t="shared" si="444"/>
        <v>1.00052531</v>
      </c>
      <c r="I1355" s="12">
        <f t="shared" si="445"/>
        <v>4.4999999999999998E-2</v>
      </c>
      <c r="J1355" s="12">
        <f t="shared" si="436"/>
        <v>3.5000000000000003E-2</v>
      </c>
      <c r="K1355" s="30">
        <v>45748</v>
      </c>
      <c r="L1355" s="2">
        <f t="shared" si="447"/>
        <v>1</v>
      </c>
      <c r="M1355" s="15">
        <f t="shared" si="448"/>
        <v>1</v>
      </c>
      <c r="N1355" s="11">
        <f t="shared" si="449"/>
        <v>1.000174685</v>
      </c>
      <c r="O1355" s="11">
        <f t="shared" si="450"/>
        <v>1.0001365230000001</v>
      </c>
      <c r="P1355" s="11">
        <f t="shared" si="451"/>
        <v>1.000700087</v>
      </c>
      <c r="Q1355" s="11">
        <f t="shared" si="452"/>
        <v>1.0006619050000001</v>
      </c>
      <c r="R1355" s="15">
        <f t="shared" si="453"/>
        <v>0</v>
      </c>
      <c r="S1355" s="13">
        <f>TRUNC(((P1355-1)*C1355),8)+((Y$1348*P1355))</f>
        <v>100.94190538314807</v>
      </c>
      <c r="T1355" s="13">
        <f>TRUNC(((Q1355-1)*C1355),8)+(((T$1354-Y$1346)*Q1355))</f>
        <v>93.853552034151306</v>
      </c>
      <c r="U1355" s="19">
        <f t="shared" si="439"/>
        <v>0</v>
      </c>
      <c r="V1355" s="13">
        <f t="shared" si="456"/>
        <v>0</v>
      </c>
      <c r="W1355" s="4" t="str">
        <f t="shared" si="457"/>
        <v>A+J=</v>
      </c>
      <c r="X1355" s="30">
        <f t="shared" si="458"/>
        <v>45866</v>
      </c>
      <c r="Z1355" s="200">
        <f>IF(Z1353&gt;Z1351,Z1351,Z1353)</f>
        <v>52.196457109999997</v>
      </c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3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</row>
    <row r="1356" spans="1:80" ht="18.75" x14ac:dyDescent="0.3">
      <c r="A1356" s="36">
        <f t="shared" si="417"/>
        <v>45750</v>
      </c>
      <c r="B1356" s="14">
        <f t="shared" si="440"/>
        <v>1142.3166336384643</v>
      </c>
      <c r="C1356" s="13">
        <f t="shared" si="441"/>
        <v>1040.5755622900001</v>
      </c>
      <c r="D1356" s="12">
        <f>IF(A1356&lt;$B$1,VLOOKUP(A1356,[1]DI!$A$4:$B$15000,2,FALSE),0)</f>
        <v>0.14149999999999999</v>
      </c>
      <c r="E1356" s="13">
        <f t="shared" si="442"/>
        <v>1.00052531</v>
      </c>
      <c r="F1356" s="13">
        <f>(TRUNC(PRODUCT($E$13:$E1355),16))</f>
        <v>1.49235392793472</v>
      </c>
      <c r="G1356" s="13">
        <f t="shared" si="443"/>
        <v>1.4907872656340699</v>
      </c>
      <c r="H1356" s="13">
        <f t="shared" si="444"/>
        <v>1.0010509000000001</v>
      </c>
      <c r="I1356" s="12">
        <f t="shared" si="445"/>
        <v>4.4999999999999998E-2</v>
      </c>
      <c r="J1356" s="12">
        <f t="shared" si="436"/>
        <v>3.5000000000000003E-2</v>
      </c>
      <c r="K1356" s="30">
        <f t="shared" si="446"/>
        <v>45748</v>
      </c>
      <c r="L1356" s="2">
        <f t="shared" si="447"/>
        <v>2</v>
      </c>
      <c r="M1356" s="15">
        <f t="shared" si="448"/>
        <v>2</v>
      </c>
      <c r="N1356" s="11">
        <f t="shared" si="449"/>
        <v>1.000349401</v>
      </c>
      <c r="O1356" s="11">
        <f t="shared" si="450"/>
        <v>1.0002730639999999</v>
      </c>
      <c r="P1356" s="11">
        <f t="shared" si="451"/>
        <v>1.001400668</v>
      </c>
      <c r="Q1356" s="11">
        <f t="shared" si="452"/>
        <v>1.001324251</v>
      </c>
      <c r="R1356" s="15">
        <f t="shared" si="453"/>
        <v>0</v>
      </c>
      <c r="S1356" s="13">
        <f t="shared" ref="S1356:S1363" si="459">TRUNC(((P1356-1)*C1356),8)+((Y$1348*P1356))</f>
        <v>101.7410713484641</v>
      </c>
      <c r="T1356" s="13">
        <f t="shared" ref="T1356:T1363" si="460">TRUNC(((Q1356-1)*C1356),8)+(((T$1354-Y$1346)*Q1356))</f>
        <v>94.604439602694953</v>
      </c>
      <c r="U1356" s="19">
        <f t="shared" si="439"/>
        <v>0</v>
      </c>
      <c r="V1356" s="13">
        <f t="shared" si="456"/>
        <v>0</v>
      </c>
      <c r="W1356" s="4" t="str">
        <f t="shared" si="457"/>
        <v>A+J=</v>
      </c>
      <c r="X1356" s="30">
        <f t="shared" si="458"/>
        <v>45866</v>
      </c>
      <c r="Y1356" s="211"/>
      <c r="Z1356" s="201" t="s">
        <v>94</v>
      </c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3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</row>
    <row r="1357" spans="1:80" ht="18.75" x14ac:dyDescent="0.3">
      <c r="A1357" s="36">
        <f t="shared" si="417"/>
        <v>45751</v>
      </c>
      <c r="B1357" s="14">
        <f t="shared" si="440"/>
        <v>1143.1163528432821</v>
      </c>
      <c r="C1357" s="13">
        <f t="shared" si="441"/>
        <v>1040.5755622900001</v>
      </c>
      <c r="D1357" s="12">
        <f>IF(A1357&lt;$B$1,VLOOKUP(A1357,[1]DI!$A$4:$B$15000,2,FALSE),0)</f>
        <v>0.14149999999999999</v>
      </c>
      <c r="E1357" s="13">
        <f t="shared" si="442"/>
        <v>1.00052531</v>
      </c>
      <c r="F1357" s="13">
        <f>(TRUNC(PRODUCT($E$13:$E1356),16))</f>
        <v>1.4931378763765999</v>
      </c>
      <c r="G1357" s="13">
        <f t="shared" si="443"/>
        <v>1.4907872656340699</v>
      </c>
      <c r="H1357" s="13">
        <f t="shared" si="444"/>
        <v>1.0015767600000001</v>
      </c>
      <c r="I1357" s="12">
        <f t="shared" si="445"/>
        <v>4.4999999999999998E-2</v>
      </c>
      <c r="J1357" s="12">
        <f t="shared" si="436"/>
        <v>3.5000000000000003E-2</v>
      </c>
      <c r="K1357" s="30">
        <f t="shared" si="446"/>
        <v>45748</v>
      </c>
      <c r="L1357" s="2">
        <f t="shared" si="447"/>
        <v>3</v>
      </c>
      <c r="M1357" s="15">
        <f t="shared" si="448"/>
        <v>3</v>
      </c>
      <c r="N1357" s="11">
        <f t="shared" si="449"/>
        <v>1.000524148</v>
      </c>
      <c r="O1357" s="11">
        <f t="shared" si="450"/>
        <v>1.0004096250000001</v>
      </c>
      <c r="P1357" s="11">
        <f t="shared" si="451"/>
        <v>1.002101734</v>
      </c>
      <c r="Q1357" s="11">
        <f t="shared" si="452"/>
        <v>1.0019870310000001</v>
      </c>
      <c r="R1357" s="15">
        <f t="shared" si="453"/>
        <v>0</v>
      </c>
      <c r="S1357" s="13">
        <f t="shared" si="459"/>
        <v>102.54079055328208</v>
      </c>
      <c r="T1357" s="13">
        <f t="shared" si="460"/>
        <v>95.355819198011972</v>
      </c>
      <c r="U1357" s="19">
        <f t="shared" si="439"/>
        <v>0</v>
      </c>
      <c r="V1357" s="13">
        <f t="shared" si="456"/>
        <v>0</v>
      </c>
      <c r="W1357" s="4" t="str">
        <f t="shared" si="457"/>
        <v>A+J=</v>
      </c>
      <c r="X1357" s="30">
        <f t="shared" si="458"/>
        <v>45866</v>
      </c>
      <c r="Z1357" s="200">
        <f>IF(Z1353&gt;Z1355,Z1353-Z1355,0)</f>
        <v>53.548819207174489</v>
      </c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3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</row>
    <row r="1358" spans="1:80" ht="18.75" x14ac:dyDescent="0.3">
      <c r="A1358" s="36">
        <f t="shared" ref="A1358:A1421" si="461">(A1357+1)</f>
        <v>45752</v>
      </c>
      <c r="B1358" s="14">
        <f t="shared" si="440"/>
        <v>1143.9166367190351</v>
      </c>
      <c r="C1358" s="13">
        <f t="shared" si="441"/>
        <v>1040.5755622900001</v>
      </c>
      <c r="D1358" s="12">
        <f>IF(A1358&lt;$B$1,VLOOKUP(A1358,[1]DI!$A$4:$B$15000,2,FALSE),0)</f>
        <v>0</v>
      </c>
      <c r="E1358" s="13">
        <f t="shared" si="442"/>
        <v>1</v>
      </c>
      <c r="F1358" s="13">
        <f>(TRUNC(PRODUCT($E$13:$E1357),16))</f>
        <v>1.49392223663444</v>
      </c>
      <c r="G1358" s="13">
        <f t="shared" si="443"/>
        <v>1.4907872656340699</v>
      </c>
      <c r="H1358" s="13">
        <f t="shared" si="444"/>
        <v>1.0021028999999999</v>
      </c>
      <c r="I1358" s="12">
        <f t="shared" si="445"/>
        <v>4.4999999999999998E-2</v>
      </c>
      <c r="J1358" s="12">
        <f t="shared" si="436"/>
        <v>3.5000000000000003E-2</v>
      </c>
      <c r="K1358" s="30">
        <f t="shared" si="446"/>
        <v>45748</v>
      </c>
      <c r="L1358" s="2">
        <f t="shared" si="447"/>
        <v>3</v>
      </c>
      <c r="M1358" s="15">
        <f t="shared" si="448"/>
        <v>4</v>
      </c>
      <c r="N1358" s="11">
        <f t="shared" si="449"/>
        <v>1.000698925</v>
      </c>
      <c r="O1358" s="11">
        <f t="shared" si="450"/>
        <v>1.0005462039999999</v>
      </c>
      <c r="P1358" s="11">
        <f t="shared" si="451"/>
        <v>1.0028032950000001</v>
      </c>
      <c r="Q1358" s="11">
        <f t="shared" si="452"/>
        <v>1.0026502530000001</v>
      </c>
      <c r="R1358" s="15">
        <f t="shared" si="453"/>
        <v>0</v>
      </c>
      <c r="S1358" s="13">
        <f t="shared" si="459"/>
        <v>103.341074429035</v>
      </c>
      <c r="T1358" s="13">
        <f t="shared" si="460"/>
        <v>96.107699864927653</v>
      </c>
      <c r="U1358" s="19">
        <f t="shared" si="439"/>
        <v>0</v>
      </c>
      <c r="V1358" s="13">
        <f t="shared" si="456"/>
        <v>0</v>
      </c>
      <c r="W1358" s="4" t="str">
        <f t="shared" si="457"/>
        <v>A+J=</v>
      </c>
      <c r="X1358" s="30">
        <f t="shared" si="458"/>
        <v>45866</v>
      </c>
      <c r="Y1358" s="3"/>
      <c r="Z1358" s="201" t="s">
        <v>10</v>
      </c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3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</row>
    <row r="1359" spans="1:80" ht="18.75" x14ac:dyDescent="0.3">
      <c r="A1359" s="36">
        <f t="shared" si="461"/>
        <v>45753</v>
      </c>
      <c r="B1359" s="14">
        <f t="shared" si="440"/>
        <v>1143.9166367190351</v>
      </c>
      <c r="C1359" s="13">
        <f t="shared" si="441"/>
        <v>1040.5755622900001</v>
      </c>
      <c r="D1359" s="12">
        <f>IF(A1359&lt;$B$1,VLOOKUP(A1359,[1]DI!$A$4:$B$15000,2,FALSE),0)</f>
        <v>0</v>
      </c>
      <c r="E1359" s="13">
        <f t="shared" si="442"/>
        <v>1</v>
      </c>
      <c r="F1359" s="13">
        <f>(TRUNC(PRODUCT($E$13:$E1358),16))</f>
        <v>1.49392223663444</v>
      </c>
      <c r="G1359" s="13">
        <f t="shared" si="443"/>
        <v>1.4907872656340699</v>
      </c>
      <c r="H1359" s="13">
        <f t="shared" si="444"/>
        <v>1.0021028999999999</v>
      </c>
      <c r="I1359" s="12">
        <f t="shared" si="445"/>
        <v>4.4999999999999998E-2</v>
      </c>
      <c r="J1359" s="12">
        <f t="shared" si="436"/>
        <v>3.5000000000000003E-2</v>
      </c>
      <c r="K1359" s="30">
        <f t="shared" si="446"/>
        <v>45748</v>
      </c>
      <c r="L1359" s="2">
        <f t="shared" si="447"/>
        <v>3</v>
      </c>
      <c r="M1359" s="15">
        <f t="shared" si="448"/>
        <v>4</v>
      </c>
      <c r="N1359" s="11">
        <f t="shared" si="449"/>
        <v>1.000698925</v>
      </c>
      <c r="O1359" s="11">
        <f t="shared" si="450"/>
        <v>1.0005462039999999</v>
      </c>
      <c r="P1359" s="11">
        <f t="shared" si="451"/>
        <v>1.0028032950000001</v>
      </c>
      <c r="Q1359" s="11">
        <f t="shared" si="452"/>
        <v>1.0026502530000001</v>
      </c>
      <c r="R1359" s="15">
        <f t="shared" si="453"/>
        <v>0</v>
      </c>
      <c r="S1359" s="13">
        <f t="shared" si="459"/>
        <v>103.341074429035</v>
      </c>
      <c r="T1359" s="13">
        <f t="shared" si="460"/>
        <v>96.107699864927653</v>
      </c>
      <c r="U1359" s="19">
        <f t="shared" si="439"/>
        <v>0</v>
      </c>
      <c r="V1359" s="13">
        <f t="shared" si="456"/>
        <v>0</v>
      </c>
      <c r="W1359" s="4" t="str">
        <f t="shared" si="457"/>
        <v>A+J=</v>
      </c>
      <c r="X1359" s="30">
        <f t="shared" si="458"/>
        <v>45866</v>
      </c>
      <c r="Y1359" s="3"/>
      <c r="Z1359" s="200">
        <f>IF(Z1351&gt;Z1353,Z1351-Z1353,0)</f>
        <v>0</v>
      </c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3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</row>
    <row r="1360" spans="1:80" ht="18.75" x14ac:dyDescent="0.3">
      <c r="A1360" s="36">
        <f t="shared" si="461"/>
        <v>45754</v>
      </c>
      <c r="B1360" s="14">
        <f t="shared" si="440"/>
        <v>1143.9166367190351</v>
      </c>
      <c r="C1360" s="13">
        <f t="shared" si="441"/>
        <v>1040.5755622900001</v>
      </c>
      <c r="D1360" s="12">
        <f>IF(A1360&lt;$B$1,VLOOKUP(A1360,[1]DI!$A$4:$B$15000,2,FALSE),0)</f>
        <v>0.14149999999999999</v>
      </c>
      <c r="E1360" s="13">
        <f t="shared" si="442"/>
        <v>1.00052531</v>
      </c>
      <c r="F1360" s="13">
        <f>(TRUNC(PRODUCT($E$13:$E1359),16))</f>
        <v>1.49392223663444</v>
      </c>
      <c r="G1360" s="13">
        <f t="shared" si="443"/>
        <v>1.4907872656340699</v>
      </c>
      <c r="H1360" s="13">
        <f t="shared" si="444"/>
        <v>1.0021028999999999</v>
      </c>
      <c r="I1360" s="12">
        <f t="shared" si="445"/>
        <v>4.4999999999999998E-2</v>
      </c>
      <c r="J1360" s="12">
        <f t="shared" si="436"/>
        <v>3.5000000000000003E-2</v>
      </c>
      <c r="K1360" s="30">
        <f t="shared" si="446"/>
        <v>45748</v>
      </c>
      <c r="L1360" s="2">
        <f t="shared" si="447"/>
        <v>4</v>
      </c>
      <c r="M1360" s="15">
        <f t="shared" si="448"/>
        <v>4</v>
      </c>
      <c r="N1360" s="11">
        <f t="shared" si="449"/>
        <v>1.000698925</v>
      </c>
      <c r="O1360" s="11">
        <f t="shared" si="450"/>
        <v>1.0005462039999999</v>
      </c>
      <c r="P1360" s="11">
        <f t="shared" si="451"/>
        <v>1.0028032950000001</v>
      </c>
      <c r="Q1360" s="11">
        <f t="shared" si="452"/>
        <v>1.0026502530000001</v>
      </c>
      <c r="R1360" s="15">
        <f t="shared" si="453"/>
        <v>0</v>
      </c>
      <c r="S1360" s="13">
        <f t="shared" si="459"/>
        <v>103.341074429035</v>
      </c>
      <c r="T1360" s="13">
        <f t="shared" si="460"/>
        <v>96.107699864927653</v>
      </c>
      <c r="U1360" s="19">
        <f t="shared" si="439"/>
        <v>0</v>
      </c>
      <c r="V1360" s="13">
        <f t="shared" si="456"/>
        <v>0</v>
      </c>
      <c r="W1360" s="4" t="str">
        <f t="shared" si="457"/>
        <v>A+J=</v>
      </c>
      <c r="X1360" s="30">
        <f t="shared" si="458"/>
        <v>45866</v>
      </c>
      <c r="Y1360" s="3"/>
      <c r="Z1360" s="201" t="s">
        <v>110</v>
      </c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3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</row>
    <row r="1361" spans="1:80" ht="18.75" x14ac:dyDescent="0.3">
      <c r="A1361" s="36">
        <f t="shared" si="461"/>
        <v>45755</v>
      </c>
      <c r="B1361" s="14">
        <f t="shared" si="440"/>
        <v>1144.7174715540034</v>
      </c>
      <c r="C1361" s="13">
        <f t="shared" si="441"/>
        <v>1040.5755622900001</v>
      </c>
      <c r="D1361" s="12">
        <f>IF(A1361&lt;$B$1,VLOOKUP(A1361,[1]DI!$A$4:$B$15000,2,FALSE),0)</f>
        <v>0.14149999999999999</v>
      </c>
      <c r="E1361" s="13">
        <f t="shared" si="442"/>
        <v>1.00052531</v>
      </c>
      <c r="F1361" s="13">
        <f>(TRUNC(PRODUCT($E$13:$E1360),16))</f>
        <v>1.49470700892457</v>
      </c>
      <c r="G1361" s="13">
        <f t="shared" si="443"/>
        <v>1.4907872656340699</v>
      </c>
      <c r="H1361" s="13">
        <f t="shared" si="444"/>
        <v>1.0026293100000001</v>
      </c>
      <c r="I1361" s="12">
        <f t="shared" si="445"/>
        <v>4.4999999999999998E-2</v>
      </c>
      <c r="J1361" s="12">
        <f t="shared" si="436"/>
        <v>3.5000000000000003E-2</v>
      </c>
      <c r="K1361" s="30">
        <f t="shared" si="446"/>
        <v>45748</v>
      </c>
      <c r="L1361" s="2">
        <f t="shared" si="447"/>
        <v>5</v>
      </c>
      <c r="M1361" s="15">
        <f t="shared" si="448"/>
        <v>5</v>
      </c>
      <c r="N1361" s="11">
        <f t="shared" si="449"/>
        <v>1.0008737320000001</v>
      </c>
      <c r="O1361" s="11">
        <f t="shared" si="450"/>
        <v>1.000682801</v>
      </c>
      <c r="P1361" s="11">
        <f t="shared" si="451"/>
        <v>1.0035053389999999</v>
      </c>
      <c r="Q1361" s="11">
        <f t="shared" si="452"/>
        <v>1.003313906</v>
      </c>
      <c r="R1361" s="15">
        <f t="shared" si="453"/>
        <v>0</v>
      </c>
      <c r="S1361" s="13">
        <f t="shared" si="459"/>
        <v>104.14190926400322</v>
      </c>
      <c r="T1361" s="13">
        <f t="shared" si="460"/>
        <v>96.860069149307193</v>
      </c>
      <c r="U1361" s="19">
        <f t="shared" si="439"/>
        <v>0</v>
      </c>
      <c r="V1361" s="13">
        <f t="shared" si="456"/>
        <v>0</v>
      </c>
      <c r="W1361" s="4" t="str">
        <f t="shared" si="457"/>
        <v>A+J=</v>
      </c>
      <c r="X1361" s="30">
        <f t="shared" si="458"/>
        <v>45866</v>
      </c>
      <c r="Y1361" s="3"/>
      <c r="Z1361" s="202">
        <f>(0%*Z1347)</f>
        <v>0</v>
      </c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3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</row>
    <row r="1362" spans="1:80" ht="18.75" x14ac:dyDescent="0.3">
      <c r="A1362" s="36">
        <f t="shared" si="461"/>
        <v>45756</v>
      </c>
      <c r="B1362" s="14">
        <f t="shared" si="440"/>
        <v>1145.5188721800498</v>
      </c>
      <c r="C1362" s="13">
        <f t="shared" si="441"/>
        <v>1040.5755622900001</v>
      </c>
      <c r="D1362" s="12">
        <f>IF(A1362&lt;$B$1,VLOOKUP(A1362,[1]DI!$A$4:$B$15000,2,FALSE),0)</f>
        <v>0.14149999999999999</v>
      </c>
      <c r="E1362" s="13">
        <f t="shared" si="442"/>
        <v>1.00052531</v>
      </c>
      <c r="F1362" s="13">
        <f>(TRUNC(PRODUCT($E$13:$E1361),16))</f>
        <v>1.49549219346343</v>
      </c>
      <c r="G1362" s="13">
        <f t="shared" si="443"/>
        <v>1.4907872656340699</v>
      </c>
      <c r="H1362" s="13">
        <f t="shared" si="444"/>
        <v>1.0031559999999999</v>
      </c>
      <c r="I1362" s="12">
        <f t="shared" si="445"/>
        <v>4.4999999999999998E-2</v>
      </c>
      <c r="J1362" s="12">
        <f t="shared" si="436"/>
        <v>3.5000000000000003E-2</v>
      </c>
      <c r="K1362" s="30">
        <f t="shared" si="446"/>
        <v>45748</v>
      </c>
      <c r="L1362" s="2">
        <f t="shared" si="447"/>
        <v>6</v>
      </c>
      <c r="M1362" s="15">
        <f t="shared" si="448"/>
        <v>6</v>
      </c>
      <c r="N1362" s="11">
        <f t="shared" si="449"/>
        <v>1.00104857</v>
      </c>
      <c r="O1362" s="11">
        <f t="shared" si="450"/>
        <v>1.000819417</v>
      </c>
      <c r="P1362" s="11">
        <f t="shared" si="451"/>
        <v>1.004207879</v>
      </c>
      <c r="Q1362" s="11">
        <f t="shared" si="452"/>
        <v>1.0039780030000001</v>
      </c>
      <c r="R1362" s="15">
        <f t="shared" si="453"/>
        <v>0</v>
      </c>
      <c r="S1362" s="13">
        <f t="shared" si="459"/>
        <v>104.94330989004973</v>
      </c>
      <c r="T1362" s="13">
        <f t="shared" si="460"/>
        <v>97.61294179149175</v>
      </c>
      <c r="U1362" s="19">
        <f t="shared" si="439"/>
        <v>0</v>
      </c>
      <c r="V1362" s="13">
        <f t="shared" si="456"/>
        <v>0</v>
      </c>
      <c r="W1362" s="4" t="str">
        <f t="shared" si="457"/>
        <v>A+J=</v>
      </c>
      <c r="X1362" s="30">
        <f t="shared" si="458"/>
        <v>45866</v>
      </c>
      <c r="Y1362" s="3"/>
      <c r="Z1362" s="201" t="s">
        <v>109</v>
      </c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3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</row>
    <row r="1363" spans="1:80" ht="18.75" x14ac:dyDescent="0.3">
      <c r="A1363" s="179">
        <f t="shared" si="461"/>
        <v>45757</v>
      </c>
      <c r="B1363" s="203">
        <f t="shared" si="440"/>
        <v>1146.3208386071747</v>
      </c>
      <c r="C1363" s="204">
        <f t="shared" si="441"/>
        <v>1040.5755622900001</v>
      </c>
      <c r="D1363" s="205">
        <f>IF(A1363&lt;$B$1,VLOOKUP(A1363,[1]DI!$A$4:$B$15000,2,FALSE),0)</f>
        <v>0.14149999999999999</v>
      </c>
      <c r="E1363" s="204">
        <f t="shared" si="442"/>
        <v>1.00052531</v>
      </c>
      <c r="F1363" s="204">
        <f>(TRUNC(PRODUCT($E$13:$E1362),16))</f>
        <v>1.4962777904675799</v>
      </c>
      <c r="G1363" s="204">
        <f t="shared" si="443"/>
        <v>1.4907872656340699</v>
      </c>
      <c r="H1363" s="204">
        <f t="shared" si="444"/>
        <v>1.0036829700000001</v>
      </c>
      <c r="I1363" s="205">
        <f t="shared" si="445"/>
        <v>4.4999999999999998E-2</v>
      </c>
      <c r="J1363" s="205">
        <f t="shared" si="436"/>
        <v>3.5000000000000003E-2</v>
      </c>
      <c r="K1363" s="179">
        <f t="shared" si="446"/>
        <v>45748</v>
      </c>
      <c r="L1363" s="176">
        <f t="shared" si="447"/>
        <v>7</v>
      </c>
      <c r="M1363" s="206">
        <f t="shared" si="448"/>
        <v>7</v>
      </c>
      <c r="N1363" s="207">
        <f t="shared" si="449"/>
        <v>1.0012234390000001</v>
      </c>
      <c r="O1363" s="207">
        <f t="shared" si="450"/>
        <v>1.000956052</v>
      </c>
      <c r="P1363" s="207">
        <f t="shared" si="451"/>
        <v>1.004910915</v>
      </c>
      <c r="Q1363" s="207">
        <f t="shared" si="452"/>
        <v>1.0046425430000001</v>
      </c>
      <c r="R1363" s="206">
        <v>0.9</v>
      </c>
      <c r="S1363" s="204">
        <f t="shared" si="459"/>
        <v>105.74527631717449</v>
      </c>
      <c r="T1363" s="204">
        <f t="shared" si="460"/>
        <v>98.366316658378153</v>
      </c>
      <c r="U1363" s="175">
        <f t="shared" si="439"/>
        <v>0</v>
      </c>
      <c r="V1363" s="204">
        <f t="shared" si="456"/>
        <v>0</v>
      </c>
      <c r="W1363" s="208" t="str">
        <f t="shared" si="457"/>
        <v>A+J=</v>
      </c>
      <c r="X1363" s="179">
        <f t="shared" si="458"/>
        <v>45866</v>
      </c>
      <c r="Y1363" s="3"/>
      <c r="Z1363" s="202">
        <f>Z1347+Z1361</f>
        <v>20878582.844975442</v>
      </c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3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</row>
    <row r="1364" spans="1:80" x14ac:dyDescent="0.15">
      <c r="A1364" s="36">
        <f t="shared" si="461"/>
        <v>45758</v>
      </c>
      <c r="B1364" s="14">
        <f t="shared" si="440"/>
        <v>1094.890363749367</v>
      </c>
      <c r="C1364" s="13">
        <f t="shared" si="441"/>
        <v>1040.5755622900001</v>
      </c>
      <c r="D1364" s="12">
        <f>IF(A1364&lt;$B$1,VLOOKUP(A1364,[1]DI!$A$4:$B$15000,2,FALSE),0)</f>
        <v>0.14149999999999999</v>
      </c>
      <c r="E1364" s="13">
        <f t="shared" si="442"/>
        <v>1.00052531</v>
      </c>
      <c r="F1364" s="13">
        <f>(TRUNC(PRODUCT($E$13:$E1363),16))</f>
        <v>1.49706380015369</v>
      </c>
      <c r="G1364" s="13">
        <f t="shared" si="443"/>
        <v>1.4962777904675799</v>
      </c>
      <c r="H1364" s="13">
        <f t="shared" si="444"/>
        <v>1.00052531</v>
      </c>
      <c r="I1364" s="12">
        <f t="shared" si="445"/>
        <v>4.4999999999999998E-2</v>
      </c>
      <c r="J1364" s="12">
        <f t="shared" si="436"/>
        <v>3.5000000000000003E-2</v>
      </c>
      <c r="K1364" s="30">
        <v>45757</v>
      </c>
      <c r="L1364" s="2">
        <f t="shared" si="447"/>
        <v>1</v>
      </c>
      <c r="M1364" s="15">
        <f t="shared" si="448"/>
        <v>1</v>
      </c>
      <c r="N1364" s="11">
        <f t="shared" si="449"/>
        <v>1.000174685</v>
      </c>
      <c r="O1364" s="11">
        <f t="shared" si="450"/>
        <v>1.0001365230000001</v>
      </c>
      <c r="P1364" s="11">
        <f t="shared" si="451"/>
        <v>1.000700087</v>
      </c>
      <c r="Q1364" s="11">
        <f t="shared" si="452"/>
        <v>1.0006619050000001</v>
      </c>
      <c r="R1364" s="15">
        <f t="shared" si="453"/>
        <v>0</v>
      </c>
      <c r="S1364" s="13">
        <f>TRUNC(((P1364-1)*C1364),8)+((Z$1357*P1364))</f>
        <v>54.314801459366784</v>
      </c>
      <c r="T1364" s="13">
        <f>TRUNC(((Q1364-1)*C1364),8)+(((T$1363-Z$1355)*Q1364))</f>
        <v>46.889181769262535</v>
      </c>
      <c r="U1364" s="19">
        <f t="shared" si="439"/>
        <v>0</v>
      </c>
      <c r="V1364" s="13">
        <f t="shared" si="456"/>
        <v>0</v>
      </c>
      <c r="W1364" s="4" t="str">
        <f t="shared" si="457"/>
        <v>A+J=</v>
      </c>
      <c r="X1364" s="30">
        <f t="shared" si="458"/>
        <v>45866</v>
      </c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3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</row>
    <row r="1365" spans="1:80" x14ac:dyDescent="0.15">
      <c r="A1365" s="36">
        <f t="shared" si="461"/>
        <v>45759</v>
      </c>
      <c r="B1365" s="14">
        <f t="shared" si="440"/>
        <v>1095.4655252397454</v>
      </c>
      <c r="C1365" s="13">
        <f t="shared" si="441"/>
        <v>1040.5755622900001</v>
      </c>
      <c r="D1365" s="12">
        <f>IF(A1365&lt;$B$1,VLOOKUP(A1365,[1]DI!$A$4:$B$15000,2,FALSE),0)</f>
        <v>0</v>
      </c>
      <c r="E1365" s="13">
        <f t="shared" si="442"/>
        <v>1</v>
      </c>
      <c r="F1365" s="13">
        <f>(TRUNC(PRODUCT($E$13:$E1364),16))</f>
        <v>1.49785022273855</v>
      </c>
      <c r="G1365" s="13">
        <f t="shared" si="443"/>
        <v>1.4962777904675799</v>
      </c>
      <c r="H1365" s="13">
        <f t="shared" si="444"/>
        <v>1.0010509000000001</v>
      </c>
      <c r="I1365" s="12">
        <f t="shared" si="445"/>
        <v>4.4999999999999998E-2</v>
      </c>
      <c r="J1365" s="12">
        <f t="shared" si="436"/>
        <v>3.5000000000000003E-2</v>
      </c>
      <c r="K1365" s="30">
        <f t="shared" si="446"/>
        <v>45757</v>
      </c>
      <c r="L1365" s="2">
        <f t="shared" si="447"/>
        <v>1</v>
      </c>
      <c r="M1365" s="15">
        <f t="shared" si="448"/>
        <v>1</v>
      </c>
      <c r="N1365" s="11">
        <f t="shared" si="449"/>
        <v>1.000174685</v>
      </c>
      <c r="O1365" s="11">
        <f t="shared" si="450"/>
        <v>1.0001365230000001</v>
      </c>
      <c r="P1365" s="11">
        <f t="shared" si="451"/>
        <v>1.0012257689999999</v>
      </c>
      <c r="Q1365" s="11">
        <f t="shared" si="452"/>
        <v>1.001187566</v>
      </c>
      <c r="R1365" s="15">
        <f t="shared" si="453"/>
        <v>0</v>
      </c>
      <c r="S1365" s="13">
        <f t="shared" ref="S1365:S1428" si="462">TRUNC(((P1365-1)*C1365),8)+((Z$1357*P1365))</f>
        <v>54.889962949745247</v>
      </c>
      <c r="T1365" s="13">
        <f t="shared" ref="T1365:T1428" si="463">TRUNC(((Q1365-1)*C1365),8)+(((T$1363-Z$1355)*Q1365))</f>
        <v>47.460441453802588</v>
      </c>
      <c r="U1365" s="19">
        <f t="shared" si="439"/>
        <v>0</v>
      </c>
      <c r="V1365" s="13">
        <f t="shared" si="456"/>
        <v>0</v>
      </c>
      <c r="W1365" s="4" t="str">
        <f t="shared" si="457"/>
        <v>A+J=</v>
      </c>
      <c r="X1365" s="30">
        <f t="shared" si="458"/>
        <v>45866</v>
      </c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3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</row>
    <row r="1366" spans="1:80" x14ac:dyDescent="0.15">
      <c r="A1366" s="36">
        <f t="shared" si="461"/>
        <v>45760</v>
      </c>
      <c r="B1366" s="14">
        <f t="shared" si="440"/>
        <v>1095.4655252397454</v>
      </c>
      <c r="C1366" s="13">
        <f t="shared" si="441"/>
        <v>1040.5755622900001</v>
      </c>
      <c r="D1366" s="12">
        <f>IF(A1366&lt;$B$1,VLOOKUP(A1366,[1]DI!$A$4:$B$15000,2,FALSE),0)</f>
        <v>0</v>
      </c>
      <c r="E1366" s="13">
        <f t="shared" si="442"/>
        <v>1</v>
      </c>
      <c r="F1366" s="13">
        <f>(TRUNC(PRODUCT($E$13:$E1365),16))</f>
        <v>1.49785022273855</v>
      </c>
      <c r="G1366" s="13">
        <f t="shared" si="443"/>
        <v>1.4962777904675799</v>
      </c>
      <c r="H1366" s="13">
        <f t="shared" si="444"/>
        <v>1.0010509000000001</v>
      </c>
      <c r="I1366" s="12">
        <f t="shared" si="445"/>
        <v>4.4999999999999998E-2</v>
      </c>
      <c r="J1366" s="12">
        <f t="shared" ref="J1366:J1429" si="464">J1365</f>
        <v>3.5000000000000003E-2</v>
      </c>
      <c r="K1366" s="30">
        <f t="shared" si="446"/>
        <v>45757</v>
      </c>
      <c r="L1366" s="2">
        <f t="shared" si="447"/>
        <v>1</v>
      </c>
      <c r="M1366" s="15">
        <f t="shared" si="448"/>
        <v>1</v>
      </c>
      <c r="N1366" s="11">
        <f t="shared" si="449"/>
        <v>1.000174685</v>
      </c>
      <c r="O1366" s="11">
        <f t="shared" si="450"/>
        <v>1.0001365230000001</v>
      </c>
      <c r="P1366" s="11">
        <f t="shared" si="451"/>
        <v>1.0012257689999999</v>
      </c>
      <c r="Q1366" s="11">
        <f t="shared" si="452"/>
        <v>1.001187566</v>
      </c>
      <c r="R1366" s="15">
        <f t="shared" si="453"/>
        <v>0</v>
      </c>
      <c r="S1366" s="13">
        <f t="shared" si="462"/>
        <v>54.889962949745247</v>
      </c>
      <c r="T1366" s="13">
        <f t="shared" si="463"/>
        <v>47.460441453802588</v>
      </c>
      <c r="U1366" s="19">
        <f t="shared" si="439"/>
        <v>0</v>
      </c>
      <c r="V1366" s="13">
        <f t="shared" si="456"/>
        <v>0</v>
      </c>
      <c r="W1366" s="4" t="str">
        <f t="shared" si="457"/>
        <v>A+J=</v>
      </c>
      <c r="X1366" s="30">
        <f t="shared" si="458"/>
        <v>45866</v>
      </c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3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</row>
    <row r="1367" spans="1:80" x14ac:dyDescent="0.15">
      <c r="A1367" s="36">
        <f t="shared" si="461"/>
        <v>45761</v>
      </c>
      <c r="B1367" s="14">
        <f t="shared" si="440"/>
        <v>1095.6568865046759</v>
      </c>
      <c r="C1367" s="13">
        <f t="shared" si="441"/>
        <v>1040.5755622900001</v>
      </c>
      <c r="D1367" s="12">
        <f>IF(A1367&lt;$B$1,VLOOKUP(A1367,[1]DI!$A$4:$B$15000,2,FALSE),0)</f>
        <v>0.14149999999999999</v>
      </c>
      <c r="E1367" s="13">
        <f t="shared" si="442"/>
        <v>1.00052531</v>
      </c>
      <c r="F1367" s="13">
        <f>(TRUNC(PRODUCT($E$13:$E1366),16))</f>
        <v>1.49785022273855</v>
      </c>
      <c r="G1367" s="13">
        <f t="shared" si="443"/>
        <v>1.4962777904675799</v>
      </c>
      <c r="H1367" s="13">
        <f t="shared" si="444"/>
        <v>1.0010509000000001</v>
      </c>
      <c r="I1367" s="12">
        <f t="shared" si="445"/>
        <v>4.4999999999999998E-2</v>
      </c>
      <c r="J1367" s="12">
        <f t="shared" si="464"/>
        <v>3.5000000000000003E-2</v>
      </c>
      <c r="K1367" s="30">
        <f t="shared" si="446"/>
        <v>45757</v>
      </c>
      <c r="L1367" s="2">
        <f t="shared" si="447"/>
        <v>2</v>
      </c>
      <c r="M1367" s="15">
        <f t="shared" si="448"/>
        <v>2</v>
      </c>
      <c r="N1367" s="11">
        <f t="shared" si="449"/>
        <v>1.000349401</v>
      </c>
      <c r="O1367" s="11">
        <f t="shared" si="450"/>
        <v>1.0002730639999999</v>
      </c>
      <c r="P1367" s="11">
        <f t="shared" si="451"/>
        <v>1.001400668</v>
      </c>
      <c r="Q1367" s="11">
        <f t="shared" si="452"/>
        <v>1.001324251</v>
      </c>
      <c r="R1367" s="15">
        <f t="shared" si="453"/>
        <v>0</v>
      </c>
      <c r="S1367" s="13">
        <f t="shared" si="462"/>
        <v>55.081324214675767</v>
      </c>
      <c r="T1367" s="13">
        <f t="shared" si="463"/>
        <v>47.608983251054951</v>
      </c>
      <c r="U1367" s="19">
        <f t="shared" si="439"/>
        <v>0</v>
      </c>
      <c r="V1367" s="13">
        <f t="shared" si="456"/>
        <v>0</v>
      </c>
      <c r="W1367" s="4" t="str">
        <f t="shared" si="457"/>
        <v>A+J=</v>
      </c>
      <c r="X1367" s="30">
        <f t="shared" si="458"/>
        <v>45866</v>
      </c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3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</row>
    <row r="1368" spans="1:80" x14ac:dyDescent="0.15">
      <c r="A1368" s="36">
        <f t="shared" si="461"/>
        <v>45762</v>
      </c>
      <c r="B1368" s="14">
        <f t="shared" si="440"/>
        <v>1096.4239399011622</v>
      </c>
      <c r="C1368" s="13">
        <f t="shared" si="441"/>
        <v>1040.5755622900001</v>
      </c>
      <c r="D1368" s="12">
        <f>IF(A1368&lt;$B$1,VLOOKUP(A1368,[1]DI!$A$4:$B$15000,2,FALSE),0)</f>
        <v>0.14149999999999999</v>
      </c>
      <c r="E1368" s="13">
        <f t="shared" si="442"/>
        <v>1.00052531</v>
      </c>
      <c r="F1368" s="13">
        <f>(TRUNC(PRODUCT($E$13:$E1367),16))</f>
        <v>1.49863705843905</v>
      </c>
      <c r="G1368" s="13">
        <f t="shared" si="443"/>
        <v>1.4962777904675799</v>
      </c>
      <c r="H1368" s="13">
        <f t="shared" si="444"/>
        <v>1.0015767600000001</v>
      </c>
      <c r="I1368" s="12">
        <f t="shared" si="445"/>
        <v>4.4999999999999998E-2</v>
      </c>
      <c r="J1368" s="12">
        <f t="shared" si="464"/>
        <v>3.5000000000000003E-2</v>
      </c>
      <c r="K1368" s="30">
        <f t="shared" si="446"/>
        <v>45757</v>
      </c>
      <c r="L1368" s="2">
        <f t="shared" si="447"/>
        <v>3</v>
      </c>
      <c r="M1368" s="15">
        <f t="shared" si="448"/>
        <v>3</v>
      </c>
      <c r="N1368" s="11">
        <f t="shared" si="449"/>
        <v>1.000524148</v>
      </c>
      <c r="O1368" s="11">
        <f t="shared" si="450"/>
        <v>1.0004096250000001</v>
      </c>
      <c r="P1368" s="11">
        <f t="shared" si="451"/>
        <v>1.002101734</v>
      </c>
      <c r="Q1368" s="11">
        <f t="shared" si="452"/>
        <v>1.0019870310000001</v>
      </c>
      <c r="R1368" s="15">
        <f t="shared" si="453"/>
        <v>0</v>
      </c>
      <c r="S1368" s="13">
        <f t="shared" si="462"/>
        <v>55.848377611162064</v>
      </c>
      <c r="T1368" s="13">
        <f t="shared" si="463"/>
        <v>48.329256390566428</v>
      </c>
      <c r="U1368" s="19">
        <f t="shared" si="439"/>
        <v>0</v>
      </c>
      <c r="V1368" s="13">
        <f t="shared" si="456"/>
        <v>0</v>
      </c>
      <c r="W1368" s="4" t="str">
        <f t="shared" si="457"/>
        <v>A+J=</v>
      </c>
      <c r="X1368" s="30">
        <f t="shared" si="458"/>
        <v>45866</v>
      </c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3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</row>
    <row r="1369" spans="1:80" x14ac:dyDescent="0.15">
      <c r="A1369" s="36">
        <f t="shared" si="461"/>
        <v>45763</v>
      </c>
      <c r="B1369" s="14">
        <f t="shared" si="440"/>
        <v>1097.191534904314</v>
      </c>
      <c r="C1369" s="13">
        <f t="shared" si="441"/>
        <v>1040.5755622900001</v>
      </c>
      <c r="D1369" s="12">
        <f>IF(A1369&lt;$B$1,VLOOKUP(A1369,[1]DI!$A$4:$B$15000,2,FALSE),0)</f>
        <v>0.14149999999999999</v>
      </c>
      <c r="E1369" s="13">
        <f t="shared" si="442"/>
        <v>1.00052531</v>
      </c>
      <c r="F1369" s="13">
        <f>(TRUNC(PRODUCT($E$13:$E1368),16))</f>
        <v>1.49942430747222</v>
      </c>
      <c r="G1369" s="13">
        <f t="shared" si="443"/>
        <v>1.4962777904675799</v>
      </c>
      <c r="H1369" s="13">
        <f t="shared" si="444"/>
        <v>1.0021028999999999</v>
      </c>
      <c r="I1369" s="12">
        <f t="shared" si="445"/>
        <v>4.4999999999999998E-2</v>
      </c>
      <c r="J1369" s="12">
        <f t="shared" si="464"/>
        <v>3.5000000000000003E-2</v>
      </c>
      <c r="K1369" s="30">
        <f t="shared" si="446"/>
        <v>45757</v>
      </c>
      <c r="L1369" s="2">
        <f t="shared" si="447"/>
        <v>4</v>
      </c>
      <c r="M1369" s="15">
        <f t="shared" si="448"/>
        <v>4</v>
      </c>
      <c r="N1369" s="11">
        <f t="shared" si="449"/>
        <v>1.000698925</v>
      </c>
      <c r="O1369" s="11">
        <f t="shared" si="450"/>
        <v>1.0005462039999999</v>
      </c>
      <c r="P1369" s="11">
        <f t="shared" si="451"/>
        <v>1.0028032950000001</v>
      </c>
      <c r="Q1369" s="11">
        <f t="shared" si="452"/>
        <v>1.0026502530000001</v>
      </c>
      <c r="R1369" s="15">
        <f t="shared" si="453"/>
        <v>0</v>
      </c>
      <c r="S1369" s="13">
        <f t="shared" si="462"/>
        <v>56.615972614313868</v>
      </c>
      <c r="T1369" s="13">
        <f t="shared" si="463"/>
        <v>49.050009857155828</v>
      </c>
      <c r="U1369" s="19">
        <f t="shared" si="439"/>
        <v>0</v>
      </c>
      <c r="V1369" s="13">
        <f t="shared" si="456"/>
        <v>0</v>
      </c>
      <c r="W1369" s="4" t="str">
        <f t="shared" si="457"/>
        <v>A+J=</v>
      </c>
      <c r="X1369" s="30">
        <f t="shared" si="458"/>
        <v>45866</v>
      </c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3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</row>
    <row r="1370" spans="1:80" x14ac:dyDescent="0.15">
      <c r="A1370" s="36">
        <f t="shared" si="461"/>
        <v>45764</v>
      </c>
      <c r="B1370" s="14">
        <f t="shared" si="440"/>
        <v>1097.9596583615455</v>
      </c>
      <c r="C1370" s="13">
        <f t="shared" si="441"/>
        <v>1040.5755622900001</v>
      </c>
      <c r="D1370" s="12">
        <f>IF(A1370&lt;$B$1,VLOOKUP(A1370,[1]DI!$A$4:$B$15000,2,FALSE),0)</f>
        <v>0.14149999999999999</v>
      </c>
      <c r="E1370" s="13">
        <f t="shared" si="442"/>
        <v>1.00052531</v>
      </c>
      <c r="F1370" s="13">
        <f>(TRUNC(PRODUCT($E$13:$E1369),16))</f>
        <v>1.5002119700551799</v>
      </c>
      <c r="G1370" s="13">
        <f t="shared" si="443"/>
        <v>1.4962777904675799</v>
      </c>
      <c r="H1370" s="13">
        <f t="shared" si="444"/>
        <v>1.0026293100000001</v>
      </c>
      <c r="I1370" s="12">
        <f t="shared" si="445"/>
        <v>4.4999999999999998E-2</v>
      </c>
      <c r="J1370" s="12">
        <f t="shared" si="464"/>
        <v>3.5000000000000003E-2</v>
      </c>
      <c r="K1370" s="30">
        <f t="shared" si="446"/>
        <v>45757</v>
      </c>
      <c r="L1370" s="2">
        <f t="shared" si="447"/>
        <v>5</v>
      </c>
      <c r="M1370" s="15">
        <f t="shared" si="448"/>
        <v>5</v>
      </c>
      <c r="N1370" s="11">
        <f t="shared" si="449"/>
        <v>1.0008737320000001</v>
      </c>
      <c r="O1370" s="11">
        <f t="shared" si="450"/>
        <v>1.000682801</v>
      </c>
      <c r="P1370" s="11">
        <f t="shared" si="451"/>
        <v>1.0035053389999999</v>
      </c>
      <c r="Q1370" s="11">
        <f t="shared" si="452"/>
        <v>1.003313906</v>
      </c>
      <c r="R1370" s="15">
        <f t="shared" si="453"/>
        <v>0</v>
      </c>
      <c r="S1370" s="13">
        <f t="shared" si="462"/>
        <v>57.384096071545343</v>
      </c>
      <c r="T1370" s="13">
        <f t="shared" si="463"/>
        <v>49.77123171295468</v>
      </c>
      <c r="U1370" s="19">
        <f t="shared" si="439"/>
        <v>0</v>
      </c>
      <c r="V1370" s="13">
        <f t="shared" si="456"/>
        <v>0</v>
      </c>
      <c r="W1370" s="4" t="str">
        <f t="shared" si="457"/>
        <v>A+J=</v>
      </c>
      <c r="X1370" s="30">
        <f t="shared" si="458"/>
        <v>45866</v>
      </c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3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</row>
    <row r="1371" spans="1:80" x14ac:dyDescent="0.15">
      <c r="A1371" s="36">
        <f t="shared" si="461"/>
        <v>45765</v>
      </c>
      <c r="B1371" s="14">
        <f t="shared" si="440"/>
        <v>1098.7283244989912</v>
      </c>
      <c r="C1371" s="13">
        <f t="shared" si="441"/>
        <v>1040.5755622900001</v>
      </c>
      <c r="D1371" s="12">
        <f>IF(A1371&lt;$B$1,VLOOKUP(A1371,[1]DI!$A$4:$B$15000,2,FALSE),0)</f>
        <v>0</v>
      </c>
      <c r="E1371" s="13">
        <f t="shared" si="442"/>
        <v>1</v>
      </c>
      <c r="F1371" s="13">
        <f>(TRUNC(PRODUCT($E$13:$E1370),16))</f>
        <v>1.50100004640517</v>
      </c>
      <c r="G1371" s="13">
        <f t="shared" si="443"/>
        <v>1.4962777904675799</v>
      </c>
      <c r="H1371" s="13">
        <f t="shared" si="444"/>
        <v>1.0031559999999999</v>
      </c>
      <c r="I1371" s="12">
        <f t="shared" si="445"/>
        <v>4.4999999999999998E-2</v>
      </c>
      <c r="J1371" s="12">
        <f t="shared" si="464"/>
        <v>3.5000000000000003E-2</v>
      </c>
      <c r="K1371" s="30">
        <f t="shared" si="446"/>
        <v>45757</v>
      </c>
      <c r="L1371" s="2">
        <f t="shared" si="447"/>
        <v>5</v>
      </c>
      <c r="M1371" s="15">
        <f t="shared" si="448"/>
        <v>6</v>
      </c>
      <c r="N1371" s="11">
        <f t="shared" si="449"/>
        <v>1.00104857</v>
      </c>
      <c r="O1371" s="11">
        <f t="shared" si="450"/>
        <v>1.000819417</v>
      </c>
      <c r="P1371" s="11">
        <f t="shared" si="451"/>
        <v>1.004207879</v>
      </c>
      <c r="Q1371" s="11">
        <f t="shared" si="452"/>
        <v>1.0039780030000001</v>
      </c>
      <c r="R1371" s="15">
        <f t="shared" si="453"/>
        <v>0</v>
      </c>
      <c r="S1371" s="13">
        <f t="shared" si="462"/>
        <v>58.152762208991149</v>
      </c>
      <c r="T1371" s="13">
        <f t="shared" si="463"/>
        <v>50.492936088171184</v>
      </c>
      <c r="U1371" s="19">
        <f t="shared" si="439"/>
        <v>0</v>
      </c>
      <c r="V1371" s="13">
        <f t="shared" si="456"/>
        <v>0</v>
      </c>
      <c r="W1371" s="4" t="str">
        <f t="shared" si="457"/>
        <v>A+J=</v>
      </c>
      <c r="X1371" s="30">
        <f t="shared" si="458"/>
        <v>45866</v>
      </c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3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</row>
    <row r="1372" spans="1:80" x14ac:dyDescent="0.15">
      <c r="A1372" s="36">
        <f t="shared" si="461"/>
        <v>45766</v>
      </c>
      <c r="B1372" s="14">
        <f t="shared" si="440"/>
        <v>1098.7283244989912</v>
      </c>
      <c r="C1372" s="13">
        <f t="shared" si="441"/>
        <v>1040.5755622900001</v>
      </c>
      <c r="D1372" s="12">
        <f>IF(A1372&lt;$B$1,VLOOKUP(A1372,[1]DI!$A$4:$B$15000,2,FALSE),0)</f>
        <v>0</v>
      </c>
      <c r="E1372" s="13">
        <f t="shared" si="442"/>
        <v>1</v>
      </c>
      <c r="F1372" s="13">
        <f>(TRUNC(PRODUCT($E$13:$E1371),16))</f>
        <v>1.50100004640517</v>
      </c>
      <c r="G1372" s="13">
        <f t="shared" si="443"/>
        <v>1.4962777904675799</v>
      </c>
      <c r="H1372" s="13">
        <f t="shared" si="444"/>
        <v>1.0031559999999999</v>
      </c>
      <c r="I1372" s="12">
        <f t="shared" si="445"/>
        <v>4.4999999999999998E-2</v>
      </c>
      <c r="J1372" s="12">
        <f t="shared" si="464"/>
        <v>3.5000000000000003E-2</v>
      </c>
      <c r="K1372" s="30">
        <f t="shared" si="446"/>
        <v>45757</v>
      </c>
      <c r="L1372" s="2">
        <f t="shared" si="447"/>
        <v>5</v>
      </c>
      <c r="M1372" s="15">
        <f t="shared" si="448"/>
        <v>6</v>
      </c>
      <c r="N1372" s="11">
        <f t="shared" si="449"/>
        <v>1.00104857</v>
      </c>
      <c r="O1372" s="11">
        <f t="shared" si="450"/>
        <v>1.000819417</v>
      </c>
      <c r="P1372" s="11">
        <f t="shared" si="451"/>
        <v>1.004207879</v>
      </c>
      <c r="Q1372" s="11">
        <f t="shared" si="452"/>
        <v>1.0039780030000001</v>
      </c>
      <c r="R1372" s="15">
        <f t="shared" si="453"/>
        <v>0</v>
      </c>
      <c r="S1372" s="13">
        <f t="shared" si="462"/>
        <v>58.152762208991149</v>
      </c>
      <c r="T1372" s="13">
        <f t="shared" si="463"/>
        <v>50.492936088171184</v>
      </c>
      <c r="U1372" s="19">
        <f t="shared" si="439"/>
        <v>0</v>
      </c>
      <c r="V1372" s="13">
        <f t="shared" si="456"/>
        <v>0</v>
      </c>
      <c r="W1372" s="4" t="str">
        <f t="shared" si="457"/>
        <v>A+J=</v>
      </c>
      <c r="X1372" s="30">
        <f t="shared" si="458"/>
        <v>45866</v>
      </c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3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</row>
    <row r="1373" spans="1:80" x14ac:dyDescent="0.15">
      <c r="A1373" s="36">
        <f t="shared" si="461"/>
        <v>45767</v>
      </c>
      <c r="B1373" s="14">
        <f t="shared" si="440"/>
        <v>1098.7283244989912</v>
      </c>
      <c r="C1373" s="13">
        <f t="shared" si="441"/>
        <v>1040.5755622900001</v>
      </c>
      <c r="D1373" s="12">
        <f>IF(A1373&lt;$B$1,VLOOKUP(A1373,[1]DI!$A$4:$B$15000,2,FALSE),0)</f>
        <v>0</v>
      </c>
      <c r="E1373" s="13">
        <f t="shared" si="442"/>
        <v>1</v>
      </c>
      <c r="F1373" s="13">
        <f>(TRUNC(PRODUCT($E$13:$E1372),16))</f>
        <v>1.50100004640517</v>
      </c>
      <c r="G1373" s="13">
        <f t="shared" si="443"/>
        <v>1.4962777904675799</v>
      </c>
      <c r="H1373" s="13">
        <f t="shared" si="444"/>
        <v>1.0031559999999999</v>
      </c>
      <c r="I1373" s="12">
        <f t="shared" si="445"/>
        <v>4.4999999999999998E-2</v>
      </c>
      <c r="J1373" s="12">
        <f t="shared" si="464"/>
        <v>3.5000000000000003E-2</v>
      </c>
      <c r="K1373" s="30">
        <f t="shared" si="446"/>
        <v>45757</v>
      </c>
      <c r="L1373" s="2">
        <f t="shared" si="447"/>
        <v>5</v>
      </c>
      <c r="M1373" s="15">
        <f t="shared" si="448"/>
        <v>6</v>
      </c>
      <c r="N1373" s="11">
        <f t="shared" si="449"/>
        <v>1.00104857</v>
      </c>
      <c r="O1373" s="11">
        <f t="shared" si="450"/>
        <v>1.000819417</v>
      </c>
      <c r="P1373" s="11">
        <f t="shared" si="451"/>
        <v>1.004207879</v>
      </c>
      <c r="Q1373" s="11">
        <f t="shared" si="452"/>
        <v>1.0039780030000001</v>
      </c>
      <c r="R1373" s="15">
        <f t="shared" si="453"/>
        <v>0</v>
      </c>
      <c r="S1373" s="13">
        <f t="shared" si="462"/>
        <v>58.152762208991149</v>
      </c>
      <c r="T1373" s="13">
        <f t="shared" si="463"/>
        <v>50.492936088171184</v>
      </c>
      <c r="U1373" s="19">
        <f t="shared" si="439"/>
        <v>0</v>
      </c>
      <c r="V1373" s="13">
        <f t="shared" si="456"/>
        <v>0</v>
      </c>
      <c r="W1373" s="4" t="str">
        <f t="shared" si="457"/>
        <v>A+J=</v>
      </c>
      <c r="X1373" s="30">
        <f t="shared" si="458"/>
        <v>45866</v>
      </c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3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</row>
    <row r="1374" spans="1:80" x14ac:dyDescent="0.15">
      <c r="A1374" s="36">
        <f t="shared" si="461"/>
        <v>45768</v>
      </c>
      <c r="B1374" s="14">
        <f t="shared" si="440"/>
        <v>1098.7283244989912</v>
      </c>
      <c r="C1374" s="13">
        <f t="shared" si="441"/>
        <v>1040.5755622900001</v>
      </c>
      <c r="D1374" s="12">
        <f>IF(A1374&lt;$B$1,VLOOKUP(A1374,[1]DI!$A$4:$B$15000,2,FALSE),0)</f>
        <v>0</v>
      </c>
      <c r="E1374" s="13">
        <f t="shared" si="442"/>
        <v>1</v>
      </c>
      <c r="F1374" s="13">
        <f>(TRUNC(PRODUCT($E$13:$E1373),16))</f>
        <v>1.50100004640517</v>
      </c>
      <c r="G1374" s="13">
        <f t="shared" si="443"/>
        <v>1.4962777904675799</v>
      </c>
      <c r="H1374" s="13">
        <f t="shared" si="444"/>
        <v>1.0031559999999999</v>
      </c>
      <c r="I1374" s="12">
        <f t="shared" si="445"/>
        <v>4.4999999999999998E-2</v>
      </c>
      <c r="J1374" s="12">
        <f t="shared" si="464"/>
        <v>3.5000000000000003E-2</v>
      </c>
      <c r="K1374" s="30">
        <f t="shared" si="446"/>
        <v>45757</v>
      </c>
      <c r="L1374" s="2">
        <f t="shared" si="447"/>
        <v>5</v>
      </c>
      <c r="M1374" s="15">
        <f t="shared" si="448"/>
        <v>6</v>
      </c>
      <c r="N1374" s="11">
        <f t="shared" si="449"/>
        <v>1.00104857</v>
      </c>
      <c r="O1374" s="11">
        <f t="shared" si="450"/>
        <v>1.000819417</v>
      </c>
      <c r="P1374" s="11">
        <f t="shared" si="451"/>
        <v>1.004207879</v>
      </c>
      <c r="Q1374" s="11">
        <f t="shared" si="452"/>
        <v>1.0039780030000001</v>
      </c>
      <c r="R1374" s="15">
        <f t="shared" si="453"/>
        <v>0</v>
      </c>
      <c r="S1374" s="13">
        <f t="shared" si="462"/>
        <v>58.152762208991149</v>
      </c>
      <c r="T1374" s="13">
        <f t="shared" si="463"/>
        <v>50.492936088171184</v>
      </c>
      <c r="U1374" s="19">
        <f t="shared" si="439"/>
        <v>0</v>
      </c>
      <c r="V1374" s="13">
        <f t="shared" si="456"/>
        <v>0</v>
      </c>
      <c r="W1374" s="4" t="str">
        <f t="shared" si="457"/>
        <v>A+J=</v>
      </c>
      <c r="X1374" s="30">
        <f t="shared" si="458"/>
        <v>45866</v>
      </c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3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</row>
    <row r="1375" spans="1:80" x14ac:dyDescent="0.15">
      <c r="A1375" s="36">
        <f t="shared" si="461"/>
        <v>45769</v>
      </c>
      <c r="B1375" s="14">
        <f t="shared" si="440"/>
        <v>1098.7283244989912</v>
      </c>
      <c r="C1375" s="13">
        <f t="shared" si="441"/>
        <v>1040.5755622900001</v>
      </c>
      <c r="D1375" s="12">
        <f>IF(A1375&lt;$B$1,VLOOKUP(A1375,[1]DI!$A$4:$B$15000,2,FALSE),0)</f>
        <v>0.14149999999999999</v>
      </c>
      <c r="E1375" s="13">
        <f t="shared" si="442"/>
        <v>1.00052531</v>
      </c>
      <c r="F1375" s="13">
        <f>(TRUNC(PRODUCT($E$13:$E1374),16))</f>
        <v>1.50100004640517</v>
      </c>
      <c r="G1375" s="13">
        <f t="shared" si="443"/>
        <v>1.4962777904675799</v>
      </c>
      <c r="H1375" s="13">
        <f t="shared" si="444"/>
        <v>1.0031559999999999</v>
      </c>
      <c r="I1375" s="12">
        <f t="shared" si="445"/>
        <v>4.4999999999999998E-2</v>
      </c>
      <c r="J1375" s="12">
        <f t="shared" si="464"/>
        <v>3.5000000000000003E-2</v>
      </c>
      <c r="K1375" s="30">
        <f t="shared" si="446"/>
        <v>45757</v>
      </c>
      <c r="L1375" s="2">
        <f t="shared" si="447"/>
        <v>6</v>
      </c>
      <c r="M1375" s="15">
        <f t="shared" si="448"/>
        <v>6</v>
      </c>
      <c r="N1375" s="11">
        <f t="shared" si="449"/>
        <v>1.00104857</v>
      </c>
      <c r="O1375" s="11">
        <f t="shared" si="450"/>
        <v>1.000819417</v>
      </c>
      <c r="P1375" s="11">
        <f t="shared" si="451"/>
        <v>1.004207879</v>
      </c>
      <c r="Q1375" s="11">
        <f t="shared" si="452"/>
        <v>1.0039780030000001</v>
      </c>
      <c r="R1375" s="15">
        <f t="shared" si="453"/>
        <v>0</v>
      </c>
      <c r="S1375" s="13">
        <f t="shared" si="462"/>
        <v>58.152762208991149</v>
      </c>
      <c r="T1375" s="13">
        <f t="shared" si="463"/>
        <v>50.492936088171184</v>
      </c>
      <c r="U1375" s="19">
        <f t="shared" si="439"/>
        <v>0</v>
      </c>
      <c r="V1375" s="13">
        <f t="shared" si="456"/>
        <v>0</v>
      </c>
      <c r="W1375" s="4" t="str">
        <f t="shared" si="457"/>
        <v>A+J=</v>
      </c>
      <c r="X1375" s="30">
        <f t="shared" si="458"/>
        <v>45866</v>
      </c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3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</row>
    <row r="1376" spans="1:80" x14ac:dyDescent="0.15">
      <c r="A1376" s="36">
        <f t="shared" si="461"/>
        <v>45770</v>
      </c>
      <c r="B1376" s="14">
        <f t="shared" si="440"/>
        <v>1099.4975333266514</v>
      </c>
      <c r="C1376" s="13">
        <f t="shared" si="441"/>
        <v>1040.5755622900001</v>
      </c>
      <c r="D1376" s="12">
        <f>IF(A1376&lt;$B$1,VLOOKUP(A1376,[1]DI!$A$4:$B$15000,2,FALSE),0)</f>
        <v>0.14149999999999999</v>
      </c>
      <c r="E1376" s="13">
        <f t="shared" si="442"/>
        <v>1.00052531</v>
      </c>
      <c r="F1376" s="13">
        <f>(TRUNC(PRODUCT($E$13:$E1375),16))</f>
        <v>1.50178853673955</v>
      </c>
      <c r="G1376" s="13">
        <f t="shared" si="443"/>
        <v>1.4962777904675799</v>
      </c>
      <c r="H1376" s="13">
        <f t="shared" si="444"/>
        <v>1.0036829700000001</v>
      </c>
      <c r="I1376" s="12">
        <f t="shared" si="445"/>
        <v>4.4999999999999998E-2</v>
      </c>
      <c r="J1376" s="12">
        <f t="shared" si="464"/>
        <v>3.5000000000000003E-2</v>
      </c>
      <c r="K1376" s="30">
        <f t="shared" si="446"/>
        <v>45757</v>
      </c>
      <c r="L1376" s="2">
        <f t="shared" si="447"/>
        <v>7</v>
      </c>
      <c r="M1376" s="15">
        <f t="shared" si="448"/>
        <v>7</v>
      </c>
      <c r="N1376" s="11">
        <f t="shared" si="449"/>
        <v>1.0012234390000001</v>
      </c>
      <c r="O1376" s="11">
        <f t="shared" si="450"/>
        <v>1.000956052</v>
      </c>
      <c r="P1376" s="11">
        <f t="shared" si="451"/>
        <v>1.004910915</v>
      </c>
      <c r="Q1376" s="11">
        <f t="shared" si="452"/>
        <v>1.0046425430000001</v>
      </c>
      <c r="R1376" s="15">
        <f t="shared" si="453"/>
        <v>0</v>
      </c>
      <c r="S1376" s="13">
        <f t="shared" si="462"/>
        <v>58.921971036651293</v>
      </c>
      <c r="T1376" s="13">
        <f t="shared" si="463"/>
        <v>51.215121896635466</v>
      </c>
      <c r="U1376" s="19">
        <f t="shared" si="439"/>
        <v>0</v>
      </c>
      <c r="V1376" s="13">
        <f t="shared" si="456"/>
        <v>0</v>
      </c>
      <c r="W1376" s="4" t="str">
        <f t="shared" si="457"/>
        <v>A+J=</v>
      </c>
      <c r="X1376" s="30">
        <f t="shared" si="458"/>
        <v>45866</v>
      </c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3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</row>
    <row r="1377" spans="1:80" x14ac:dyDescent="0.15">
      <c r="A1377" s="36">
        <f t="shared" si="461"/>
        <v>45771</v>
      </c>
      <c r="B1377" s="14">
        <f t="shared" si="440"/>
        <v>1100.2672717119401</v>
      </c>
      <c r="C1377" s="13">
        <f t="shared" si="441"/>
        <v>1040.5755622900001</v>
      </c>
      <c r="D1377" s="12">
        <f>IF(A1377&lt;$B$1,VLOOKUP(A1377,[1]DI!$A$4:$B$15000,2,FALSE),0)</f>
        <v>0.14149999999999999</v>
      </c>
      <c r="E1377" s="13">
        <f t="shared" si="442"/>
        <v>1.00052531</v>
      </c>
      <c r="F1377" s="13">
        <f>(TRUNC(PRODUCT($E$13:$E1376),16))</f>
        <v>1.50257744127578</v>
      </c>
      <c r="G1377" s="13">
        <f t="shared" si="443"/>
        <v>1.4962777904675799</v>
      </c>
      <c r="H1377" s="13">
        <f t="shared" si="444"/>
        <v>1.0042102100000001</v>
      </c>
      <c r="I1377" s="12">
        <f t="shared" si="445"/>
        <v>4.4999999999999998E-2</v>
      </c>
      <c r="J1377" s="12">
        <f t="shared" si="464"/>
        <v>3.5000000000000003E-2</v>
      </c>
      <c r="K1377" s="30">
        <f t="shared" si="446"/>
        <v>45757</v>
      </c>
      <c r="L1377" s="2">
        <f t="shared" si="447"/>
        <v>8</v>
      </c>
      <c r="M1377" s="15">
        <f t="shared" si="448"/>
        <v>8</v>
      </c>
      <c r="N1377" s="11">
        <f t="shared" si="449"/>
        <v>1.001398338</v>
      </c>
      <c r="O1377" s="11">
        <f t="shared" si="450"/>
        <v>1.001092705</v>
      </c>
      <c r="P1377" s="11">
        <f t="shared" si="451"/>
        <v>1.005614435</v>
      </c>
      <c r="Q1377" s="11">
        <f t="shared" si="452"/>
        <v>1.005307516</v>
      </c>
      <c r="R1377" s="15">
        <f t="shared" si="453"/>
        <v>0</v>
      </c>
      <c r="S1377" s="13">
        <f t="shared" si="462"/>
        <v>59.691709421939926</v>
      </c>
      <c r="T1377" s="13">
        <f t="shared" si="463"/>
        <v>51.937778256648926</v>
      </c>
      <c r="U1377" s="19">
        <f t="shared" si="439"/>
        <v>0</v>
      </c>
      <c r="V1377" s="13">
        <f t="shared" si="456"/>
        <v>0</v>
      </c>
      <c r="W1377" s="4" t="str">
        <f t="shared" si="457"/>
        <v>A+J=</v>
      </c>
      <c r="X1377" s="30">
        <f t="shared" si="458"/>
        <v>45866</v>
      </c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3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</row>
    <row r="1378" spans="1:80" x14ac:dyDescent="0.15">
      <c r="A1378" s="36">
        <f t="shared" si="461"/>
        <v>45772</v>
      </c>
      <c r="B1378" s="14">
        <f t="shared" si="440"/>
        <v>1101.03756481648</v>
      </c>
      <c r="C1378" s="13">
        <f t="shared" si="441"/>
        <v>1040.5755622900001</v>
      </c>
      <c r="D1378" s="12">
        <f>IF(A1378&lt;$B$1,VLOOKUP(A1378,[1]DI!$A$4:$B$15000,2,FALSE),0)</f>
        <v>0.14149999999999999</v>
      </c>
      <c r="E1378" s="13">
        <f t="shared" si="442"/>
        <v>1.00052531</v>
      </c>
      <c r="F1378" s="13">
        <f>(TRUNC(PRODUCT($E$13:$E1377),16))</f>
        <v>1.50336676023146</v>
      </c>
      <c r="G1378" s="13">
        <f t="shared" si="443"/>
        <v>1.4962777904675799</v>
      </c>
      <c r="H1378" s="13">
        <f t="shared" si="444"/>
        <v>1.0047377399999999</v>
      </c>
      <c r="I1378" s="12">
        <f t="shared" si="445"/>
        <v>4.4999999999999998E-2</v>
      </c>
      <c r="J1378" s="12">
        <f t="shared" si="464"/>
        <v>3.5000000000000003E-2</v>
      </c>
      <c r="K1378" s="30">
        <f t="shared" si="446"/>
        <v>45757</v>
      </c>
      <c r="L1378" s="2">
        <f t="shared" si="447"/>
        <v>9</v>
      </c>
      <c r="M1378" s="15">
        <f t="shared" si="448"/>
        <v>9</v>
      </c>
      <c r="N1378" s="11">
        <f t="shared" si="449"/>
        <v>1.001573268</v>
      </c>
      <c r="O1378" s="11">
        <f t="shared" si="450"/>
        <v>1.001229377</v>
      </c>
      <c r="P1378" s="11">
        <f t="shared" si="451"/>
        <v>1.0063184620000001</v>
      </c>
      <c r="Q1378" s="11">
        <f t="shared" si="452"/>
        <v>1.005972941</v>
      </c>
      <c r="R1378" s="15">
        <f t="shared" si="453"/>
        <v>0</v>
      </c>
      <c r="S1378" s="13">
        <f t="shared" si="462"/>
        <v>60.462002526479893</v>
      </c>
      <c r="T1378" s="13">
        <f t="shared" si="463"/>
        <v>52.660925825438909</v>
      </c>
      <c r="U1378" s="19">
        <f t="shared" si="439"/>
        <v>0</v>
      </c>
      <c r="V1378" s="13">
        <f t="shared" si="456"/>
        <v>0</v>
      </c>
      <c r="W1378" s="4" t="str">
        <f t="shared" si="457"/>
        <v>A+J=</v>
      </c>
      <c r="X1378" s="30">
        <f t="shared" si="458"/>
        <v>45866</v>
      </c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3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</row>
    <row r="1379" spans="1:80" x14ac:dyDescent="0.15">
      <c r="A1379" s="36">
        <f t="shared" si="461"/>
        <v>45773</v>
      </c>
      <c r="B1379" s="14">
        <f t="shared" si="440"/>
        <v>1101.8083874786485</v>
      </c>
      <c r="C1379" s="13">
        <f t="shared" si="441"/>
        <v>1040.5755622900001</v>
      </c>
      <c r="D1379" s="12">
        <f>IF(A1379&lt;$B$1,VLOOKUP(A1379,[1]DI!$A$4:$B$15000,2,FALSE),0)</f>
        <v>0</v>
      </c>
      <c r="E1379" s="13">
        <f t="shared" si="442"/>
        <v>1</v>
      </c>
      <c r="F1379" s="13">
        <f>(TRUNC(PRODUCT($E$13:$E1378),16))</f>
        <v>1.50415649382428</v>
      </c>
      <c r="G1379" s="13">
        <f t="shared" si="443"/>
        <v>1.4962777904675799</v>
      </c>
      <c r="H1379" s="13">
        <f t="shared" si="444"/>
        <v>1.0052655399999999</v>
      </c>
      <c r="I1379" s="12">
        <f t="shared" si="445"/>
        <v>4.4999999999999998E-2</v>
      </c>
      <c r="J1379" s="12">
        <f t="shared" si="464"/>
        <v>3.5000000000000003E-2</v>
      </c>
      <c r="K1379" s="30">
        <f t="shared" si="446"/>
        <v>45757</v>
      </c>
      <c r="L1379" s="2">
        <f t="shared" si="447"/>
        <v>9</v>
      </c>
      <c r="M1379" s="15">
        <f t="shared" si="448"/>
        <v>10</v>
      </c>
      <c r="N1379" s="11">
        <f t="shared" si="449"/>
        <v>1.0017482280000001</v>
      </c>
      <c r="O1379" s="11">
        <f t="shared" si="450"/>
        <v>1.0013660680000001</v>
      </c>
      <c r="P1379" s="11">
        <f t="shared" si="451"/>
        <v>1.007022973</v>
      </c>
      <c r="Q1379" s="11">
        <f t="shared" si="452"/>
        <v>1.006638801</v>
      </c>
      <c r="R1379" s="15">
        <f t="shared" si="453"/>
        <v>0</v>
      </c>
      <c r="S1379" s="13">
        <f t="shared" si="462"/>
        <v>61.232825188648356</v>
      </c>
      <c r="T1379" s="13">
        <f t="shared" si="463"/>
        <v>53.384546138117791</v>
      </c>
      <c r="U1379" s="19">
        <f t="shared" si="439"/>
        <v>0</v>
      </c>
      <c r="V1379" s="13">
        <f t="shared" si="456"/>
        <v>0</v>
      </c>
      <c r="W1379" s="4" t="str">
        <f t="shared" si="457"/>
        <v>A+J=</v>
      </c>
      <c r="X1379" s="30">
        <f t="shared" si="458"/>
        <v>45866</v>
      </c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3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</row>
    <row r="1380" spans="1:80" x14ac:dyDescent="0.15">
      <c r="A1380" s="36">
        <f t="shared" si="461"/>
        <v>45774</v>
      </c>
      <c r="B1380" s="14">
        <f t="shared" si="440"/>
        <v>1101.8083874786485</v>
      </c>
      <c r="C1380" s="13">
        <f t="shared" si="441"/>
        <v>1040.5755622900001</v>
      </c>
      <c r="D1380" s="12">
        <f>IF(A1380&lt;$B$1,VLOOKUP(A1380,[1]DI!$A$4:$B$15000,2,FALSE),0)</f>
        <v>0</v>
      </c>
      <c r="E1380" s="13">
        <f t="shared" si="442"/>
        <v>1</v>
      </c>
      <c r="F1380" s="13">
        <f>(TRUNC(PRODUCT($E$13:$E1379),16))</f>
        <v>1.50415649382428</v>
      </c>
      <c r="G1380" s="13">
        <f t="shared" si="443"/>
        <v>1.4962777904675799</v>
      </c>
      <c r="H1380" s="13">
        <f t="shared" si="444"/>
        <v>1.0052655399999999</v>
      </c>
      <c r="I1380" s="12">
        <f t="shared" si="445"/>
        <v>4.4999999999999998E-2</v>
      </c>
      <c r="J1380" s="12">
        <f t="shared" si="464"/>
        <v>3.5000000000000003E-2</v>
      </c>
      <c r="K1380" s="30">
        <f t="shared" si="446"/>
        <v>45757</v>
      </c>
      <c r="L1380" s="2">
        <f t="shared" si="447"/>
        <v>9</v>
      </c>
      <c r="M1380" s="15">
        <f t="shared" si="448"/>
        <v>10</v>
      </c>
      <c r="N1380" s="11">
        <f t="shared" si="449"/>
        <v>1.0017482280000001</v>
      </c>
      <c r="O1380" s="11">
        <f t="shared" si="450"/>
        <v>1.0013660680000001</v>
      </c>
      <c r="P1380" s="11">
        <f t="shared" si="451"/>
        <v>1.007022973</v>
      </c>
      <c r="Q1380" s="11">
        <f t="shared" si="452"/>
        <v>1.006638801</v>
      </c>
      <c r="R1380" s="15">
        <f t="shared" si="453"/>
        <v>0</v>
      </c>
      <c r="S1380" s="13">
        <f t="shared" si="462"/>
        <v>61.232825188648356</v>
      </c>
      <c r="T1380" s="13">
        <f t="shared" si="463"/>
        <v>53.384546138117791</v>
      </c>
      <c r="U1380" s="19">
        <f t="shared" si="439"/>
        <v>0</v>
      </c>
      <c r="V1380" s="13">
        <f t="shared" si="456"/>
        <v>0</v>
      </c>
      <c r="W1380" s="4" t="str">
        <f t="shared" si="457"/>
        <v>A+J=</v>
      </c>
      <c r="X1380" s="30">
        <f t="shared" si="458"/>
        <v>45866</v>
      </c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3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</row>
    <row r="1381" spans="1:80" x14ac:dyDescent="0.15">
      <c r="A1381" s="36">
        <f t="shared" si="461"/>
        <v>45775</v>
      </c>
      <c r="B1381" s="14">
        <f t="shared" si="440"/>
        <v>1101.8083874786485</v>
      </c>
      <c r="C1381" s="13">
        <f t="shared" si="441"/>
        <v>1040.5755622900001</v>
      </c>
      <c r="D1381" s="12">
        <f>IF(A1381&lt;$B$1,VLOOKUP(A1381,[1]DI!$A$4:$B$15000,2,FALSE),0)</f>
        <v>0.14149999999999999</v>
      </c>
      <c r="E1381" s="13">
        <f t="shared" si="442"/>
        <v>1.00052531</v>
      </c>
      <c r="F1381" s="13">
        <f>(TRUNC(PRODUCT($E$13:$E1380),16))</f>
        <v>1.50415649382428</v>
      </c>
      <c r="G1381" s="13">
        <f t="shared" si="443"/>
        <v>1.4962777904675799</v>
      </c>
      <c r="H1381" s="13">
        <f t="shared" si="444"/>
        <v>1.0052655399999999</v>
      </c>
      <c r="I1381" s="12">
        <f t="shared" si="445"/>
        <v>4.4999999999999998E-2</v>
      </c>
      <c r="J1381" s="12">
        <f t="shared" si="464"/>
        <v>3.5000000000000003E-2</v>
      </c>
      <c r="K1381" s="30">
        <f t="shared" si="446"/>
        <v>45757</v>
      </c>
      <c r="L1381" s="2">
        <f t="shared" si="447"/>
        <v>10</v>
      </c>
      <c r="M1381" s="15">
        <f t="shared" si="448"/>
        <v>10</v>
      </c>
      <c r="N1381" s="11">
        <f t="shared" si="449"/>
        <v>1.0017482280000001</v>
      </c>
      <c r="O1381" s="11">
        <f t="shared" si="450"/>
        <v>1.0013660680000001</v>
      </c>
      <c r="P1381" s="11">
        <f t="shared" si="451"/>
        <v>1.007022973</v>
      </c>
      <c r="Q1381" s="11">
        <f t="shared" si="452"/>
        <v>1.006638801</v>
      </c>
      <c r="R1381" s="15">
        <f t="shared" si="453"/>
        <v>0</v>
      </c>
      <c r="S1381" s="13">
        <f t="shared" si="462"/>
        <v>61.232825188648356</v>
      </c>
      <c r="T1381" s="13">
        <f t="shared" si="463"/>
        <v>53.384546138117791</v>
      </c>
      <c r="U1381" s="19">
        <f t="shared" si="439"/>
        <v>0</v>
      </c>
      <c r="V1381" s="13">
        <f t="shared" si="456"/>
        <v>0</v>
      </c>
      <c r="W1381" s="4" t="str">
        <f t="shared" si="457"/>
        <v>A+J=</v>
      </c>
      <c r="X1381" s="30">
        <f t="shared" si="458"/>
        <v>45866</v>
      </c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3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</row>
    <row r="1382" spans="1:80" x14ac:dyDescent="0.15">
      <c r="A1382" s="36">
        <f t="shared" si="461"/>
        <v>45776</v>
      </c>
      <c r="B1382" s="14">
        <f t="shared" si="440"/>
        <v>1102.5797429790919</v>
      </c>
      <c r="C1382" s="13">
        <f t="shared" si="441"/>
        <v>1040.5755622900001</v>
      </c>
      <c r="D1382" s="12">
        <f>IF(A1382&lt;$B$1,VLOOKUP(A1382,[1]DI!$A$4:$B$15000,2,FALSE),0)</f>
        <v>0.14149999999999999</v>
      </c>
      <c r="E1382" s="13">
        <f t="shared" si="442"/>
        <v>1.00052531</v>
      </c>
      <c r="F1382" s="13">
        <f>(TRUNC(PRODUCT($E$13:$E1381),16))</f>
        <v>1.5049466422720501</v>
      </c>
      <c r="G1382" s="13">
        <f t="shared" si="443"/>
        <v>1.4962777904675799</v>
      </c>
      <c r="H1382" s="13">
        <f t="shared" si="444"/>
        <v>1.00579361</v>
      </c>
      <c r="I1382" s="12">
        <f t="shared" si="445"/>
        <v>4.4999999999999998E-2</v>
      </c>
      <c r="J1382" s="12">
        <f t="shared" si="464"/>
        <v>3.5000000000000003E-2</v>
      </c>
      <c r="K1382" s="30">
        <f t="shared" si="446"/>
        <v>45757</v>
      </c>
      <c r="L1382" s="2">
        <f t="shared" si="447"/>
        <v>11</v>
      </c>
      <c r="M1382" s="15">
        <f t="shared" si="448"/>
        <v>11</v>
      </c>
      <c r="N1382" s="11">
        <f t="shared" si="449"/>
        <v>1.001923219</v>
      </c>
      <c r="O1382" s="11">
        <f t="shared" si="450"/>
        <v>1.0015027780000001</v>
      </c>
      <c r="P1382" s="11">
        <f t="shared" si="451"/>
        <v>1.007727971</v>
      </c>
      <c r="Q1382" s="11">
        <f t="shared" si="452"/>
        <v>1.007305095</v>
      </c>
      <c r="R1382" s="15">
        <f t="shared" si="453"/>
        <v>0</v>
      </c>
      <c r="S1382" s="13">
        <f t="shared" si="462"/>
        <v>62.004180689091783</v>
      </c>
      <c r="T1382" s="13">
        <f t="shared" si="463"/>
        <v>54.108638088515711</v>
      </c>
      <c r="U1382" s="19">
        <f t="shared" si="439"/>
        <v>0</v>
      </c>
      <c r="V1382" s="13">
        <f t="shared" si="456"/>
        <v>0</v>
      </c>
      <c r="W1382" s="4" t="str">
        <f t="shared" si="457"/>
        <v>A+J=</v>
      </c>
      <c r="X1382" s="30">
        <f t="shared" si="458"/>
        <v>45866</v>
      </c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3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</row>
    <row r="1383" spans="1:80" x14ac:dyDescent="0.15">
      <c r="A1383" s="36">
        <f t="shared" si="461"/>
        <v>45777</v>
      </c>
      <c r="B1383" s="14">
        <f t="shared" si="440"/>
        <v>1103.3516411697497</v>
      </c>
      <c r="C1383" s="13">
        <f t="shared" si="441"/>
        <v>1040.5755622900001</v>
      </c>
      <c r="D1383" s="12">
        <f>IF(A1383&lt;$B$1,VLOOKUP(A1383,[1]DI!$A$4:$B$15000,2,FALSE),0)</f>
        <v>0.14149999999999999</v>
      </c>
      <c r="E1383" s="13">
        <f t="shared" si="442"/>
        <v>1.00052531</v>
      </c>
      <c r="F1383" s="13">
        <f>(TRUNC(PRODUCT($E$13:$E1382),16))</f>
        <v>1.5057372057927001</v>
      </c>
      <c r="G1383" s="13">
        <f t="shared" si="443"/>
        <v>1.4962777904675799</v>
      </c>
      <c r="H1383" s="13">
        <f t="shared" si="444"/>
        <v>1.00632196</v>
      </c>
      <c r="I1383" s="12">
        <f t="shared" si="445"/>
        <v>4.4999999999999998E-2</v>
      </c>
      <c r="J1383" s="12">
        <f t="shared" si="464"/>
        <v>3.5000000000000003E-2</v>
      </c>
      <c r="K1383" s="30">
        <f t="shared" si="446"/>
        <v>45757</v>
      </c>
      <c r="L1383" s="2">
        <f t="shared" si="447"/>
        <v>12</v>
      </c>
      <c r="M1383" s="15">
        <f t="shared" si="448"/>
        <v>12</v>
      </c>
      <c r="N1383" s="11">
        <f t="shared" si="449"/>
        <v>1.00209824</v>
      </c>
      <c r="O1383" s="11">
        <f t="shared" si="450"/>
        <v>1.0016395060000001</v>
      </c>
      <c r="P1383" s="11">
        <f t="shared" si="451"/>
        <v>1.008433465</v>
      </c>
      <c r="Q1383" s="11">
        <f t="shared" si="452"/>
        <v>1.0079718310000001</v>
      </c>
      <c r="R1383" s="15">
        <f t="shared" si="453"/>
        <v>0</v>
      </c>
      <c r="S1383" s="13">
        <f t="shared" si="462"/>
        <v>62.77607887974952</v>
      </c>
      <c r="T1383" s="13">
        <f t="shared" si="463"/>
        <v>54.833210385991563</v>
      </c>
      <c r="U1383" s="19">
        <f t="shared" si="439"/>
        <v>0</v>
      </c>
      <c r="V1383" s="13">
        <f t="shared" si="456"/>
        <v>0</v>
      </c>
      <c r="W1383" s="4" t="str">
        <f t="shared" si="457"/>
        <v>A+J=</v>
      </c>
      <c r="X1383" s="30">
        <f t="shared" si="458"/>
        <v>45866</v>
      </c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3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</row>
    <row r="1384" spans="1:80" x14ac:dyDescent="0.15">
      <c r="A1384" s="36">
        <f t="shared" si="461"/>
        <v>45778</v>
      </c>
      <c r="B1384" s="14">
        <f t="shared" si="440"/>
        <v>1104.1240929861099</v>
      </c>
      <c r="C1384" s="13">
        <f t="shared" si="441"/>
        <v>1040.5755622900001</v>
      </c>
      <c r="D1384" s="12">
        <f>IF(A1384&lt;$B$1,VLOOKUP(A1384,[1]DI!$A$4:$B$15000,2,FALSE),0)</f>
        <v>0</v>
      </c>
      <c r="E1384" s="13">
        <f t="shared" si="442"/>
        <v>1</v>
      </c>
      <c r="F1384" s="13">
        <f>(TRUNC(PRODUCT($E$13:$E1383),16))</f>
        <v>1.50652818460427</v>
      </c>
      <c r="G1384" s="13">
        <f t="shared" si="443"/>
        <v>1.4962777904675799</v>
      </c>
      <c r="H1384" s="13">
        <f t="shared" si="444"/>
        <v>1.0068505999999999</v>
      </c>
      <c r="I1384" s="12">
        <f t="shared" si="445"/>
        <v>4.4999999999999998E-2</v>
      </c>
      <c r="J1384" s="12">
        <f t="shared" si="464"/>
        <v>3.5000000000000003E-2</v>
      </c>
      <c r="K1384" s="30">
        <f t="shared" si="446"/>
        <v>45757</v>
      </c>
      <c r="L1384" s="2">
        <f t="shared" si="447"/>
        <v>12</v>
      </c>
      <c r="M1384" s="15">
        <f t="shared" si="448"/>
        <v>13</v>
      </c>
      <c r="N1384" s="11">
        <f t="shared" si="449"/>
        <v>1.0022732919999999</v>
      </c>
      <c r="O1384" s="11">
        <f t="shared" si="450"/>
        <v>1.001776252</v>
      </c>
      <c r="P1384" s="11">
        <f t="shared" si="451"/>
        <v>1.0091394650000001</v>
      </c>
      <c r="Q1384" s="11">
        <f t="shared" si="452"/>
        <v>1.0086390199999999</v>
      </c>
      <c r="R1384" s="15">
        <f t="shared" si="453"/>
        <v>0</v>
      </c>
      <c r="S1384" s="13">
        <f t="shared" si="462"/>
        <v>63.548530696109793</v>
      </c>
      <c r="T1384" s="13">
        <f t="shared" si="463"/>
        <v>55.558274978413785</v>
      </c>
      <c r="U1384" s="19">
        <f t="shared" si="439"/>
        <v>0</v>
      </c>
      <c r="V1384" s="13">
        <f t="shared" si="456"/>
        <v>0</v>
      </c>
      <c r="W1384" s="4" t="str">
        <f t="shared" si="457"/>
        <v>A+J=</v>
      </c>
      <c r="X1384" s="30">
        <f t="shared" si="458"/>
        <v>45866</v>
      </c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3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</row>
    <row r="1385" spans="1:80" x14ac:dyDescent="0.15">
      <c r="A1385" s="36">
        <f t="shared" si="461"/>
        <v>45779</v>
      </c>
      <c r="B1385" s="14">
        <f t="shared" si="440"/>
        <v>1104.1240929861099</v>
      </c>
      <c r="C1385" s="13">
        <f t="shared" si="441"/>
        <v>1040.5755622900001</v>
      </c>
      <c r="D1385" s="12">
        <f>IF(A1385&lt;$B$1,VLOOKUP(A1385,[1]DI!$A$4:$B$15000,2,FALSE),0)</f>
        <v>0.14149999999999999</v>
      </c>
      <c r="E1385" s="13">
        <f t="shared" si="442"/>
        <v>1.00052531</v>
      </c>
      <c r="F1385" s="13">
        <f>(TRUNC(PRODUCT($E$13:$E1384),16))</f>
        <v>1.50652818460427</v>
      </c>
      <c r="G1385" s="13">
        <f t="shared" si="443"/>
        <v>1.4962777904675799</v>
      </c>
      <c r="H1385" s="13">
        <f t="shared" si="444"/>
        <v>1.0068505999999999</v>
      </c>
      <c r="I1385" s="12">
        <f t="shared" si="445"/>
        <v>4.4999999999999998E-2</v>
      </c>
      <c r="J1385" s="12">
        <f t="shared" si="464"/>
        <v>3.5000000000000003E-2</v>
      </c>
      <c r="K1385" s="30">
        <f t="shared" si="446"/>
        <v>45757</v>
      </c>
      <c r="L1385" s="2">
        <f t="shared" si="447"/>
        <v>13</v>
      </c>
      <c r="M1385" s="15">
        <f t="shared" si="448"/>
        <v>13</v>
      </c>
      <c r="N1385" s="11">
        <f t="shared" si="449"/>
        <v>1.0022732919999999</v>
      </c>
      <c r="O1385" s="11">
        <f t="shared" si="450"/>
        <v>1.001776252</v>
      </c>
      <c r="P1385" s="11">
        <f t="shared" si="451"/>
        <v>1.0091394650000001</v>
      </c>
      <c r="Q1385" s="11">
        <f t="shared" si="452"/>
        <v>1.0086390199999999</v>
      </c>
      <c r="R1385" s="15">
        <f t="shared" si="453"/>
        <v>0</v>
      </c>
      <c r="S1385" s="13">
        <f t="shared" si="462"/>
        <v>63.548530696109793</v>
      </c>
      <c r="T1385" s="13">
        <f t="shared" si="463"/>
        <v>55.558274978413785</v>
      </c>
      <c r="U1385" s="19">
        <f t="shared" si="439"/>
        <v>0</v>
      </c>
      <c r="V1385" s="13">
        <f t="shared" si="456"/>
        <v>0</v>
      </c>
      <c r="W1385" s="4" t="str">
        <f t="shared" si="457"/>
        <v>A+J=</v>
      </c>
      <c r="X1385" s="30">
        <f t="shared" si="458"/>
        <v>45866</v>
      </c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3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</row>
    <row r="1386" spans="1:80" x14ac:dyDescent="0.15">
      <c r="A1386" s="36">
        <f t="shared" si="461"/>
        <v>45780</v>
      </c>
      <c r="B1386" s="14">
        <f t="shared" si="440"/>
        <v>1104.8970677888058</v>
      </c>
      <c r="C1386" s="13">
        <f t="shared" si="441"/>
        <v>1040.5755622900001</v>
      </c>
      <c r="D1386" s="12">
        <f>IF(A1386&lt;$B$1,VLOOKUP(A1386,[1]DI!$A$4:$B$15000,2,FALSE),0)</f>
        <v>0</v>
      </c>
      <c r="E1386" s="13">
        <f t="shared" si="442"/>
        <v>1</v>
      </c>
      <c r="F1386" s="13">
        <f>(TRUNC(PRODUCT($E$13:$E1385),16))</f>
        <v>1.5073195789249301</v>
      </c>
      <c r="G1386" s="13">
        <f t="shared" si="443"/>
        <v>1.4962777904675799</v>
      </c>
      <c r="H1386" s="13">
        <f t="shared" si="444"/>
        <v>1.0073795000000001</v>
      </c>
      <c r="I1386" s="12">
        <f t="shared" si="445"/>
        <v>4.4999999999999998E-2</v>
      </c>
      <c r="J1386" s="12">
        <f t="shared" si="464"/>
        <v>3.5000000000000003E-2</v>
      </c>
      <c r="K1386" s="30">
        <f t="shared" si="446"/>
        <v>45757</v>
      </c>
      <c r="L1386" s="2">
        <f t="shared" si="447"/>
        <v>13</v>
      </c>
      <c r="M1386" s="15">
        <f t="shared" si="448"/>
        <v>14</v>
      </c>
      <c r="N1386" s="11">
        <f t="shared" si="449"/>
        <v>1.0024483749999999</v>
      </c>
      <c r="O1386" s="11">
        <f t="shared" si="450"/>
        <v>1.001913018</v>
      </c>
      <c r="P1386" s="11">
        <f t="shared" si="451"/>
        <v>1.009845943</v>
      </c>
      <c r="Q1386" s="11">
        <f t="shared" si="452"/>
        <v>1.009306635</v>
      </c>
      <c r="R1386" s="15">
        <f t="shared" si="453"/>
        <v>0</v>
      </c>
      <c r="S1386" s="13">
        <f t="shared" si="462"/>
        <v>64.321505498805635</v>
      </c>
      <c r="T1386" s="13">
        <f t="shared" si="463"/>
        <v>56.283802519196172</v>
      </c>
      <c r="U1386" s="19">
        <f t="shared" si="439"/>
        <v>0</v>
      </c>
      <c r="V1386" s="13">
        <f t="shared" si="456"/>
        <v>0</v>
      </c>
      <c r="W1386" s="4" t="str">
        <f t="shared" si="457"/>
        <v>A+J=</v>
      </c>
      <c r="X1386" s="30">
        <f t="shared" si="458"/>
        <v>45866</v>
      </c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3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</row>
    <row r="1387" spans="1:80" x14ac:dyDescent="0.15">
      <c r="A1387" s="36">
        <f t="shared" si="461"/>
        <v>45781</v>
      </c>
      <c r="B1387" s="14">
        <f t="shared" si="440"/>
        <v>1104.8970677888058</v>
      </c>
      <c r="C1387" s="13">
        <f t="shared" si="441"/>
        <v>1040.5755622900001</v>
      </c>
      <c r="D1387" s="12">
        <f>IF(A1387&lt;$B$1,VLOOKUP(A1387,[1]DI!$A$4:$B$15000,2,FALSE),0)</f>
        <v>0</v>
      </c>
      <c r="E1387" s="13">
        <f t="shared" si="442"/>
        <v>1</v>
      </c>
      <c r="F1387" s="13">
        <f>(TRUNC(PRODUCT($E$13:$E1386),16))</f>
        <v>1.5073195789249301</v>
      </c>
      <c r="G1387" s="13">
        <f t="shared" si="443"/>
        <v>1.4962777904675799</v>
      </c>
      <c r="H1387" s="13">
        <f t="shared" si="444"/>
        <v>1.0073795000000001</v>
      </c>
      <c r="I1387" s="12">
        <f t="shared" si="445"/>
        <v>4.4999999999999998E-2</v>
      </c>
      <c r="J1387" s="12">
        <f t="shared" si="464"/>
        <v>3.5000000000000003E-2</v>
      </c>
      <c r="K1387" s="30">
        <f t="shared" si="446"/>
        <v>45757</v>
      </c>
      <c r="L1387" s="2">
        <f t="shared" si="447"/>
        <v>13</v>
      </c>
      <c r="M1387" s="15">
        <f t="shared" si="448"/>
        <v>14</v>
      </c>
      <c r="N1387" s="11">
        <f t="shared" si="449"/>
        <v>1.0024483749999999</v>
      </c>
      <c r="O1387" s="11">
        <f t="shared" si="450"/>
        <v>1.001913018</v>
      </c>
      <c r="P1387" s="11">
        <f t="shared" si="451"/>
        <v>1.009845943</v>
      </c>
      <c r="Q1387" s="11">
        <f t="shared" si="452"/>
        <v>1.009306635</v>
      </c>
      <c r="R1387" s="15">
        <f t="shared" si="453"/>
        <v>0</v>
      </c>
      <c r="S1387" s="13">
        <f t="shared" si="462"/>
        <v>64.321505498805635</v>
      </c>
      <c r="T1387" s="13">
        <f t="shared" si="463"/>
        <v>56.283802519196172</v>
      </c>
      <c r="U1387" s="19">
        <f t="shared" si="439"/>
        <v>0</v>
      </c>
      <c r="V1387" s="13">
        <f t="shared" si="456"/>
        <v>0</v>
      </c>
      <c r="W1387" s="4" t="str">
        <f t="shared" si="457"/>
        <v>A+J=</v>
      </c>
      <c r="X1387" s="30">
        <f t="shared" si="458"/>
        <v>45866</v>
      </c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3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</row>
    <row r="1388" spans="1:80" x14ac:dyDescent="0.15">
      <c r="A1388" s="36">
        <f t="shared" si="461"/>
        <v>45782</v>
      </c>
      <c r="B1388" s="14">
        <f t="shared" si="440"/>
        <v>1104.8970677888058</v>
      </c>
      <c r="C1388" s="13">
        <f t="shared" si="441"/>
        <v>1040.5755622900001</v>
      </c>
      <c r="D1388" s="12">
        <f>IF(A1388&lt;$B$1,VLOOKUP(A1388,[1]DI!$A$4:$B$15000,2,FALSE),0)</f>
        <v>0.14149999999999999</v>
      </c>
      <c r="E1388" s="13">
        <f t="shared" si="442"/>
        <v>1.00052531</v>
      </c>
      <c r="F1388" s="13">
        <f>(TRUNC(PRODUCT($E$13:$E1387),16))</f>
        <v>1.5073195789249301</v>
      </c>
      <c r="G1388" s="13">
        <f t="shared" si="443"/>
        <v>1.4962777904675799</v>
      </c>
      <c r="H1388" s="13">
        <f t="shared" si="444"/>
        <v>1.0073795000000001</v>
      </c>
      <c r="I1388" s="12">
        <f t="shared" si="445"/>
        <v>4.4999999999999998E-2</v>
      </c>
      <c r="J1388" s="12">
        <f t="shared" si="464"/>
        <v>3.5000000000000003E-2</v>
      </c>
      <c r="K1388" s="30">
        <f t="shared" si="446"/>
        <v>45757</v>
      </c>
      <c r="L1388" s="2">
        <f t="shared" si="447"/>
        <v>14</v>
      </c>
      <c r="M1388" s="15">
        <f t="shared" si="448"/>
        <v>14</v>
      </c>
      <c r="N1388" s="11">
        <f t="shared" si="449"/>
        <v>1.0024483749999999</v>
      </c>
      <c r="O1388" s="11">
        <f t="shared" si="450"/>
        <v>1.001913018</v>
      </c>
      <c r="P1388" s="11">
        <f t="shared" si="451"/>
        <v>1.009845943</v>
      </c>
      <c r="Q1388" s="11">
        <f t="shared" si="452"/>
        <v>1.009306635</v>
      </c>
      <c r="R1388" s="15">
        <f t="shared" si="453"/>
        <v>0</v>
      </c>
      <c r="S1388" s="13">
        <f t="shared" si="462"/>
        <v>64.321505498805635</v>
      </c>
      <c r="T1388" s="13">
        <f t="shared" si="463"/>
        <v>56.283802519196172</v>
      </c>
      <c r="U1388" s="19">
        <f t="shared" si="439"/>
        <v>0</v>
      </c>
      <c r="V1388" s="13">
        <f t="shared" si="456"/>
        <v>0</v>
      </c>
      <c r="W1388" s="4" t="str">
        <f t="shared" si="457"/>
        <v>A+J=</v>
      </c>
      <c r="X1388" s="30">
        <f t="shared" si="458"/>
        <v>45866</v>
      </c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3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</row>
    <row r="1389" spans="1:80" x14ac:dyDescent="0.15">
      <c r="A1389" s="36">
        <f t="shared" si="461"/>
        <v>45783</v>
      </c>
      <c r="B1389" s="14">
        <f t="shared" si="440"/>
        <v>1105.6705951236554</v>
      </c>
      <c r="C1389" s="13">
        <f t="shared" si="441"/>
        <v>1040.5755622900001</v>
      </c>
      <c r="D1389" s="12">
        <f>IF(A1389&lt;$B$1,VLOOKUP(A1389,[1]DI!$A$4:$B$15000,2,FALSE),0)</f>
        <v>0.14149999999999999</v>
      </c>
      <c r="E1389" s="13">
        <f t="shared" si="442"/>
        <v>1.00052531</v>
      </c>
      <c r="F1389" s="13">
        <f>(TRUNC(PRODUCT($E$13:$E1388),16))</f>
        <v>1.5081113889729301</v>
      </c>
      <c r="G1389" s="13">
        <f t="shared" si="443"/>
        <v>1.4962777904675799</v>
      </c>
      <c r="H1389" s="13">
        <f t="shared" si="444"/>
        <v>1.0079086900000001</v>
      </c>
      <c r="I1389" s="12">
        <f t="shared" si="445"/>
        <v>4.4999999999999998E-2</v>
      </c>
      <c r="J1389" s="12">
        <f t="shared" si="464"/>
        <v>3.5000000000000003E-2</v>
      </c>
      <c r="K1389" s="30">
        <f t="shared" si="446"/>
        <v>45757</v>
      </c>
      <c r="L1389" s="2">
        <f t="shared" si="447"/>
        <v>15</v>
      </c>
      <c r="M1389" s="15">
        <f t="shared" si="448"/>
        <v>15</v>
      </c>
      <c r="N1389" s="11">
        <f t="shared" si="449"/>
        <v>1.002623488</v>
      </c>
      <c r="O1389" s="11">
        <f t="shared" si="450"/>
        <v>1.0020498019999999</v>
      </c>
      <c r="P1389" s="11">
        <f t="shared" si="451"/>
        <v>1.0105529259999999</v>
      </c>
      <c r="Q1389" s="11">
        <f t="shared" si="452"/>
        <v>1.0099747029999999</v>
      </c>
      <c r="R1389" s="15">
        <f t="shared" si="453"/>
        <v>0</v>
      </c>
      <c r="S1389" s="13">
        <f t="shared" si="462"/>
        <v>65.095032833655182</v>
      </c>
      <c r="T1389" s="13">
        <f t="shared" si="463"/>
        <v>57.009822364924943</v>
      </c>
      <c r="U1389" s="19">
        <f t="shared" si="439"/>
        <v>0</v>
      </c>
      <c r="V1389" s="13">
        <f t="shared" si="456"/>
        <v>0</v>
      </c>
      <c r="W1389" s="4" t="str">
        <f t="shared" si="457"/>
        <v>A+J=</v>
      </c>
      <c r="X1389" s="30">
        <f t="shared" si="458"/>
        <v>45866</v>
      </c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3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</row>
    <row r="1390" spans="1:80" x14ac:dyDescent="0.15">
      <c r="A1390" s="36">
        <f t="shared" si="461"/>
        <v>45784</v>
      </c>
      <c r="B1390" s="14">
        <f t="shared" si="440"/>
        <v>1106.4446673358168</v>
      </c>
      <c r="C1390" s="13">
        <f t="shared" si="441"/>
        <v>1040.5755622900001</v>
      </c>
      <c r="D1390" s="12">
        <f>IF(A1390&lt;$B$1,VLOOKUP(A1390,[1]DI!$A$4:$B$15000,2,FALSE),0)</f>
        <v>0.14149999999999999</v>
      </c>
      <c r="E1390" s="13">
        <f t="shared" si="442"/>
        <v>1.00052531</v>
      </c>
      <c r="F1390" s="13">
        <f>(TRUNC(PRODUCT($E$13:$E1389),16))</f>
        <v>1.5089036149666699</v>
      </c>
      <c r="G1390" s="13">
        <f t="shared" si="443"/>
        <v>1.4962777904675799</v>
      </c>
      <c r="H1390" s="13">
        <f t="shared" si="444"/>
        <v>1.0084381600000001</v>
      </c>
      <c r="I1390" s="12">
        <f t="shared" si="445"/>
        <v>4.4999999999999998E-2</v>
      </c>
      <c r="J1390" s="12">
        <f t="shared" si="464"/>
        <v>3.5000000000000003E-2</v>
      </c>
      <c r="K1390" s="30">
        <f t="shared" si="446"/>
        <v>45757</v>
      </c>
      <c r="L1390" s="2">
        <f t="shared" si="447"/>
        <v>16</v>
      </c>
      <c r="M1390" s="15">
        <f t="shared" si="448"/>
        <v>16</v>
      </c>
      <c r="N1390" s="11">
        <f t="shared" si="449"/>
        <v>1.002798632</v>
      </c>
      <c r="O1390" s="11">
        <f t="shared" si="450"/>
        <v>1.0021866049999999</v>
      </c>
      <c r="P1390" s="11">
        <f t="shared" si="451"/>
        <v>1.011260407</v>
      </c>
      <c r="Q1390" s="11">
        <f t="shared" si="452"/>
        <v>1.0106432160000001</v>
      </c>
      <c r="R1390" s="15">
        <f t="shared" si="453"/>
        <v>0</v>
      </c>
      <c r="S1390" s="13">
        <f t="shared" si="462"/>
        <v>65.869105045816696</v>
      </c>
      <c r="T1390" s="13">
        <f t="shared" si="463"/>
        <v>57.736325806241211</v>
      </c>
      <c r="U1390" s="19">
        <f t="shared" si="439"/>
        <v>0</v>
      </c>
      <c r="V1390" s="13">
        <f t="shared" si="456"/>
        <v>0</v>
      </c>
      <c r="W1390" s="4" t="str">
        <f t="shared" si="457"/>
        <v>A+J=</v>
      </c>
      <c r="X1390" s="30">
        <f t="shared" si="458"/>
        <v>45866</v>
      </c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3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</row>
    <row r="1391" spans="1:80" x14ac:dyDescent="0.15">
      <c r="A1391" s="36">
        <f t="shared" si="461"/>
        <v>45785</v>
      </c>
      <c r="B1391" s="14">
        <f t="shared" si="440"/>
        <v>1107.2192723862534</v>
      </c>
      <c r="C1391" s="13">
        <f t="shared" si="441"/>
        <v>1040.5755622900001</v>
      </c>
      <c r="D1391" s="12">
        <f>IF(A1391&lt;$B$1,VLOOKUP(A1391,[1]DI!$A$4:$B$15000,2,FALSE),0)</f>
        <v>0.14649999999999999</v>
      </c>
      <c r="E1391" s="13">
        <f t="shared" si="442"/>
        <v>1.00054266</v>
      </c>
      <c r="F1391" s="13">
        <f>(TRUNC(PRODUCT($E$13:$E1390),16))</f>
        <v>1.5096962571246499</v>
      </c>
      <c r="G1391" s="13">
        <f t="shared" si="443"/>
        <v>1.4962777904675799</v>
      </c>
      <c r="H1391" s="13">
        <f t="shared" si="444"/>
        <v>1.0089679</v>
      </c>
      <c r="I1391" s="12">
        <f t="shared" si="445"/>
        <v>4.4999999999999998E-2</v>
      </c>
      <c r="J1391" s="12">
        <f t="shared" si="464"/>
        <v>3.5000000000000003E-2</v>
      </c>
      <c r="K1391" s="30">
        <f t="shared" si="446"/>
        <v>45757</v>
      </c>
      <c r="L1391" s="2">
        <f t="shared" si="447"/>
        <v>17</v>
      </c>
      <c r="M1391" s="15">
        <f t="shared" si="448"/>
        <v>17</v>
      </c>
      <c r="N1391" s="11">
        <f t="shared" si="449"/>
        <v>1.002973806</v>
      </c>
      <c r="O1391" s="11">
        <f t="shared" si="450"/>
        <v>1.002323426</v>
      </c>
      <c r="P1391" s="11">
        <f t="shared" si="451"/>
        <v>1.0119683749999999</v>
      </c>
      <c r="Q1391" s="11">
        <f t="shared" si="452"/>
        <v>1.0113121620000001</v>
      </c>
      <c r="R1391" s="15">
        <f t="shared" si="453"/>
        <v>0</v>
      </c>
      <c r="S1391" s="13">
        <f t="shared" si="462"/>
        <v>66.643710096253159</v>
      </c>
      <c r="T1391" s="13">
        <f t="shared" si="463"/>
        <v>58.463299809106658</v>
      </c>
      <c r="U1391" s="19">
        <f t="shared" si="439"/>
        <v>0</v>
      </c>
      <c r="V1391" s="13">
        <f t="shared" si="456"/>
        <v>0</v>
      </c>
      <c r="W1391" s="4" t="str">
        <f t="shared" si="457"/>
        <v>A+J=</v>
      </c>
      <c r="X1391" s="30">
        <f t="shared" si="458"/>
        <v>45866</v>
      </c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3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</row>
    <row r="1392" spans="1:80" x14ac:dyDescent="0.15">
      <c r="A1392" s="36">
        <f t="shared" si="461"/>
        <v>45786</v>
      </c>
      <c r="B1392" s="14">
        <f t="shared" si="440"/>
        <v>1108.0136285699741</v>
      </c>
      <c r="C1392" s="13">
        <f t="shared" si="441"/>
        <v>1040.5755622900001</v>
      </c>
      <c r="D1392" s="12">
        <f>IF(A1392&lt;$B$1,VLOOKUP(A1392,[1]DI!$A$4:$B$15000,2,FALSE),0)</f>
        <v>0.14649999999999999</v>
      </c>
      <c r="E1392" s="13">
        <f t="shared" si="442"/>
        <v>1.00054266</v>
      </c>
      <c r="F1392" s="13">
        <f>(TRUNC(PRODUCT($E$13:$E1391),16))</f>
        <v>1.51051550889554</v>
      </c>
      <c r="G1392" s="13">
        <f t="shared" si="443"/>
        <v>1.4962777904675799</v>
      </c>
      <c r="H1392" s="13">
        <f t="shared" si="444"/>
        <v>1.0095154200000001</v>
      </c>
      <c r="I1392" s="12">
        <f t="shared" si="445"/>
        <v>4.4999999999999998E-2</v>
      </c>
      <c r="J1392" s="12">
        <f t="shared" si="464"/>
        <v>3.5000000000000003E-2</v>
      </c>
      <c r="K1392" s="30">
        <f t="shared" si="446"/>
        <v>45757</v>
      </c>
      <c r="L1392" s="2">
        <f t="shared" si="447"/>
        <v>18</v>
      </c>
      <c r="M1392" s="15">
        <f t="shared" si="448"/>
        <v>18</v>
      </c>
      <c r="N1392" s="11">
        <f t="shared" si="449"/>
        <v>1.0031490110000001</v>
      </c>
      <c r="O1392" s="11">
        <f t="shared" si="450"/>
        <v>1.0024602659999999</v>
      </c>
      <c r="P1392" s="11">
        <f t="shared" si="451"/>
        <v>1.012694395</v>
      </c>
      <c r="Q1392" s="11">
        <f t="shared" si="452"/>
        <v>1.011999096</v>
      </c>
      <c r="R1392" s="15">
        <f t="shared" si="453"/>
        <v>0</v>
      </c>
      <c r="S1392" s="13">
        <f t="shared" si="462"/>
        <v>67.438066279973953</v>
      </c>
      <c r="T1392" s="13">
        <f t="shared" si="463"/>
        <v>59.209822185405663</v>
      </c>
      <c r="U1392" s="19">
        <f t="shared" si="439"/>
        <v>0</v>
      </c>
      <c r="V1392" s="13">
        <f t="shared" si="456"/>
        <v>0</v>
      </c>
      <c r="W1392" s="4" t="str">
        <f t="shared" si="457"/>
        <v>A+J=</v>
      </c>
      <c r="X1392" s="30">
        <f t="shared" si="458"/>
        <v>45866</v>
      </c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3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</row>
    <row r="1393" spans="1:80" x14ac:dyDescent="0.15">
      <c r="A1393" s="36">
        <f t="shared" si="461"/>
        <v>45787</v>
      </c>
      <c r="B1393" s="14">
        <f t="shared" si="440"/>
        <v>1108.8085701123132</v>
      </c>
      <c r="C1393" s="13">
        <f t="shared" si="441"/>
        <v>1040.5755622900001</v>
      </c>
      <c r="D1393" s="12">
        <f>IF(A1393&lt;$B$1,VLOOKUP(A1393,[1]DI!$A$4:$B$15000,2,FALSE),0)</f>
        <v>0</v>
      </c>
      <c r="E1393" s="13">
        <f t="shared" si="442"/>
        <v>1</v>
      </c>
      <c r="F1393" s="13">
        <f>(TRUNC(PRODUCT($E$13:$E1392),16))</f>
        <v>1.5113352052416</v>
      </c>
      <c r="G1393" s="13">
        <f t="shared" si="443"/>
        <v>1.4962777904675799</v>
      </c>
      <c r="H1393" s="13">
        <f t="shared" si="444"/>
        <v>1.01006325</v>
      </c>
      <c r="I1393" s="12">
        <f t="shared" si="445"/>
        <v>4.4999999999999998E-2</v>
      </c>
      <c r="J1393" s="12">
        <f t="shared" si="464"/>
        <v>3.5000000000000003E-2</v>
      </c>
      <c r="K1393" s="30">
        <f t="shared" si="446"/>
        <v>45757</v>
      </c>
      <c r="L1393" s="2">
        <f t="shared" si="447"/>
        <v>18</v>
      </c>
      <c r="M1393" s="15">
        <f t="shared" si="448"/>
        <v>19</v>
      </c>
      <c r="N1393" s="11">
        <f t="shared" si="449"/>
        <v>1.0033242469999999</v>
      </c>
      <c r="O1393" s="11">
        <f t="shared" si="450"/>
        <v>1.0025971250000001</v>
      </c>
      <c r="P1393" s="11">
        <f t="shared" si="451"/>
        <v>1.01342095</v>
      </c>
      <c r="Q1393" s="11">
        <f t="shared" si="452"/>
        <v>1.0126865110000001</v>
      </c>
      <c r="R1393" s="15">
        <f t="shared" si="453"/>
        <v>0</v>
      </c>
      <c r="S1393" s="13">
        <f t="shared" si="462"/>
        <v>68.233007822313013</v>
      </c>
      <c r="T1393" s="13">
        <f t="shared" si="463"/>
        <v>59.956867289407114</v>
      </c>
      <c r="U1393" s="19">
        <f t="shared" si="439"/>
        <v>0</v>
      </c>
      <c r="V1393" s="13">
        <f t="shared" si="456"/>
        <v>0</v>
      </c>
      <c r="W1393" s="4" t="str">
        <f t="shared" si="457"/>
        <v>A+J=</v>
      </c>
      <c r="X1393" s="30">
        <f t="shared" si="458"/>
        <v>45866</v>
      </c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3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</row>
    <row r="1394" spans="1:80" x14ac:dyDescent="0.15">
      <c r="A1394" s="36">
        <f t="shared" si="461"/>
        <v>45788</v>
      </c>
      <c r="B1394" s="14">
        <f t="shared" si="440"/>
        <v>1108.8085701123132</v>
      </c>
      <c r="C1394" s="13">
        <f t="shared" si="441"/>
        <v>1040.5755622900001</v>
      </c>
      <c r="D1394" s="12">
        <f>IF(A1394&lt;$B$1,VLOOKUP(A1394,[1]DI!$A$4:$B$15000,2,FALSE),0)</f>
        <v>0</v>
      </c>
      <c r="E1394" s="13">
        <f t="shared" si="442"/>
        <v>1</v>
      </c>
      <c r="F1394" s="13">
        <f>(TRUNC(PRODUCT($E$13:$E1393),16))</f>
        <v>1.5113352052416</v>
      </c>
      <c r="G1394" s="13">
        <f t="shared" si="443"/>
        <v>1.4962777904675799</v>
      </c>
      <c r="H1394" s="13">
        <f t="shared" si="444"/>
        <v>1.01006325</v>
      </c>
      <c r="I1394" s="12">
        <f t="shared" si="445"/>
        <v>4.4999999999999998E-2</v>
      </c>
      <c r="J1394" s="12">
        <f t="shared" si="464"/>
        <v>3.5000000000000003E-2</v>
      </c>
      <c r="K1394" s="30">
        <f t="shared" si="446"/>
        <v>45757</v>
      </c>
      <c r="L1394" s="2">
        <f t="shared" si="447"/>
        <v>18</v>
      </c>
      <c r="M1394" s="15">
        <f t="shared" si="448"/>
        <v>19</v>
      </c>
      <c r="N1394" s="11">
        <f t="shared" si="449"/>
        <v>1.0033242469999999</v>
      </c>
      <c r="O1394" s="11">
        <f t="shared" si="450"/>
        <v>1.0025971250000001</v>
      </c>
      <c r="P1394" s="11">
        <f t="shared" si="451"/>
        <v>1.01342095</v>
      </c>
      <c r="Q1394" s="11">
        <f t="shared" si="452"/>
        <v>1.0126865110000001</v>
      </c>
      <c r="R1394" s="15">
        <f t="shared" si="453"/>
        <v>0</v>
      </c>
      <c r="S1394" s="13">
        <f t="shared" si="462"/>
        <v>68.233007822313013</v>
      </c>
      <c r="T1394" s="13">
        <f t="shared" si="463"/>
        <v>59.956867289407114</v>
      </c>
      <c r="U1394" s="19">
        <f t="shared" si="439"/>
        <v>0</v>
      </c>
      <c r="V1394" s="13">
        <f t="shared" si="456"/>
        <v>0</v>
      </c>
      <c r="W1394" s="4" t="str">
        <f t="shared" si="457"/>
        <v>A+J=</v>
      </c>
      <c r="X1394" s="30">
        <f t="shared" si="458"/>
        <v>45866</v>
      </c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3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</row>
    <row r="1395" spans="1:80" x14ac:dyDescent="0.15">
      <c r="A1395" s="36">
        <f t="shared" si="461"/>
        <v>45789</v>
      </c>
      <c r="B1395" s="14">
        <f t="shared" si="440"/>
        <v>1108.8085701123132</v>
      </c>
      <c r="C1395" s="13">
        <f t="shared" si="441"/>
        <v>1040.5755622900001</v>
      </c>
      <c r="D1395" s="12">
        <f>IF(A1395&lt;$B$1,VLOOKUP(A1395,[1]DI!$A$4:$B$15000,2,FALSE),0)</f>
        <v>0</v>
      </c>
      <c r="E1395" s="13">
        <f t="shared" si="442"/>
        <v>1</v>
      </c>
      <c r="F1395" s="13">
        <f>(TRUNC(PRODUCT($E$13:$E1394),16))</f>
        <v>1.5113352052416</v>
      </c>
      <c r="G1395" s="13">
        <f t="shared" si="443"/>
        <v>1.4962777904675799</v>
      </c>
      <c r="H1395" s="13">
        <f t="shared" si="444"/>
        <v>1.01006325</v>
      </c>
      <c r="I1395" s="12">
        <f t="shared" si="445"/>
        <v>4.4999999999999998E-2</v>
      </c>
      <c r="J1395" s="12">
        <f t="shared" si="464"/>
        <v>3.5000000000000003E-2</v>
      </c>
      <c r="K1395" s="30">
        <f t="shared" si="446"/>
        <v>45757</v>
      </c>
      <c r="L1395" s="2">
        <f t="shared" si="447"/>
        <v>19</v>
      </c>
      <c r="M1395" s="15">
        <f t="shared" si="448"/>
        <v>19</v>
      </c>
      <c r="N1395" s="11">
        <f t="shared" si="449"/>
        <v>1.0033242469999999</v>
      </c>
      <c r="O1395" s="11">
        <f t="shared" si="450"/>
        <v>1.0025971250000001</v>
      </c>
      <c r="P1395" s="11">
        <f t="shared" si="451"/>
        <v>1.01342095</v>
      </c>
      <c r="Q1395" s="11">
        <f t="shared" si="452"/>
        <v>1.0126865110000001</v>
      </c>
      <c r="R1395" s="15">
        <f t="shared" si="453"/>
        <v>0</v>
      </c>
      <c r="S1395" s="13">
        <f t="shared" si="462"/>
        <v>68.233007822313013</v>
      </c>
      <c r="T1395" s="13">
        <f t="shared" si="463"/>
        <v>59.956867289407114</v>
      </c>
      <c r="U1395" s="19">
        <f t="shared" si="439"/>
        <v>0</v>
      </c>
      <c r="V1395" s="13">
        <f t="shared" si="456"/>
        <v>0</v>
      </c>
      <c r="W1395" s="4" t="str">
        <f t="shared" si="457"/>
        <v>A+J=</v>
      </c>
      <c r="X1395" s="30">
        <f t="shared" si="458"/>
        <v>45866</v>
      </c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3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</row>
    <row r="1396" spans="1:80" x14ac:dyDescent="0.15">
      <c r="A1396" s="36">
        <f t="shared" si="461"/>
        <v>45790</v>
      </c>
      <c r="B1396" s="14">
        <f t="shared" si="440"/>
        <v>1109.0022618562286</v>
      </c>
      <c r="C1396" s="13">
        <f t="shared" si="441"/>
        <v>1040.5755622900001</v>
      </c>
      <c r="D1396" s="12">
        <f>IF(A1396&lt;$B$1,VLOOKUP(A1396,[1]DI!$A$4:$B$15000,2,FALSE),0)</f>
        <v>0</v>
      </c>
      <c r="E1396" s="13">
        <f t="shared" si="442"/>
        <v>1</v>
      </c>
      <c r="F1396" s="13">
        <f>(TRUNC(PRODUCT($E$13:$E1395),16))</f>
        <v>1.5113352052416</v>
      </c>
      <c r="G1396" s="13">
        <f t="shared" si="443"/>
        <v>1.4962777904675799</v>
      </c>
      <c r="H1396" s="13">
        <f t="shared" si="444"/>
        <v>1.01006325</v>
      </c>
      <c r="I1396" s="12">
        <f t="shared" si="445"/>
        <v>4.4999999999999998E-2</v>
      </c>
      <c r="J1396" s="12">
        <f t="shared" si="464"/>
        <v>3.5000000000000003E-2</v>
      </c>
      <c r="K1396" s="30">
        <f t="shared" si="446"/>
        <v>45757</v>
      </c>
      <c r="L1396" s="2">
        <f t="shared" si="447"/>
        <v>20</v>
      </c>
      <c r="M1396" s="15">
        <f t="shared" si="448"/>
        <v>20</v>
      </c>
      <c r="N1396" s="11">
        <f t="shared" si="449"/>
        <v>1.003499513</v>
      </c>
      <c r="O1396" s="11">
        <f t="shared" si="450"/>
        <v>1.002734003</v>
      </c>
      <c r="P1396" s="11">
        <f t="shared" si="451"/>
        <v>1.013597979</v>
      </c>
      <c r="Q1396" s="11">
        <f t="shared" si="452"/>
        <v>1.012824766</v>
      </c>
      <c r="R1396" s="15">
        <f t="shared" si="453"/>
        <v>0</v>
      </c>
      <c r="S1396" s="13">
        <f t="shared" si="462"/>
        <v>68.42669956622845</v>
      </c>
      <c r="T1396" s="13">
        <f t="shared" si="463"/>
        <v>60.10711528333897</v>
      </c>
      <c r="U1396" s="19">
        <f t="shared" si="439"/>
        <v>0</v>
      </c>
      <c r="V1396" s="13">
        <f t="shared" si="456"/>
        <v>0</v>
      </c>
      <c r="W1396" s="4" t="str">
        <f t="shared" si="457"/>
        <v>A+J=</v>
      </c>
      <c r="X1396" s="30">
        <f t="shared" si="458"/>
        <v>45866</v>
      </c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3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</row>
    <row r="1397" spans="1:80" x14ac:dyDescent="0.15">
      <c r="A1397" s="36">
        <f t="shared" si="461"/>
        <v>45791</v>
      </c>
      <c r="B1397" s="14">
        <f t="shared" si="440"/>
        <v>1109.1959886137063</v>
      </c>
      <c r="C1397" s="13">
        <f t="shared" si="441"/>
        <v>1040.5755622900001</v>
      </c>
      <c r="D1397" s="12">
        <f>IF(A1397&lt;$B$1,VLOOKUP(A1397,[1]DI!$A$4:$B$15000,2,FALSE),0)</f>
        <v>0</v>
      </c>
      <c r="E1397" s="13">
        <f t="shared" si="442"/>
        <v>1</v>
      </c>
      <c r="F1397" s="13">
        <f>(TRUNC(PRODUCT($E$13:$E1396),16))</f>
        <v>1.5113352052416</v>
      </c>
      <c r="G1397" s="13">
        <f t="shared" si="443"/>
        <v>1.4962777904675799</v>
      </c>
      <c r="H1397" s="13">
        <f t="shared" si="444"/>
        <v>1.01006325</v>
      </c>
      <c r="I1397" s="12">
        <f t="shared" si="445"/>
        <v>4.4999999999999998E-2</v>
      </c>
      <c r="J1397" s="12">
        <f t="shared" si="464"/>
        <v>3.5000000000000003E-2</v>
      </c>
      <c r="K1397" s="30">
        <f t="shared" si="446"/>
        <v>45757</v>
      </c>
      <c r="L1397" s="2">
        <f t="shared" si="447"/>
        <v>21</v>
      </c>
      <c r="M1397" s="15">
        <f t="shared" si="448"/>
        <v>21</v>
      </c>
      <c r="N1397" s="11">
        <f t="shared" si="449"/>
        <v>1.0036748090000001</v>
      </c>
      <c r="O1397" s="11">
        <f t="shared" si="450"/>
        <v>1.0028708989999999</v>
      </c>
      <c r="P1397" s="11">
        <f t="shared" si="451"/>
        <v>1.0137750400000001</v>
      </c>
      <c r="Q1397" s="11">
        <f t="shared" si="452"/>
        <v>1.01296304</v>
      </c>
      <c r="R1397" s="15">
        <f t="shared" si="453"/>
        <v>0</v>
      </c>
      <c r="S1397" s="13">
        <f t="shared" si="462"/>
        <v>68.620426323706084</v>
      </c>
      <c r="T1397" s="13">
        <f t="shared" si="463"/>
        <v>60.257383914498163</v>
      </c>
      <c r="U1397" s="19">
        <f t="shared" si="439"/>
        <v>0</v>
      </c>
      <c r="V1397" s="13">
        <f t="shared" si="456"/>
        <v>0</v>
      </c>
      <c r="W1397" s="4" t="str">
        <f t="shared" si="457"/>
        <v>A+J=</v>
      </c>
      <c r="X1397" s="30">
        <f t="shared" si="458"/>
        <v>45866</v>
      </c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3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</row>
    <row r="1398" spans="1:80" x14ac:dyDescent="0.15">
      <c r="A1398" s="36">
        <f t="shared" si="461"/>
        <v>45792</v>
      </c>
      <c r="B1398" s="14">
        <f t="shared" si="440"/>
        <v>1109.3897492911972</v>
      </c>
      <c r="C1398" s="13">
        <f t="shared" si="441"/>
        <v>1040.5755622900001</v>
      </c>
      <c r="D1398" s="12">
        <f>IF(A1398&lt;$B$1,VLOOKUP(A1398,[1]DI!$A$4:$B$15000,2,FALSE),0)</f>
        <v>0</v>
      </c>
      <c r="E1398" s="13">
        <f t="shared" si="442"/>
        <v>1</v>
      </c>
      <c r="F1398" s="13">
        <f>(TRUNC(PRODUCT($E$13:$E1397),16))</f>
        <v>1.5113352052416</v>
      </c>
      <c r="G1398" s="13">
        <f t="shared" si="443"/>
        <v>1.4962777904675799</v>
      </c>
      <c r="H1398" s="13">
        <f t="shared" si="444"/>
        <v>1.01006325</v>
      </c>
      <c r="I1398" s="12">
        <f t="shared" si="445"/>
        <v>4.4999999999999998E-2</v>
      </c>
      <c r="J1398" s="12">
        <f t="shared" si="464"/>
        <v>3.5000000000000003E-2</v>
      </c>
      <c r="K1398" s="30">
        <f t="shared" si="446"/>
        <v>45757</v>
      </c>
      <c r="L1398" s="2">
        <f t="shared" si="447"/>
        <v>22</v>
      </c>
      <c r="M1398" s="15">
        <f t="shared" si="448"/>
        <v>22</v>
      </c>
      <c r="N1398" s="11">
        <f t="shared" si="449"/>
        <v>1.0038501369999999</v>
      </c>
      <c r="O1398" s="11">
        <f t="shared" si="450"/>
        <v>1.0030078140000001</v>
      </c>
      <c r="P1398" s="11">
        <f t="shared" si="451"/>
        <v>1.013952132</v>
      </c>
      <c r="Q1398" s="11">
        <f t="shared" si="452"/>
        <v>1.013101332</v>
      </c>
      <c r="R1398" s="15">
        <f t="shared" si="453"/>
        <v>0</v>
      </c>
      <c r="S1398" s="13">
        <f t="shared" si="462"/>
        <v>68.814187001197126</v>
      </c>
      <c r="T1398" s="13">
        <f t="shared" si="463"/>
        <v>60.407672116714821</v>
      </c>
      <c r="U1398" s="19">
        <f t="shared" si="439"/>
        <v>0</v>
      </c>
      <c r="V1398" s="13">
        <f t="shared" si="456"/>
        <v>0</v>
      </c>
      <c r="W1398" s="4" t="str">
        <f t="shared" si="457"/>
        <v>A+J=</v>
      </c>
      <c r="X1398" s="30">
        <f t="shared" si="458"/>
        <v>45866</v>
      </c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3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</row>
    <row r="1399" spans="1:80" x14ac:dyDescent="0.15">
      <c r="A1399" s="36">
        <f t="shared" si="461"/>
        <v>45793</v>
      </c>
      <c r="B1399" s="14">
        <f t="shared" si="440"/>
        <v>1109.5835438787017</v>
      </c>
      <c r="C1399" s="13">
        <f t="shared" si="441"/>
        <v>1040.5755622900001</v>
      </c>
      <c r="D1399" s="12">
        <f>IF(A1399&lt;$B$1,VLOOKUP(A1399,[1]DI!$A$4:$B$15000,2,FALSE),0)</f>
        <v>0</v>
      </c>
      <c r="E1399" s="13">
        <f t="shared" si="442"/>
        <v>1</v>
      </c>
      <c r="F1399" s="13">
        <f>(TRUNC(PRODUCT($E$13:$E1398),16))</f>
        <v>1.5113352052416</v>
      </c>
      <c r="G1399" s="13">
        <f t="shared" si="443"/>
        <v>1.4962777904675799</v>
      </c>
      <c r="H1399" s="13">
        <f t="shared" si="444"/>
        <v>1.01006325</v>
      </c>
      <c r="I1399" s="12">
        <f t="shared" si="445"/>
        <v>4.4999999999999998E-2</v>
      </c>
      <c r="J1399" s="12">
        <f t="shared" si="464"/>
        <v>3.5000000000000003E-2</v>
      </c>
      <c r="K1399" s="30">
        <f t="shared" si="446"/>
        <v>45757</v>
      </c>
      <c r="L1399" s="2">
        <f t="shared" si="447"/>
        <v>23</v>
      </c>
      <c r="M1399" s="15">
        <f t="shared" si="448"/>
        <v>23</v>
      </c>
      <c r="N1399" s="11">
        <f t="shared" si="449"/>
        <v>1.004025495</v>
      </c>
      <c r="O1399" s="11">
        <f t="shared" si="450"/>
        <v>1.0031447469999999</v>
      </c>
      <c r="P1399" s="11">
        <f t="shared" si="451"/>
        <v>1.0141292550000001</v>
      </c>
      <c r="Q1399" s="11">
        <f t="shared" si="452"/>
        <v>1.0132396429999999</v>
      </c>
      <c r="R1399" s="15">
        <f t="shared" si="453"/>
        <v>0</v>
      </c>
      <c r="S1399" s="13">
        <f t="shared" si="462"/>
        <v>69.007981588701554</v>
      </c>
      <c r="T1399" s="13">
        <f t="shared" si="463"/>
        <v>60.557980956158822</v>
      </c>
      <c r="U1399" s="19">
        <f t="shared" si="439"/>
        <v>0</v>
      </c>
      <c r="V1399" s="13">
        <f t="shared" si="456"/>
        <v>0</v>
      </c>
      <c r="W1399" s="4" t="str">
        <f t="shared" si="457"/>
        <v>A+J=</v>
      </c>
      <c r="X1399" s="30">
        <f t="shared" si="458"/>
        <v>45866</v>
      </c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3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</row>
    <row r="1400" spans="1:80" x14ac:dyDescent="0.15">
      <c r="A1400" s="36">
        <f t="shared" si="461"/>
        <v>45794</v>
      </c>
      <c r="B1400" s="14">
        <f t="shared" si="440"/>
        <v>1109.7773712926708</v>
      </c>
      <c r="C1400" s="13">
        <f t="shared" si="441"/>
        <v>1040.5755622900001</v>
      </c>
      <c r="D1400" s="12">
        <f>IF(A1400&lt;$B$1,VLOOKUP(A1400,[1]DI!$A$4:$B$15000,2,FALSE),0)</f>
        <v>0</v>
      </c>
      <c r="E1400" s="13">
        <f t="shared" si="442"/>
        <v>1</v>
      </c>
      <c r="F1400" s="13">
        <f>(TRUNC(PRODUCT($E$13:$E1399),16))</f>
        <v>1.5113352052416</v>
      </c>
      <c r="G1400" s="13">
        <f t="shared" si="443"/>
        <v>1.4962777904675799</v>
      </c>
      <c r="H1400" s="13">
        <f t="shared" si="444"/>
        <v>1.01006325</v>
      </c>
      <c r="I1400" s="12">
        <f t="shared" si="445"/>
        <v>4.4999999999999998E-2</v>
      </c>
      <c r="J1400" s="12">
        <f t="shared" si="464"/>
        <v>3.5000000000000003E-2</v>
      </c>
      <c r="K1400" s="30">
        <f t="shared" si="446"/>
        <v>45757</v>
      </c>
      <c r="L1400" s="2">
        <f t="shared" si="447"/>
        <v>23</v>
      </c>
      <c r="M1400" s="15">
        <f t="shared" si="448"/>
        <v>24</v>
      </c>
      <c r="N1400" s="11">
        <f t="shared" si="449"/>
        <v>1.004200883</v>
      </c>
      <c r="O1400" s="11">
        <f t="shared" si="450"/>
        <v>1.003281699</v>
      </c>
      <c r="P1400" s="11">
        <f t="shared" si="451"/>
        <v>1.0143064079999999</v>
      </c>
      <c r="Q1400" s="11">
        <f t="shared" si="452"/>
        <v>1.013377974</v>
      </c>
      <c r="R1400" s="15">
        <f t="shared" si="453"/>
        <v>0</v>
      </c>
      <c r="S1400" s="13">
        <f t="shared" si="462"/>
        <v>69.201809002670558</v>
      </c>
      <c r="T1400" s="13">
        <f t="shared" si="463"/>
        <v>60.708311539000007</v>
      </c>
      <c r="U1400" s="19">
        <f t="shared" si="439"/>
        <v>0</v>
      </c>
      <c r="V1400" s="13">
        <f t="shared" si="456"/>
        <v>0</v>
      </c>
      <c r="W1400" s="4" t="str">
        <f t="shared" si="457"/>
        <v>A+J=</v>
      </c>
      <c r="X1400" s="30">
        <f t="shared" si="458"/>
        <v>45866</v>
      </c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3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</row>
    <row r="1401" spans="1:80" x14ac:dyDescent="0.15">
      <c r="A1401" s="36">
        <f t="shared" si="461"/>
        <v>45795</v>
      </c>
      <c r="B1401" s="14">
        <f t="shared" si="440"/>
        <v>1109.7773712926708</v>
      </c>
      <c r="C1401" s="13">
        <f t="shared" si="441"/>
        <v>1040.5755622900001</v>
      </c>
      <c r="D1401" s="12">
        <f>IF(A1401&lt;$B$1,VLOOKUP(A1401,[1]DI!$A$4:$B$15000,2,FALSE),0)</f>
        <v>0</v>
      </c>
      <c r="E1401" s="13">
        <f t="shared" si="442"/>
        <v>1</v>
      </c>
      <c r="F1401" s="13">
        <f>(TRUNC(PRODUCT($E$13:$E1400),16))</f>
        <v>1.5113352052416</v>
      </c>
      <c r="G1401" s="13">
        <f t="shared" si="443"/>
        <v>1.4962777904675799</v>
      </c>
      <c r="H1401" s="13">
        <f t="shared" si="444"/>
        <v>1.01006325</v>
      </c>
      <c r="I1401" s="12">
        <f t="shared" si="445"/>
        <v>4.4999999999999998E-2</v>
      </c>
      <c r="J1401" s="12">
        <f t="shared" si="464"/>
        <v>3.5000000000000003E-2</v>
      </c>
      <c r="K1401" s="30">
        <f t="shared" si="446"/>
        <v>45757</v>
      </c>
      <c r="L1401" s="2">
        <f t="shared" si="447"/>
        <v>23</v>
      </c>
      <c r="M1401" s="15">
        <f t="shared" si="448"/>
        <v>24</v>
      </c>
      <c r="N1401" s="11">
        <f t="shared" si="449"/>
        <v>1.004200883</v>
      </c>
      <c r="O1401" s="11">
        <f t="shared" si="450"/>
        <v>1.003281699</v>
      </c>
      <c r="P1401" s="11">
        <f t="shared" si="451"/>
        <v>1.0143064079999999</v>
      </c>
      <c r="Q1401" s="11">
        <f t="shared" si="452"/>
        <v>1.013377974</v>
      </c>
      <c r="R1401" s="15">
        <f t="shared" si="453"/>
        <v>0</v>
      </c>
      <c r="S1401" s="13">
        <f t="shared" si="462"/>
        <v>69.201809002670558</v>
      </c>
      <c r="T1401" s="13">
        <f t="shared" si="463"/>
        <v>60.708311539000007</v>
      </c>
      <c r="U1401" s="19">
        <f t="shared" si="439"/>
        <v>0</v>
      </c>
      <c r="V1401" s="13">
        <f t="shared" si="456"/>
        <v>0</v>
      </c>
      <c r="W1401" s="4" t="str">
        <f t="shared" si="457"/>
        <v>A+J=</v>
      </c>
      <c r="X1401" s="30">
        <f t="shared" si="458"/>
        <v>45866</v>
      </c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3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</row>
    <row r="1402" spans="1:80" x14ac:dyDescent="0.15">
      <c r="A1402" s="36">
        <f t="shared" si="461"/>
        <v>45796</v>
      </c>
      <c r="B1402" s="14">
        <f t="shared" si="440"/>
        <v>1109.7773712926708</v>
      </c>
      <c r="C1402" s="13">
        <f t="shared" si="441"/>
        <v>1040.5755622900001</v>
      </c>
      <c r="D1402" s="12">
        <f>IF(A1402&lt;$B$1,VLOOKUP(A1402,[1]DI!$A$4:$B$15000,2,FALSE),0)</f>
        <v>0</v>
      </c>
      <c r="E1402" s="13">
        <f t="shared" si="442"/>
        <v>1</v>
      </c>
      <c r="F1402" s="13">
        <f>(TRUNC(PRODUCT($E$13:$E1401),16))</f>
        <v>1.5113352052416</v>
      </c>
      <c r="G1402" s="13">
        <f t="shared" si="443"/>
        <v>1.4962777904675799</v>
      </c>
      <c r="H1402" s="13">
        <f t="shared" si="444"/>
        <v>1.01006325</v>
      </c>
      <c r="I1402" s="12">
        <f t="shared" si="445"/>
        <v>4.4999999999999998E-2</v>
      </c>
      <c r="J1402" s="12">
        <f t="shared" si="464"/>
        <v>3.5000000000000003E-2</v>
      </c>
      <c r="K1402" s="30">
        <f t="shared" si="446"/>
        <v>45757</v>
      </c>
      <c r="L1402" s="2">
        <f t="shared" si="447"/>
        <v>24</v>
      </c>
      <c r="M1402" s="15">
        <f t="shared" si="448"/>
        <v>24</v>
      </c>
      <c r="N1402" s="11">
        <f t="shared" si="449"/>
        <v>1.004200883</v>
      </c>
      <c r="O1402" s="11">
        <f t="shared" si="450"/>
        <v>1.003281699</v>
      </c>
      <c r="P1402" s="11">
        <f t="shared" si="451"/>
        <v>1.0143064079999999</v>
      </c>
      <c r="Q1402" s="11">
        <f t="shared" si="452"/>
        <v>1.013377974</v>
      </c>
      <c r="R1402" s="15">
        <f t="shared" si="453"/>
        <v>0</v>
      </c>
      <c r="S1402" s="13">
        <f t="shared" si="462"/>
        <v>69.201809002670558</v>
      </c>
      <c r="T1402" s="13">
        <f t="shared" si="463"/>
        <v>60.708311539000007</v>
      </c>
      <c r="U1402" s="19">
        <f t="shared" ref="U1402:U1465" si="465">IF($R1402&gt;0,VLOOKUP($R1402,$Z$13:$AF$151,7),0)</f>
        <v>0</v>
      </c>
      <c r="V1402" s="13">
        <f t="shared" si="456"/>
        <v>0</v>
      </c>
      <c r="W1402" s="4" t="str">
        <f t="shared" si="457"/>
        <v>A+J=</v>
      </c>
      <c r="X1402" s="30">
        <f t="shared" si="458"/>
        <v>45866</v>
      </c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3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</row>
    <row r="1403" spans="1:80" x14ac:dyDescent="0.15">
      <c r="A1403" s="36">
        <f t="shared" si="461"/>
        <v>45797</v>
      </c>
      <c r="B1403" s="14">
        <f t="shared" si="440"/>
        <v>1109.9712337202018</v>
      </c>
      <c r="C1403" s="13">
        <f t="shared" si="441"/>
        <v>1040.5755622900001</v>
      </c>
      <c r="D1403" s="12">
        <f>IF(A1403&lt;$B$1,VLOOKUP(A1403,[1]DI!$A$4:$B$15000,2,FALSE),0)</f>
        <v>0</v>
      </c>
      <c r="E1403" s="13">
        <f t="shared" si="442"/>
        <v>1</v>
      </c>
      <c r="F1403" s="13">
        <f>(TRUNC(PRODUCT($E$13:$E1402),16))</f>
        <v>1.5113352052416</v>
      </c>
      <c r="G1403" s="13">
        <f t="shared" si="443"/>
        <v>1.4962777904675799</v>
      </c>
      <c r="H1403" s="13">
        <f t="shared" si="444"/>
        <v>1.01006325</v>
      </c>
      <c r="I1403" s="12">
        <f t="shared" si="445"/>
        <v>4.4999999999999998E-2</v>
      </c>
      <c r="J1403" s="12">
        <f t="shared" si="464"/>
        <v>3.5000000000000003E-2</v>
      </c>
      <c r="K1403" s="30">
        <f t="shared" si="446"/>
        <v>45757</v>
      </c>
      <c r="L1403" s="2">
        <f t="shared" si="447"/>
        <v>25</v>
      </c>
      <c r="M1403" s="15">
        <f t="shared" si="448"/>
        <v>25</v>
      </c>
      <c r="N1403" s="11">
        <f t="shared" si="449"/>
        <v>1.0043763029999999</v>
      </c>
      <c r="O1403" s="11">
        <f t="shared" si="450"/>
        <v>1.0034186700000001</v>
      </c>
      <c r="P1403" s="11">
        <f t="shared" si="451"/>
        <v>1.014483593</v>
      </c>
      <c r="Q1403" s="11">
        <f t="shared" si="452"/>
        <v>1.0135163229999999</v>
      </c>
      <c r="R1403" s="15">
        <f t="shared" si="453"/>
        <v>0</v>
      </c>
      <c r="S1403" s="13">
        <f t="shared" si="462"/>
        <v>69.395671430201787</v>
      </c>
      <c r="T1403" s="13">
        <f t="shared" si="463"/>
        <v>60.858661682898671</v>
      </c>
      <c r="U1403" s="19">
        <f t="shared" si="465"/>
        <v>0</v>
      </c>
      <c r="V1403" s="13">
        <f t="shared" si="456"/>
        <v>0</v>
      </c>
      <c r="W1403" s="4" t="str">
        <f t="shared" si="457"/>
        <v>A+J=</v>
      </c>
      <c r="X1403" s="30">
        <f t="shared" si="458"/>
        <v>45866</v>
      </c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3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</row>
    <row r="1404" spans="1:80" x14ac:dyDescent="0.15">
      <c r="A1404" s="36">
        <f t="shared" si="461"/>
        <v>45798</v>
      </c>
      <c r="B1404" s="14">
        <f t="shared" si="440"/>
        <v>1110.1651289741976</v>
      </c>
      <c r="C1404" s="13">
        <f t="shared" si="441"/>
        <v>1040.5755622900001</v>
      </c>
      <c r="D1404" s="12">
        <f>IF(A1404&lt;$B$1,VLOOKUP(A1404,[1]DI!$A$4:$B$15000,2,FALSE),0)</f>
        <v>0</v>
      </c>
      <c r="E1404" s="13">
        <f t="shared" si="442"/>
        <v>1</v>
      </c>
      <c r="F1404" s="13">
        <f>(TRUNC(PRODUCT($E$13:$E1403),16))</f>
        <v>1.5113352052416</v>
      </c>
      <c r="G1404" s="13">
        <f t="shared" si="443"/>
        <v>1.4962777904675799</v>
      </c>
      <c r="H1404" s="13">
        <f t="shared" si="444"/>
        <v>1.01006325</v>
      </c>
      <c r="I1404" s="12">
        <f t="shared" si="445"/>
        <v>4.4999999999999998E-2</v>
      </c>
      <c r="J1404" s="12">
        <f t="shared" si="464"/>
        <v>3.5000000000000003E-2</v>
      </c>
      <c r="K1404" s="30">
        <f t="shared" si="446"/>
        <v>45757</v>
      </c>
      <c r="L1404" s="2">
        <f t="shared" si="447"/>
        <v>26</v>
      </c>
      <c r="M1404" s="15">
        <f t="shared" si="448"/>
        <v>26</v>
      </c>
      <c r="N1404" s="11">
        <f t="shared" si="449"/>
        <v>1.0045517530000001</v>
      </c>
      <c r="O1404" s="11">
        <f t="shared" si="450"/>
        <v>1.00355566</v>
      </c>
      <c r="P1404" s="11">
        <f t="shared" si="451"/>
        <v>1.0146608079999999</v>
      </c>
      <c r="Q1404" s="11">
        <f t="shared" si="452"/>
        <v>1.0136546909999999</v>
      </c>
      <c r="R1404" s="15">
        <f t="shared" si="453"/>
        <v>0</v>
      </c>
      <c r="S1404" s="13">
        <f t="shared" si="462"/>
        <v>69.589566684197578</v>
      </c>
      <c r="T1404" s="13">
        <f t="shared" si="463"/>
        <v>61.009032474024657</v>
      </c>
      <c r="U1404" s="19">
        <f t="shared" si="465"/>
        <v>0</v>
      </c>
      <c r="V1404" s="13">
        <f t="shared" si="456"/>
        <v>0</v>
      </c>
      <c r="W1404" s="4" t="str">
        <f t="shared" si="457"/>
        <v>A+J=</v>
      </c>
      <c r="X1404" s="30">
        <f t="shared" si="458"/>
        <v>45866</v>
      </c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3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</row>
    <row r="1405" spans="1:80" x14ac:dyDescent="0.15">
      <c r="A1405" s="36">
        <f t="shared" si="461"/>
        <v>45799</v>
      </c>
      <c r="B1405" s="14">
        <f t="shared" si="440"/>
        <v>1110.3590581482069</v>
      </c>
      <c r="C1405" s="13">
        <f t="shared" si="441"/>
        <v>1040.5755622900001</v>
      </c>
      <c r="D1405" s="12">
        <f>IF(A1405&lt;$B$1,VLOOKUP(A1405,[1]DI!$A$4:$B$15000,2,FALSE),0)</f>
        <v>0</v>
      </c>
      <c r="E1405" s="13">
        <f t="shared" si="442"/>
        <v>1</v>
      </c>
      <c r="F1405" s="13">
        <f>(TRUNC(PRODUCT($E$13:$E1404),16))</f>
        <v>1.5113352052416</v>
      </c>
      <c r="G1405" s="13">
        <f t="shared" si="443"/>
        <v>1.4962777904675799</v>
      </c>
      <c r="H1405" s="13">
        <f t="shared" si="444"/>
        <v>1.01006325</v>
      </c>
      <c r="I1405" s="12">
        <f t="shared" si="445"/>
        <v>4.4999999999999998E-2</v>
      </c>
      <c r="J1405" s="12">
        <f t="shared" si="464"/>
        <v>3.5000000000000003E-2</v>
      </c>
      <c r="K1405" s="30">
        <f t="shared" si="446"/>
        <v>45757</v>
      </c>
      <c r="L1405" s="2">
        <f t="shared" si="447"/>
        <v>27</v>
      </c>
      <c r="M1405" s="15">
        <f t="shared" si="448"/>
        <v>27</v>
      </c>
      <c r="N1405" s="11">
        <f t="shared" si="449"/>
        <v>1.0047272330000001</v>
      </c>
      <c r="O1405" s="11">
        <f t="shared" si="450"/>
        <v>1.003692668</v>
      </c>
      <c r="P1405" s="11">
        <f t="shared" si="451"/>
        <v>1.0148380539999999</v>
      </c>
      <c r="Q1405" s="11">
        <f t="shared" si="452"/>
        <v>1.013793078</v>
      </c>
      <c r="R1405" s="15">
        <f t="shared" si="453"/>
        <v>0</v>
      </c>
      <c r="S1405" s="13">
        <f t="shared" si="462"/>
        <v>69.783495858206777</v>
      </c>
      <c r="T1405" s="13">
        <f t="shared" si="463"/>
        <v>61.159423912377981</v>
      </c>
      <c r="U1405" s="19">
        <f t="shared" si="465"/>
        <v>0</v>
      </c>
      <c r="V1405" s="13">
        <f t="shared" si="456"/>
        <v>0</v>
      </c>
      <c r="W1405" s="4" t="str">
        <f t="shared" si="457"/>
        <v>A+J=</v>
      </c>
      <c r="X1405" s="30">
        <f t="shared" si="458"/>
        <v>45866</v>
      </c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3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</row>
    <row r="1406" spans="1:80" x14ac:dyDescent="0.15">
      <c r="A1406" s="36">
        <f t="shared" si="461"/>
        <v>45800</v>
      </c>
      <c r="B1406" s="14">
        <f t="shared" si="440"/>
        <v>1110.5530223257783</v>
      </c>
      <c r="C1406" s="13">
        <f t="shared" si="441"/>
        <v>1040.5755622900001</v>
      </c>
      <c r="D1406" s="12">
        <f>IF(A1406&lt;$B$1,VLOOKUP(A1406,[1]DI!$A$4:$B$15000,2,FALSE),0)</f>
        <v>0</v>
      </c>
      <c r="E1406" s="13">
        <f t="shared" si="442"/>
        <v>1</v>
      </c>
      <c r="F1406" s="13">
        <f>(TRUNC(PRODUCT($E$13:$E1405),16))</f>
        <v>1.5113352052416</v>
      </c>
      <c r="G1406" s="13">
        <f t="shared" si="443"/>
        <v>1.4962777904675799</v>
      </c>
      <c r="H1406" s="13">
        <f t="shared" si="444"/>
        <v>1.01006325</v>
      </c>
      <c r="I1406" s="12">
        <f t="shared" si="445"/>
        <v>4.4999999999999998E-2</v>
      </c>
      <c r="J1406" s="12">
        <f t="shared" si="464"/>
        <v>3.5000000000000003E-2</v>
      </c>
      <c r="K1406" s="30">
        <f t="shared" si="446"/>
        <v>45757</v>
      </c>
      <c r="L1406" s="2">
        <f t="shared" si="447"/>
        <v>28</v>
      </c>
      <c r="M1406" s="15">
        <f t="shared" si="448"/>
        <v>28</v>
      </c>
      <c r="N1406" s="11">
        <f t="shared" si="449"/>
        <v>1.004902744</v>
      </c>
      <c r="O1406" s="11">
        <f t="shared" si="450"/>
        <v>1.0038296950000001</v>
      </c>
      <c r="P1406" s="11">
        <f t="shared" si="451"/>
        <v>1.0150153319999999</v>
      </c>
      <c r="Q1406" s="11">
        <f t="shared" si="452"/>
        <v>1.013931484</v>
      </c>
      <c r="R1406" s="15">
        <f t="shared" si="453"/>
        <v>0</v>
      </c>
      <c r="S1406" s="13">
        <f t="shared" si="462"/>
        <v>69.977460035778194</v>
      </c>
      <c r="T1406" s="13">
        <f t="shared" si="463"/>
        <v>61.309835997958636</v>
      </c>
      <c r="U1406" s="19">
        <f t="shared" si="465"/>
        <v>0</v>
      </c>
      <c r="V1406" s="13">
        <f t="shared" si="456"/>
        <v>0</v>
      </c>
      <c r="W1406" s="4" t="str">
        <f t="shared" si="457"/>
        <v>A+J=</v>
      </c>
      <c r="X1406" s="30">
        <f t="shared" si="458"/>
        <v>45866</v>
      </c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3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</row>
    <row r="1407" spans="1:80" x14ac:dyDescent="0.15">
      <c r="A1407" s="36">
        <f t="shared" si="461"/>
        <v>45801</v>
      </c>
      <c r="B1407" s="14">
        <f t="shared" si="440"/>
        <v>1110.7470193398142</v>
      </c>
      <c r="C1407" s="13">
        <f t="shared" si="441"/>
        <v>1040.5755622900001</v>
      </c>
      <c r="D1407" s="12">
        <f>IF(A1407&lt;$B$1,VLOOKUP(A1407,[1]DI!$A$4:$B$15000,2,FALSE),0)</f>
        <v>0</v>
      </c>
      <c r="E1407" s="13">
        <f t="shared" si="442"/>
        <v>1</v>
      </c>
      <c r="F1407" s="13">
        <f>(TRUNC(PRODUCT($E$13:$E1406),16))</f>
        <v>1.5113352052416</v>
      </c>
      <c r="G1407" s="13">
        <f t="shared" si="443"/>
        <v>1.4962777904675799</v>
      </c>
      <c r="H1407" s="13">
        <f t="shared" si="444"/>
        <v>1.01006325</v>
      </c>
      <c r="I1407" s="12">
        <f t="shared" si="445"/>
        <v>4.4999999999999998E-2</v>
      </c>
      <c r="J1407" s="12">
        <f t="shared" si="464"/>
        <v>3.5000000000000003E-2</v>
      </c>
      <c r="K1407" s="30">
        <f t="shared" si="446"/>
        <v>45757</v>
      </c>
      <c r="L1407" s="2">
        <f t="shared" si="447"/>
        <v>28</v>
      </c>
      <c r="M1407" s="15">
        <f t="shared" si="448"/>
        <v>29</v>
      </c>
      <c r="N1407" s="11">
        <f t="shared" si="449"/>
        <v>1.005078286</v>
      </c>
      <c r="O1407" s="11">
        <f t="shared" si="450"/>
        <v>1.0039667409999999</v>
      </c>
      <c r="P1407" s="11">
        <f t="shared" si="451"/>
        <v>1.01519264</v>
      </c>
      <c r="Q1407" s="11">
        <f t="shared" si="452"/>
        <v>1.014069909</v>
      </c>
      <c r="R1407" s="15">
        <f t="shared" si="453"/>
        <v>0</v>
      </c>
      <c r="S1407" s="13">
        <f t="shared" si="462"/>
        <v>70.17145704981418</v>
      </c>
      <c r="T1407" s="13">
        <f t="shared" si="463"/>
        <v>61.460268730766622</v>
      </c>
      <c r="U1407" s="19">
        <f t="shared" si="465"/>
        <v>0</v>
      </c>
      <c r="V1407" s="13">
        <f t="shared" si="456"/>
        <v>0</v>
      </c>
      <c r="W1407" s="4" t="str">
        <f t="shared" si="457"/>
        <v>A+J=</v>
      </c>
      <c r="X1407" s="30">
        <f t="shared" si="458"/>
        <v>45866</v>
      </c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3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</row>
    <row r="1408" spans="1:80" x14ac:dyDescent="0.15">
      <c r="A1408" s="36">
        <f t="shared" si="461"/>
        <v>45802</v>
      </c>
      <c r="B1408" s="14">
        <f t="shared" si="440"/>
        <v>1110.7470193398142</v>
      </c>
      <c r="C1408" s="13">
        <f t="shared" si="441"/>
        <v>1040.5755622900001</v>
      </c>
      <c r="D1408" s="12">
        <f>IF(A1408&lt;$B$1,VLOOKUP(A1408,[1]DI!$A$4:$B$15000,2,FALSE),0)</f>
        <v>0</v>
      </c>
      <c r="E1408" s="13">
        <f t="shared" si="442"/>
        <v>1</v>
      </c>
      <c r="F1408" s="13">
        <f>(TRUNC(PRODUCT($E$13:$E1407),16))</f>
        <v>1.5113352052416</v>
      </c>
      <c r="G1408" s="13">
        <f t="shared" si="443"/>
        <v>1.4962777904675799</v>
      </c>
      <c r="H1408" s="13">
        <f t="shared" si="444"/>
        <v>1.01006325</v>
      </c>
      <c r="I1408" s="12">
        <f t="shared" si="445"/>
        <v>4.4999999999999998E-2</v>
      </c>
      <c r="J1408" s="12">
        <f t="shared" si="464"/>
        <v>3.5000000000000003E-2</v>
      </c>
      <c r="K1408" s="30">
        <f t="shared" si="446"/>
        <v>45757</v>
      </c>
      <c r="L1408" s="2">
        <f t="shared" si="447"/>
        <v>28</v>
      </c>
      <c r="M1408" s="15">
        <f t="shared" si="448"/>
        <v>29</v>
      </c>
      <c r="N1408" s="11">
        <f t="shared" si="449"/>
        <v>1.005078286</v>
      </c>
      <c r="O1408" s="11">
        <f t="shared" si="450"/>
        <v>1.0039667409999999</v>
      </c>
      <c r="P1408" s="11">
        <f t="shared" si="451"/>
        <v>1.01519264</v>
      </c>
      <c r="Q1408" s="11">
        <f t="shared" si="452"/>
        <v>1.014069909</v>
      </c>
      <c r="R1408" s="15">
        <f t="shared" si="453"/>
        <v>0</v>
      </c>
      <c r="S1408" s="13">
        <f t="shared" si="462"/>
        <v>70.17145704981418</v>
      </c>
      <c r="T1408" s="13">
        <f t="shared" si="463"/>
        <v>61.460268730766622</v>
      </c>
      <c r="U1408" s="19">
        <f t="shared" si="465"/>
        <v>0</v>
      </c>
      <c r="V1408" s="13">
        <f t="shared" si="456"/>
        <v>0</v>
      </c>
      <c r="W1408" s="4" t="str">
        <f t="shared" si="457"/>
        <v>A+J=</v>
      </c>
      <c r="X1408" s="30">
        <f t="shared" si="458"/>
        <v>45866</v>
      </c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3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</row>
    <row r="1409" spans="1:80" x14ac:dyDescent="0.15">
      <c r="A1409" s="36">
        <f t="shared" si="461"/>
        <v>45803</v>
      </c>
      <c r="B1409" s="14">
        <f t="shared" si="440"/>
        <v>1110.7470193398142</v>
      </c>
      <c r="C1409" s="13">
        <f t="shared" si="441"/>
        <v>1040.5755622900001</v>
      </c>
      <c r="D1409" s="12">
        <f>IF(A1409&lt;$B$1,VLOOKUP(A1409,[1]DI!$A$4:$B$15000,2,FALSE),0)</f>
        <v>0</v>
      </c>
      <c r="E1409" s="13">
        <f t="shared" si="442"/>
        <v>1</v>
      </c>
      <c r="F1409" s="13">
        <f>(TRUNC(PRODUCT($E$13:$E1408),16))</f>
        <v>1.5113352052416</v>
      </c>
      <c r="G1409" s="13">
        <f t="shared" si="443"/>
        <v>1.4962777904675799</v>
      </c>
      <c r="H1409" s="13">
        <f t="shared" si="444"/>
        <v>1.01006325</v>
      </c>
      <c r="I1409" s="12">
        <f t="shared" si="445"/>
        <v>4.4999999999999998E-2</v>
      </c>
      <c r="J1409" s="12">
        <f t="shared" si="464"/>
        <v>3.5000000000000003E-2</v>
      </c>
      <c r="K1409" s="30">
        <f t="shared" si="446"/>
        <v>45757</v>
      </c>
      <c r="L1409" s="2">
        <f t="shared" si="447"/>
        <v>29</v>
      </c>
      <c r="M1409" s="15">
        <f t="shared" si="448"/>
        <v>29</v>
      </c>
      <c r="N1409" s="11">
        <f t="shared" si="449"/>
        <v>1.005078286</v>
      </c>
      <c r="O1409" s="11">
        <f t="shared" si="450"/>
        <v>1.0039667409999999</v>
      </c>
      <c r="P1409" s="11">
        <f t="shared" si="451"/>
        <v>1.01519264</v>
      </c>
      <c r="Q1409" s="11">
        <f t="shared" si="452"/>
        <v>1.014069909</v>
      </c>
      <c r="R1409" s="15">
        <f t="shared" si="453"/>
        <v>0</v>
      </c>
      <c r="S1409" s="13">
        <f t="shared" si="462"/>
        <v>70.17145704981418</v>
      </c>
      <c r="T1409" s="13">
        <f t="shared" si="463"/>
        <v>61.460268730766622</v>
      </c>
      <c r="U1409" s="19">
        <f t="shared" si="465"/>
        <v>0</v>
      </c>
      <c r="V1409" s="13">
        <f t="shared" si="456"/>
        <v>0</v>
      </c>
      <c r="W1409" s="4" t="str">
        <f t="shared" si="457"/>
        <v>A+J=</v>
      </c>
      <c r="X1409" s="30">
        <f t="shared" si="458"/>
        <v>45866</v>
      </c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3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</row>
    <row r="1410" spans="1:80" x14ac:dyDescent="0.15">
      <c r="A1410" s="36">
        <f t="shared" si="461"/>
        <v>45804</v>
      </c>
      <c r="B1410" s="14">
        <f t="shared" si="440"/>
        <v>1110.9410513574126</v>
      </c>
      <c r="C1410" s="13">
        <f t="shared" si="441"/>
        <v>1040.5755622900001</v>
      </c>
      <c r="D1410" s="12">
        <f>IF(A1410&lt;$B$1,VLOOKUP(A1410,[1]DI!$A$4:$B$15000,2,FALSE),0)</f>
        <v>0</v>
      </c>
      <c r="E1410" s="13">
        <f t="shared" si="442"/>
        <v>1</v>
      </c>
      <c r="F1410" s="13">
        <f>(TRUNC(PRODUCT($E$13:$E1409),16))</f>
        <v>1.5113352052416</v>
      </c>
      <c r="G1410" s="13">
        <f t="shared" si="443"/>
        <v>1.4962777904675799</v>
      </c>
      <c r="H1410" s="13">
        <f t="shared" si="444"/>
        <v>1.01006325</v>
      </c>
      <c r="I1410" s="12">
        <f t="shared" si="445"/>
        <v>4.4999999999999998E-2</v>
      </c>
      <c r="J1410" s="12">
        <f t="shared" si="464"/>
        <v>3.5000000000000003E-2</v>
      </c>
      <c r="K1410" s="30">
        <f t="shared" si="446"/>
        <v>45757</v>
      </c>
      <c r="L1410" s="2">
        <f t="shared" si="447"/>
        <v>30</v>
      </c>
      <c r="M1410" s="15">
        <f t="shared" si="448"/>
        <v>30</v>
      </c>
      <c r="N1410" s="11">
        <f t="shared" si="449"/>
        <v>1.005253859</v>
      </c>
      <c r="O1410" s="11">
        <f t="shared" si="450"/>
        <v>1.004103806</v>
      </c>
      <c r="P1410" s="11">
        <f t="shared" si="451"/>
        <v>1.01536998</v>
      </c>
      <c r="Q1410" s="11">
        <f t="shared" si="452"/>
        <v>1.014208354</v>
      </c>
      <c r="R1410" s="15">
        <f t="shared" si="453"/>
        <v>0</v>
      </c>
      <c r="S1410" s="13">
        <f t="shared" si="462"/>
        <v>70.365489067412369</v>
      </c>
      <c r="T1410" s="13">
        <f t="shared" si="463"/>
        <v>61.610723206971798</v>
      </c>
      <c r="U1410" s="19">
        <f t="shared" si="465"/>
        <v>0</v>
      </c>
      <c r="V1410" s="13">
        <f t="shared" si="456"/>
        <v>0</v>
      </c>
      <c r="W1410" s="4" t="str">
        <f t="shared" si="457"/>
        <v>A+J=</v>
      </c>
      <c r="X1410" s="30">
        <f t="shared" si="458"/>
        <v>45866</v>
      </c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3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</row>
    <row r="1411" spans="1:80" x14ac:dyDescent="0.15">
      <c r="A1411" s="36">
        <f t="shared" si="461"/>
        <v>45805</v>
      </c>
      <c r="B1411" s="14">
        <f t="shared" si="440"/>
        <v>1111.1351161914752</v>
      </c>
      <c r="C1411" s="13">
        <f t="shared" si="441"/>
        <v>1040.5755622900001</v>
      </c>
      <c r="D1411" s="12">
        <f>IF(A1411&lt;$B$1,VLOOKUP(A1411,[1]DI!$A$4:$B$15000,2,FALSE),0)</f>
        <v>0</v>
      </c>
      <c r="E1411" s="13">
        <f t="shared" si="442"/>
        <v>1</v>
      </c>
      <c r="F1411" s="13">
        <f>(TRUNC(PRODUCT($E$13:$E1410),16))</f>
        <v>1.5113352052416</v>
      </c>
      <c r="G1411" s="13">
        <f t="shared" si="443"/>
        <v>1.4962777904675799</v>
      </c>
      <c r="H1411" s="13">
        <f t="shared" si="444"/>
        <v>1.01006325</v>
      </c>
      <c r="I1411" s="12">
        <f t="shared" si="445"/>
        <v>4.4999999999999998E-2</v>
      </c>
      <c r="J1411" s="12">
        <f t="shared" si="464"/>
        <v>3.5000000000000003E-2</v>
      </c>
      <c r="K1411" s="30">
        <f t="shared" si="446"/>
        <v>45757</v>
      </c>
      <c r="L1411" s="2">
        <f t="shared" si="447"/>
        <v>31</v>
      </c>
      <c r="M1411" s="15">
        <f t="shared" si="448"/>
        <v>31</v>
      </c>
      <c r="N1411" s="11">
        <f t="shared" si="449"/>
        <v>1.0054294619999999</v>
      </c>
      <c r="O1411" s="11">
        <f t="shared" si="450"/>
        <v>1.0042408890000001</v>
      </c>
      <c r="P1411" s="11">
        <f t="shared" si="451"/>
        <v>1.0155473500000001</v>
      </c>
      <c r="Q1411" s="11">
        <f t="shared" si="452"/>
        <v>1.014346816</v>
      </c>
      <c r="R1411" s="15">
        <f t="shared" si="453"/>
        <v>0</v>
      </c>
      <c r="S1411" s="13">
        <f t="shared" si="462"/>
        <v>70.559553901475155</v>
      </c>
      <c r="T1411" s="13">
        <f t="shared" si="463"/>
        <v>61.761196148064577</v>
      </c>
      <c r="U1411" s="19">
        <f t="shared" si="465"/>
        <v>0</v>
      </c>
      <c r="V1411" s="13">
        <f t="shared" si="456"/>
        <v>0</v>
      </c>
      <c r="W1411" s="4" t="str">
        <f t="shared" si="457"/>
        <v>A+J=</v>
      </c>
      <c r="X1411" s="30">
        <f t="shared" si="458"/>
        <v>45866</v>
      </c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3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</row>
    <row r="1412" spans="1:80" x14ac:dyDescent="0.15">
      <c r="A1412" s="36">
        <f t="shared" si="461"/>
        <v>45806</v>
      </c>
      <c r="B1412" s="14">
        <f t="shared" si="440"/>
        <v>1111.3292149555514</v>
      </c>
      <c r="C1412" s="13">
        <f t="shared" si="441"/>
        <v>1040.5755622900001</v>
      </c>
      <c r="D1412" s="12">
        <f>IF(A1412&lt;$B$1,VLOOKUP(A1412,[1]DI!$A$4:$B$15000,2,FALSE),0)</f>
        <v>0</v>
      </c>
      <c r="E1412" s="13">
        <f t="shared" si="442"/>
        <v>1</v>
      </c>
      <c r="F1412" s="13">
        <f>(TRUNC(PRODUCT($E$13:$E1411),16))</f>
        <v>1.5113352052416</v>
      </c>
      <c r="G1412" s="13">
        <f t="shared" si="443"/>
        <v>1.4962777904675799</v>
      </c>
      <c r="H1412" s="13">
        <f t="shared" si="444"/>
        <v>1.01006325</v>
      </c>
      <c r="I1412" s="12">
        <f t="shared" si="445"/>
        <v>4.4999999999999998E-2</v>
      </c>
      <c r="J1412" s="12">
        <f t="shared" si="464"/>
        <v>3.5000000000000003E-2</v>
      </c>
      <c r="K1412" s="30">
        <f t="shared" si="446"/>
        <v>45757</v>
      </c>
      <c r="L1412" s="2">
        <f t="shared" si="447"/>
        <v>32</v>
      </c>
      <c r="M1412" s="15">
        <f t="shared" si="448"/>
        <v>32</v>
      </c>
      <c r="N1412" s="11">
        <f t="shared" si="449"/>
        <v>1.005605096</v>
      </c>
      <c r="O1412" s="11">
        <f t="shared" si="450"/>
        <v>1.0043779909999999</v>
      </c>
      <c r="P1412" s="11">
        <f t="shared" si="451"/>
        <v>1.015724751</v>
      </c>
      <c r="Q1412" s="11">
        <f t="shared" si="452"/>
        <v>1.0144852980000001</v>
      </c>
      <c r="R1412" s="15">
        <f t="shared" si="453"/>
        <v>0</v>
      </c>
      <c r="S1412" s="13">
        <f t="shared" si="462"/>
        <v>70.753652665551328</v>
      </c>
      <c r="T1412" s="13">
        <f t="shared" si="463"/>
        <v>61.911690832554562</v>
      </c>
      <c r="U1412" s="19">
        <f t="shared" si="465"/>
        <v>0</v>
      </c>
      <c r="V1412" s="13">
        <f t="shared" si="456"/>
        <v>0</v>
      </c>
      <c r="W1412" s="4" t="str">
        <f t="shared" si="457"/>
        <v>A+J=</v>
      </c>
      <c r="X1412" s="30">
        <f t="shared" si="458"/>
        <v>45866</v>
      </c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3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</row>
    <row r="1413" spans="1:80" x14ac:dyDescent="0.15">
      <c r="A1413" s="36">
        <f t="shared" si="461"/>
        <v>45807</v>
      </c>
      <c r="B1413" s="14">
        <f t="shared" si="440"/>
        <v>1111.523347629641</v>
      </c>
      <c r="C1413" s="13">
        <f t="shared" si="441"/>
        <v>1040.5755622900001</v>
      </c>
      <c r="D1413" s="12">
        <f>IF(A1413&lt;$B$1,VLOOKUP(A1413,[1]DI!$A$4:$B$15000,2,FALSE),0)</f>
        <v>0</v>
      </c>
      <c r="E1413" s="13">
        <f t="shared" si="442"/>
        <v>1</v>
      </c>
      <c r="F1413" s="13">
        <f>(TRUNC(PRODUCT($E$13:$E1412),16))</f>
        <v>1.5113352052416</v>
      </c>
      <c r="G1413" s="13">
        <f t="shared" si="443"/>
        <v>1.4962777904675799</v>
      </c>
      <c r="H1413" s="13">
        <f t="shared" si="444"/>
        <v>1.01006325</v>
      </c>
      <c r="I1413" s="12">
        <f t="shared" si="445"/>
        <v>4.4999999999999998E-2</v>
      </c>
      <c r="J1413" s="12">
        <f t="shared" si="464"/>
        <v>3.5000000000000003E-2</v>
      </c>
      <c r="K1413" s="30">
        <f t="shared" si="446"/>
        <v>45757</v>
      </c>
      <c r="L1413" s="2">
        <f t="shared" si="447"/>
        <v>33</v>
      </c>
      <c r="M1413" s="15">
        <f t="shared" si="448"/>
        <v>33</v>
      </c>
      <c r="N1413" s="11">
        <f t="shared" si="449"/>
        <v>1.0057807599999999</v>
      </c>
      <c r="O1413" s="11">
        <f t="shared" si="450"/>
        <v>1.0045151109999999</v>
      </c>
      <c r="P1413" s="11">
        <f t="shared" si="451"/>
        <v>1.0159021829999999</v>
      </c>
      <c r="Q1413" s="11">
        <f t="shared" si="452"/>
        <v>1.0146237979999999</v>
      </c>
      <c r="R1413" s="15">
        <f t="shared" si="453"/>
        <v>0</v>
      </c>
      <c r="S1413" s="13">
        <f t="shared" si="462"/>
        <v>70.947785339640888</v>
      </c>
      <c r="T1413" s="13">
        <f t="shared" si="463"/>
        <v>62.062205068102003</v>
      </c>
      <c r="U1413" s="19">
        <f t="shared" si="465"/>
        <v>0</v>
      </c>
      <c r="V1413" s="13">
        <f t="shared" si="456"/>
        <v>0</v>
      </c>
      <c r="W1413" s="4" t="str">
        <f t="shared" si="457"/>
        <v>A+J=</v>
      </c>
      <c r="X1413" s="30">
        <f t="shared" si="458"/>
        <v>45866</v>
      </c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3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</row>
    <row r="1414" spans="1:80" x14ac:dyDescent="0.15">
      <c r="A1414" s="36">
        <f t="shared" si="461"/>
        <v>45808</v>
      </c>
      <c r="B1414" s="14">
        <f t="shared" si="440"/>
        <v>1111.7175153172927</v>
      </c>
      <c r="C1414" s="13">
        <f t="shared" si="441"/>
        <v>1040.5755622900001</v>
      </c>
      <c r="D1414" s="12">
        <f>IF(A1414&lt;$B$1,VLOOKUP(A1414,[1]DI!$A$4:$B$15000,2,FALSE),0)</f>
        <v>0</v>
      </c>
      <c r="E1414" s="13">
        <f t="shared" si="442"/>
        <v>1</v>
      </c>
      <c r="F1414" s="13">
        <f>(TRUNC(PRODUCT($E$13:$E1413),16))</f>
        <v>1.5113352052416</v>
      </c>
      <c r="G1414" s="13">
        <f t="shared" si="443"/>
        <v>1.4962777904675799</v>
      </c>
      <c r="H1414" s="13">
        <f t="shared" si="444"/>
        <v>1.01006325</v>
      </c>
      <c r="I1414" s="12">
        <f t="shared" si="445"/>
        <v>4.4999999999999998E-2</v>
      </c>
      <c r="J1414" s="12">
        <f t="shared" si="464"/>
        <v>3.5000000000000003E-2</v>
      </c>
      <c r="K1414" s="30">
        <f t="shared" si="446"/>
        <v>45757</v>
      </c>
      <c r="L1414" s="2">
        <f t="shared" si="447"/>
        <v>33</v>
      </c>
      <c r="M1414" s="15">
        <f t="shared" si="448"/>
        <v>34</v>
      </c>
      <c r="N1414" s="11">
        <f t="shared" si="449"/>
        <v>1.0059564560000001</v>
      </c>
      <c r="O1414" s="11">
        <f t="shared" si="450"/>
        <v>1.004652251</v>
      </c>
      <c r="P1414" s="11">
        <f t="shared" si="451"/>
        <v>1.016079647</v>
      </c>
      <c r="Q1414" s="11">
        <f t="shared" si="452"/>
        <v>1.0147623180000001</v>
      </c>
      <c r="R1414" s="15">
        <f t="shared" si="453"/>
        <v>0</v>
      </c>
      <c r="S1414" s="13">
        <f t="shared" si="462"/>
        <v>71.141953027292672</v>
      </c>
      <c r="T1414" s="13">
        <f t="shared" si="463"/>
        <v>62.212741047046649</v>
      </c>
      <c r="U1414" s="19">
        <f t="shared" si="465"/>
        <v>0</v>
      </c>
      <c r="V1414" s="13">
        <f t="shared" si="456"/>
        <v>0</v>
      </c>
      <c r="W1414" s="4" t="str">
        <f t="shared" si="457"/>
        <v>A+J=</v>
      </c>
      <c r="X1414" s="30">
        <f t="shared" si="458"/>
        <v>45866</v>
      </c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3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</row>
    <row r="1415" spans="1:80" x14ac:dyDescent="0.15">
      <c r="A1415" s="36">
        <f t="shared" si="461"/>
        <v>45809</v>
      </c>
      <c r="B1415" s="14">
        <f t="shared" si="440"/>
        <v>1111.7175153172927</v>
      </c>
      <c r="C1415" s="13">
        <f t="shared" si="441"/>
        <v>1040.5755622900001</v>
      </c>
      <c r="D1415" s="12">
        <f>IF(A1415&lt;$B$1,VLOOKUP(A1415,[1]DI!$A$4:$B$15000,2,FALSE),0)</f>
        <v>0</v>
      </c>
      <c r="E1415" s="13">
        <f t="shared" si="442"/>
        <v>1</v>
      </c>
      <c r="F1415" s="13">
        <f>(TRUNC(PRODUCT($E$13:$E1414),16))</f>
        <v>1.5113352052416</v>
      </c>
      <c r="G1415" s="13">
        <f t="shared" si="443"/>
        <v>1.4962777904675799</v>
      </c>
      <c r="H1415" s="13">
        <f t="shared" si="444"/>
        <v>1.01006325</v>
      </c>
      <c r="I1415" s="12">
        <f t="shared" si="445"/>
        <v>4.4999999999999998E-2</v>
      </c>
      <c r="J1415" s="12">
        <f t="shared" si="464"/>
        <v>3.5000000000000003E-2</v>
      </c>
      <c r="K1415" s="30">
        <f t="shared" si="446"/>
        <v>45757</v>
      </c>
      <c r="L1415" s="2">
        <f t="shared" si="447"/>
        <v>33</v>
      </c>
      <c r="M1415" s="15">
        <f t="shared" si="448"/>
        <v>34</v>
      </c>
      <c r="N1415" s="11">
        <f t="shared" si="449"/>
        <v>1.0059564560000001</v>
      </c>
      <c r="O1415" s="11">
        <f t="shared" si="450"/>
        <v>1.004652251</v>
      </c>
      <c r="P1415" s="11">
        <f t="shared" si="451"/>
        <v>1.016079647</v>
      </c>
      <c r="Q1415" s="11">
        <f t="shared" si="452"/>
        <v>1.0147623180000001</v>
      </c>
      <c r="R1415" s="15">
        <f t="shared" si="453"/>
        <v>0</v>
      </c>
      <c r="S1415" s="13">
        <f t="shared" si="462"/>
        <v>71.141953027292672</v>
      </c>
      <c r="T1415" s="13">
        <f t="shared" si="463"/>
        <v>62.212741047046649</v>
      </c>
      <c r="U1415" s="19">
        <f t="shared" si="465"/>
        <v>0</v>
      </c>
      <c r="V1415" s="13">
        <f t="shared" si="456"/>
        <v>0</v>
      </c>
      <c r="W1415" s="4" t="str">
        <f t="shared" si="457"/>
        <v>A+J=</v>
      </c>
      <c r="X1415" s="30">
        <f t="shared" si="458"/>
        <v>45866</v>
      </c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3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</row>
    <row r="1416" spans="1:80" x14ac:dyDescent="0.15">
      <c r="A1416" s="36">
        <f t="shared" si="461"/>
        <v>45810</v>
      </c>
      <c r="B1416" s="14">
        <f t="shared" si="440"/>
        <v>1111.7175153172927</v>
      </c>
      <c r="C1416" s="13">
        <f t="shared" si="441"/>
        <v>1040.5755622900001</v>
      </c>
      <c r="D1416" s="12">
        <f>IF(A1416&lt;$B$1,VLOOKUP(A1416,[1]DI!$A$4:$B$15000,2,FALSE),0)</f>
        <v>0</v>
      </c>
      <c r="E1416" s="13">
        <f t="shared" si="442"/>
        <v>1</v>
      </c>
      <c r="F1416" s="13">
        <f>(TRUNC(PRODUCT($E$13:$E1415),16))</f>
        <v>1.5113352052416</v>
      </c>
      <c r="G1416" s="13">
        <f t="shared" si="443"/>
        <v>1.4962777904675799</v>
      </c>
      <c r="H1416" s="13">
        <f t="shared" si="444"/>
        <v>1.01006325</v>
      </c>
      <c r="I1416" s="12">
        <f t="shared" si="445"/>
        <v>4.4999999999999998E-2</v>
      </c>
      <c r="J1416" s="12">
        <f t="shared" si="464"/>
        <v>3.5000000000000003E-2</v>
      </c>
      <c r="K1416" s="30">
        <f t="shared" si="446"/>
        <v>45757</v>
      </c>
      <c r="L1416" s="2">
        <f t="shared" si="447"/>
        <v>34</v>
      </c>
      <c r="M1416" s="15">
        <f t="shared" si="448"/>
        <v>34</v>
      </c>
      <c r="N1416" s="11">
        <f t="shared" si="449"/>
        <v>1.0059564560000001</v>
      </c>
      <c r="O1416" s="11">
        <f t="shared" si="450"/>
        <v>1.004652251</v>
      </c>
      <c r="P1416" s="11">
        <f t="shared" si="451"/>
        <v>1.016079647</v>
      </c>
      <c r="Q1416" s="11">
        <f t="shared" si="452"/>
        <v>1.0147623180000001</v>
      </c>
      <c r="R1416" s="15">
        <f t="shared" si="453"/>
        <v>0</v>
      </c>
      <c r="S1416" s="13">
        <f t="shared" si="462"/>
        <v>71.141953027292672</v>
      </c>
      <c r="T1416" s="13">
        <f t="shared" si="463"/>
        <v>62.212741047046649</v>
      </c>
      <c r="U1416" s="19">
        <f t="shared" si="465"/>
        <v>0</v>
      </c>
      <c r="V1416" s="13">
        <f t="shared" si="456"/>
        <v>0</v>
      </c>
      <c r="W1416" s="4" t="str">
        <f t="shared" si="457"/>
        <v>A+J=</v>
      </c>
      <c r="X1416" s="30">
        <f t="shared" si="458"/>
        <v>45866</v>
      </c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3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</row>
    <row r="1417" spans="1:80" x14ac:dyDescent="0.15">
      <c r="A1417" s="36">
        <f t="shared" si="461"/>
        <v>45811</v>
      </c>
      <c r="B1417" s="14">
        <f t="shared" ref="B1417:B1472" si="466">C1417+S1417</f>
        <v>1111.911716924958</v>
      </c>
      <c r="C1417" s="13">
        <f t="shared" ref="C1417:C1472" si="467">(C1416-V1416)</f>
        <v>1040.5755622900001</v>
      </c>
      <c r="D1417" s="12">
        <f>IF(A1417&lt;$B$1,VLOOKUP(A1417,[1]DI!$A$4:$B$15000,2,FALSE),0)</f>
        <v>0</v>
      </c>
      <c r="E1417" s="13">
        <f t="shared" ref="E1417:E1472" si="468">ROUND(((1+D1417)^(1/252)),8)</f>
        <v>1</v>
      </c>
      <c r="F1417" s="13">
        <f>(TRUNC(PRODUCT($E$13:$E1416),16))</f>
        <v>1.5113352052416</v>
      </c>
      <c r="G1417" s="13">
        <f t="shared" ref="G1417:G1472" si="469">IF(R1416&gt;0,F1416,G1416)</f>
        <v>1.4962777904675799</v>
      </c>
      <c r="H1417" s="13">
        <f t="shared" ref="H1417:H1472" si="470">ROUND(F1417/G1417,8)</f>
        <v>1.01006325</v>
      </c>
      <c r="I1417" s="12">
        <f t="shared" ref="I1417:I1472" si="471">IF(R1416&gt;0,VLOOKUP(A1416,AG$161:AH$223,2),I1416)</f>
        <v>4.4999999999999998E-2</v>
      </c>
      <c r="J1417" s="12">
        <f t="shared" si="464"/>
        <v>3.5000000000000003E-2</v>
      </c>
      <c r="K1417" s="30">
        <f t="shared" ref="K1417:K1472" si="472">IF(R1416&gt;0,VLOOKUP(R1416,Z$13:AJ$151,2),K1416)</f>
        <v>45757</v>
      </c>
      <c r="L1417" s="2">
        <f t="shared" ref="L1417:L1472" si="473">IF(A1417&gt;K1417,IF(NETWORKDAYS(K1417,A1417,$Z$161:$Z$545)-1=0,1,NETWORKDAYS(K1417,A1417,$Z$161:$Z$545)-1),0)</f>
        <v>35</v>
      </c>
      <c r="M1417" s="15">
        <f t="shared" ref="M1417:M1472" si="474">IF(AND(L1417=1,L1416=1),1,IF(L1417&gt;0,IF(L1417=L1416,L1417+1,L1417),0))</f>
        <v>35</v>
      </c>
      <c r="N1417" s="11">
        <f t="shared" ref="N1417:N1472" si="475">ROUND((I1417+1)^(M1417/252),9)</f>
        <v>1.006132182</v>
      </c>
      <c r="O1417" s="11">
        <f t="shared" ref="O1417:O1472" si="476">ROUND((J1417+1)^(M1417/252),9)</f>
        <v>1.004789409</v>
      </c>
      <c r="P1417" s="11">
        <f t="shared" ref="P1417:P1472" si="477">ROUND(H1417*N1417,9)</f>
        <v>1.0162571419999999</v>
      </c>
      <c r="Q1417" s="11">
        <f t="shared" ref="Q1417:Q1472" si="478">ROUND(H1417*O1417,9)</f>
        <v>1.0149008559999999</v>
      </c>
      <c r="R1417" s="15">
        <f t="shared" ref="R1417:R1472" si="479">IF(VLOOKUP(A1417,AA$13:AH$151,8)=VLOOKUP(A1416,AA$13:AH$151,8),0,VLOOKUP(A1417,AA$13:AH$151,8))</f>
        <v>0</v>
      </c>
      <c r="S1417" s="13">
        <f t="shared" si="462"/>
        <v>71.33615463495785</v>
      </c>
      <c r="T1417" s="13">
        <f t="shared" si="463"/>
        <v>62.363296587048758</v>
      </c>
      <c r="U1417" s="19">
        <f t="shared" si="465"/>
        <v>0</v>
      </c>
      <c r="V1417" s="13">
        <f t="shared" ref="V1417:V1472" si="480">IF(U1417&gt;0,TRUNC(U1417*C1417,8),0)</f>
        <v>0</v>
      </c>
      <c r="W1417" s="4" t="str">
        <f t="shared" ref="W1417:W1472" si="481">IF(R1416&gt;0,VLOOKUP(R1416,Z$13:AJ$151,10),W1416)</f>
        <v>A+J=</v>
      </c>
      <c r="X1417" s="30">
        <f t="shared" ref="X1417:X1472" si="482">IF(R1416&gt;0,VLOOKUP(R1416,Z$13:AJ$151,11),X1416)</f>
        <v>45866</v>
      </c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3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</row>
    <row r="1418" spans="1:80" x14ac:dyDescent="0.15">
      <c r="A1418" s="36">
        <f t="shared" si="461"/>
        <v>45812</v>
      </c>
      <c r="B1418" s="14">
        <f t="shared" si="466"/>
        <v>1112.1059502655389</v>
      </c>
      <c r="C1418" s="13">
        <f t="shared" si="467"/>
        <v>1040.5755622900001</v>
      </c>
      <c r="D1418" s="12">
        <f>IF(A1418&lt;$B$1,VLOOKUP(A1418,[1]DI!$A$4:$B$15000,2,FALSE),0)</f>
        <v>0</v>
      </c>
      <c r="E1418" s="13">
        <f t="shared" si="468"/>
        <v>1</v>
      </c>
      <c r="F1418" s="13">
        <f>(TRUNC(PRODUCT($E$13:$E1417),16))</f>
        <v>1.5113352052416</v>
      </c>
      <c r="G1418" s="13">
        <f t="shared" si="469"/>
        <v>1.4962777904675799</v>
      </c>
      <c r="H1418" s="13">
        <f t="shared" si="470"/>
        <v>1.01006325</v>
      </c>
      <c r="I1418" s="12">
        <f t="shared" si="471"/>
        <v>4.4999999999999998E-2</v>
      </c>
      <c r="J1418" s="12">
        <f t="shared" si="464"/>
        <v>3.5000000000000003E-2</v>
      </c>
      <c r="K1418" s="30">
        <f t="shared" si="472"/>
        <v>45757</v>
      </c>
      <c r="L1418" s="2">
        <f t="shared" si="473"/>
        <v>36</v>
      </c>
      <c r="M1418" s="15">
        <f t="shared" si="474"/>
        <v>36</v>
      </c>
      <c r="N1418" s="11">
        <f t="shared" si="475"/>
        <v>1.006307938</v>
      </c>
      <c r="O1418" s="11">
        <f t="shared" si="476"/>
        <v>1.004926585</v>
      </c>
      <c r="P1418" s="11">
        <f t="shared" si="477"/>
        <v>1.0164346660000001</v>
      </c>
      <c r="Q1418" s="11">
        <f t="shared" si="478"/>
        <v>1.0150394119999999</v>
      </c>
      <c r="R1418" s="15">
        <f t="shared" si="479"/>
        <v>0</v>
      </c>
      <c r="S1418" s="13">
        <f t="shared" si="462"/>
        <v>71.530387975538787</v>
      </c>
      <c r="T1418" s="13">
        <f t="shared" si="463"/>
        <v>62.513871678108345</v>
      </c>
      <c r="U1418" s="19">
        <f t="shared" si="465"/>
        <v>0</v>
      </c>
      <c r="V1418" s="13">
        <f t="shared" si="480"/>
        <v>0</v>
      </c>
      <c r="W1418" s="4" t="str">
        <f t="shared" si="481"/>
        <v>A+J=</v>
      </c>
      <c r="X1418" s="30">
        <f t="shared" si="482"/>
        <v>45866</v>
      </c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3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</row>
    <row r="1419" spans="1:80" x14ac:dyDescent="0.15">
      <c r="A1419" s="36">
        <f t="shared" si="461"/>
        <v>45813</v>
      </c>
      <c r="B1419" s="14">
        <f t="shared" si="466"/>
        <v>1112.3002197032308</v>
      </c>
      <c r="C1419" s="13">
        <f t="shared" si="467"/>
        <v>1040.5755622900001</v>
      </c>
      <c r="D1419" s="12">
        <f>IF(A1419&lt;$B$1,VLOOKUP(A1419,[1]DI!$A$4:$B$15000,2,FALSE),0)</f>
        <v>0</v>
      </c>
      <c r="E1419" s="13">
        <f t="shared" si="468"/>
        <v>1</v>
      </c>
      <c r="F1419" s="13">
        <f>(TRUNC(PRODUCT($E$13:$E1418),16))</f>
        <v>1.5113352052416</v>
      </c>
      <c r="G1419" s="13">
        <f t="shared" si="469"/>
        <v>1.4962777904675799</v>
      </c>
      <c r="H1419" s="13">
        <f t="shared" si="470"/>
        <v>1.01006325</v>
      </c>
      <c r="I1419" s="12">
        <f t="shared" si="471"/>
        <v>4.4999999999999998E-2</v>
      </c>
      <c r="J1419" s="12">
        <f t="shared" si="464"/>
        <v>3.5000000000000003E-2</v>
      </c>
      <c r="K1419" s="30">
        <f t="shared" si="472"/>
        <v>45757</v>
      </c>
      <c r="L1419" s="2">
        <f t="shared" si="473"/>
        <v>37</v>
      </c>
      <c r="M1419" s="15">
        <f t="shared" si="474"/>
        <v>37</v>
      </c>
      <c r="N1419" s="11">
        <f t="shared" si="475"/>
        <v>1.0064837259999999</v>
      </c>
      <c r="O1419" s="11">
        <f t="shared" si="476"/>
        <v>1.005063781</v>
      </c>
      <c r="P1419" s="11">
        <f t="shared" si="477"/>
        <v>1.0166122230000001</v>
      </c>
      <c r="Q1419" s="11">
        <f t="shared" si="478"/>
        <v>1.0151779889999999</v>
      </c>
      <c r="R1419" s="15">
        <f t="shared" si="479"/>
        <v>0</v>
      </c>
      <c r="S1419" s="13">
        <f t="shared" si="462"/>
        <v>71.724657413230759</v>
      </c>
      <c r="T1419" s="13">
        <f t="shared" si="463"/>
        <v>62.664469598734982</v>
      </c>
      <c r="U1419" s="19">
        <f t="shared" si="465"/>
        <v>0</v>
      </c>
      <c r="V1419" s="13">
        <f t="shared" si="480"/>
        <v>0</v>
      </c>
      <c r="W1419" s="4" t="str">
        <f t="shared" si="481"/>
        <v>A+J=</v>
      </c>
      <c r="X1419" s="30">
        <f t="shared" si="482"/>
        <v>45866</v>
      </c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3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</row>
    <row r="1420" spans="1:80" x14ac:dyDescent="0.15">
      <c r="A1420" s="36">
        <f t="shared" si="461"/>
        <v>45814</v>
      </c>
      <c r="B1420" s="14">
        <f t="shared" si="466"/>
        <v>1112.4945230709363</v>
      </c>
      <c r="C1420" s="13">
        <f t="shared" si="467"/>
        <v>1040.5755622900001</v>
      </c>
      <c r="D1420" s="12">
        <f>IF(A1420&lt;$B$1,VLOOKUP(A1420,[1]DI!$A$4:$B$15000,2,FALSE),0)</f>
        <v>0</v>
      </c>
      <c r="E1420" s="13">
        <f t="shared" si="468"/>
        <v>1</v>
      </c>
      <c r="F1420" s="13">
        <f>(TRUNC(PRODUCT($E$13:$E1419),16))</f>
        <v>1.5113352052416</v>
      </c>
      <c r="G1420" s="13">
        <f t="shared" si="469"/>
        <v>1.4962777904675799</v>
      </c>
      <c r="H1420" s="13">
        <f t="shared" si="470"/>
        <v>1.01006325</v>
      </c>
      <c r="I1420" s="12">
        <f t="shared" si="471"/>
        <v>4.4999999999999998E-2</v>
      </c>
      <c r="J1420" s="12">
        <f t="shared" si="464"/>
        <v>3.5000000000000003E-2</v>
      </c>
      <c r="K1420" s="30">
        <f t="shared" si="472"/>
        <v>45757</v>
      </c>
      <c r="L1420" s="2">
        <f t="shared" si="473"/>
        <v>38</v>
      </c>
      <c r="M1420" s="15">
        <f t="shared" si="474"/>
        <v>38</v>
      </c>
      <c r="N1420" s="11">
        <f t="shared" si="475"/>
        <v>1.0066595439999999</v>
      </c>
      <c r="O1420" s="11">
        <f t="shared" si="476"/>
        <v>1.005200995</v>
      </c>
      <c r="P1420" s="11">
        <f t="shared" si="477"/>
        <v>1.016789811</v>
      </c>
      <c r="Q1420" s="11">
        <f t="shared" si="478"/>
        <v>1.015316584</v>
      </c>
      <c r="R1420" s="15">
        <f t="shared" si="479"/>
        <v>0</v>
      </c>
      <c r="S1420" s="13">
        <f t="shared" si="462"/>
        <v>71.918960780936118</v>
      </c>
      <c r="T1420" s="13">
        <f t="shared" si="463"/>
        <v>62.81508708041909</v>
      </c>
      <c r="U1420" s="19">
        <f t="shared" si="465"/>
        <v>0</v>
      </c>
      <c r="V1420" s="13">
        <f t="shared" si="480"/>
        <v>0</v>
      </c>
      <c r="W1420" s="4" t="str">
        <f t="shared" si="481"/>
        <v>A+J=</v>
      </c>
      <c r="X1420" s="30">
        <f t="shared" si="482"/>
        <v>45866</v>
      </c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3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</row>
    <row r="1421" spans="1:80" x14ac:dyDescent="0.15">
      <c r="A1421" s="36">
        <f t="shared" si="461"/>
        <v>45815</v>
      </c>
      <c r="B1421" s="14">
        <f t="shared" si="466"/>
        <v>1112.6888581615574</v>
      </c>
      <c r="C1421" s="13">
        <f t="shared" si="467"/>
        <v>1040.5755622900001</v>
      </c>
      <c r="D1421" s="12">
        <f>IF(A1421&lt;$B$1,VLOOKUP(A1421,[1]DI!$A$4:$B$15000,2,FALSE),0)</f>
        <v>0</v>
      </c>
      <c r="E1421" s="13">
        <f t="shared" si="468"/>
        <v>1</v>
      </c>
      <c r="F1421" s="13">
        <f>(TRUNC(PRODUCT($E$13:$E1420),16))</f>
        <v>1.5113352052416</v>
      </c>
      <c r="G1421" s="13">
        <f t="shared" si="469"/>
        <v>1.4962777904675799</v>
      </c>
      <c r="H1421" s="13">
        <f t="shared" si="470"/>
        <v>1.01006325</v>
      </c>
      <c r="I1421" s="12">
        <f t="shared" si="471"/>
        <v>4.4999999999999998E-2</v>
      </c>
      <c r="J1421" s="12">
        <f t="shared" si="464"/>
        <v>3.5000000000000003E-2</v>
      </c>
      <c r="K1421" s="30">
        <f t="shared" si="472"/>
        <v>45757</v>
      </c>
      <c r="L1421" s="2">
        <f t="shared" si="473"/>
        <v>38</v>
      </c>
      <c r="M1421" s="15">
        <f t="shared" si="474"/>
        <v>39</v>
      </c>
      <c r="N1421" s="11">
        <f t="shared" si="475"/>
        <v>1.0068353919999999</v>
      </c>
      <c r="O1421" s="11">
        <f t="shared" si="476"/>
        <v>1.0053382280000001</v>
      </c>
      <c r="P1421" s="11">
        <f t="shared" si="477"/>
        <v>1.0169674280000001</v>
      </c>
      <c r="Q1421" s="11">
        <f t="shared" si="478"/>
        <v>1.0154551979999999</v>
      </c>
      <c r="R1421" s="15">
        <f t="shared" si="479"/>
        <v>0</v>
      </c>
      <c r="S1421" s="13">
        <f t="shared" si="462"/>
        <v>72.113295871557241</v>
      </c>
      <c r="T1421" s="13">
        <f t="shared" si="463"/>
        <v>62.965725209330529</v>
      </c>
      <c r="U1421" s="19">
        <f t="shared" si="465"/>
        <v>0</v>
      </c>
      <c r="V1421" s="13">
        <f t="shared" si="480"/>
        <v>0</v>
      </c>
      <c r="W1421" s="4" t="str">
        <f t="shared" si="481"/>
        <v>A+J=</v>
      </c>
      <c r="X1421" s="30">
        <f t="shared" si="482"/>
        <v>45866</v>
      </c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3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</row>
    <row r="1422" spans="1:80" x14ac:dyDescent="0.15">
      <c r="A1422" s="36">
        <f t="shared" ref="A1422:A1472" si="483">(A1421+1)</f>
        <v>45816</v>
      </c>
      <c r="B1422" s="14">
        <f t="shared" si="466"/>
        <v>1112.6888581615574</v>
      </c>
      <c r="C1422" s="13">
        <f t="shared" si="467"/>
        <v>1040.5755622900001</v>
      </c>
      <c r="D1422" s="12">
        <f>IF(A1422&lt;$B$1,VLOOKUP(A1422,[1]DI!$A$4:$B$15000,2,FALSE),0)</f>
        <v>0</v>
      </c>
      <c r="E1422" s="13">
        <f t="shared" si="468"/>
        <v>1</v>
      </c>
      <c r="F1422" s="13">
        <f>(TRUNC(PRODUCT($E$13:$E1421),16))</f>
        <v>1.5113352052416</v>
      </c>
      <c r="G1422" s="13">
        <f t="shared" si="469"/>
        <v>1.4962777904675799</v>
      </c>
      <c r="H1422" s="13">
        <f t="shared" si="470"/>
        <v>1.01006325</v>
      </c>
      <c r="I1422" s="12">
        <f t="shared" si="471"/>
        <v>4.4999999999999998E-2</v>
      </c>
      <c r="J1422" s="12">
        <f t="shared" si="464"/>
        <v>3.5000000000000003E-2</v>
      </c>
      <c r="K1422" s="30">
        <f t="shared" si="472"/>
        <v>45757</v>
      </c>
      <c r="L1422" s="2">
        <f t="shared" si="473"/>
        <v>38</v>
      </c>
      <c r="M1422" s="15">
        <f t="shared" si="474"/>
        <v>39</v>
      </c>
      <c r="N1422" s="11">
        <f t="shared" si="475"/>
        <v>1.0068353919999999</v>
      </c>
      <c r="O1422" s="11">
        <f t="shared" si="476"/>
        <v>1.0053382280000001</v>
      </c>
      <c r="P1422" s="11">
        <f t="shared" si="477"/>
        <v>1.0169674280000001</v>
      </c>
      <c r="Q1422" s="11">
        <f t="shared" si="478"/>
        <v>1.0154551979999999</v>
      </c>
      <c r="R1422" s="15">
        <f t="shared" si="479"/>
        <v>0</v>
      </c>
      <c r="S1422" s="13">
        <f t="shared" si="462"/>
        <v>72.113295871557241</v>
      </c>
      <c r="T1422" s="13">
        <f t="shared" si="463"/>
        <v>62.965725209330529</v>
      </c>
      <c r="U1422" s="19">
        <f t="shared" si="465"/>
        <v>0</v>
      </c>
      <c r="V1422" s="13">
        <f t="shared" si="480"/>
        <v>0</v>
      </c>
      <c r="W1422" s="4" t="str">
        <f t="shared" si="481"/>
        <v>A+J=</v>
      </c>
      <c r="X1422" s="30">
        <f t="shared" si="482"/>
        <v>45866</v>
      </c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3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</row>
    <row r="1423" spans="1:80" x14ac:dyDescent="0.15">
      <c r="A1423" s="36">
        <f t="shared" si="483"/>
        <v>45817</v>
      </c>
      <c r="B1423" s="14">
        <f t="shared" si="466"/>
        <v>1112.6888581615574</v>
      </c>
      <c r="C1423" s="13">
        <f t="shared" si="467"/>
        <v>1040.5755622900001</v>
      </c>
      <c r="D1423" s="12">
        <f>IF(A1423&lt;$B$1,VLOOKUP(A1423,[1]DI!$A$4:$B$15000,2,FALSE),0)</f>
        <v>0</v>
      </c>
      <c r="E1423" s="13">
        <f t="shared" si="468"/>
        <v>1</v>
      </c>
      <c r="F1423" s="13">
        <f>(TRUNC(PRODUCT($E$13:$E1422),16))</f>
        <v>1.5113352052416</v>
      </c>
      <c r="G1423" s="13">
        <f t="shared" si="469"/>
        <v>1.4962777904675799</v>
      </c>
      <c r="H1423" s="13">
        <f t="shared" si="470"/>
        <v>1.01006325</v>
      </c>
      <c r="I1423" s="12">
        <f t="shared" si="471"/>
        <v>4.4999999999999998E-2</v>
      </c>
      <c r="J1423" s="12">
        <f t="shared" si="464"/>
        <v>3.5000000000000003E-2</v>
      </c>
      <c r="K1423" s="30">
        <f t="shared" si="472"/>
        <v>45757</v>
      </c>
      <c r="L1423" s="2">
        <f t="shared" si="473"/>
        <v>39</v>
      </c>
      <c r="M1423" s="15">
        <f t="shared" si="474"/>
        <v>39</v>
      </c>
      <c r="N1423" s="11">
        <f t="shared" si="475"/>
        <v>1.0068353919999999</v>
      </c>
      <c r="O1423" s="11">
        <f t="shared" si="476"/>
        <v>1.0053382280000001</v>
      </c>
      <c r="P1423" s="11">
        <f t="shared" si="477"/>
        <v>1.0169674280000001</v>
      </c>
      <c r="Q1423" s="11">
        <f t="shared" si="478"/>
        <v>1.0154551979999999</v>
      </c>
      <c r="R1423" s="15">
        <f t="shared" si="479"/>
        <v>0</v>
      </c>
      <c r="S1423" s="13">
        <f t="shared" si="462"/>
        <v>72.113295871557241</v>
      </c>
      <c r="T1423" s="13">
        <f t="shared" si="463"/>
        <v>62.965725209330529</v>
      </c>
      <c r="U1423" s="19">
        <f t="shared" si="465"/>
        <v>0</v>
      </c>
      <c r="V1423" s="13">
        <f t="shared" si="480"/>
        <v>0</v>
      </c>
      <c r="W1423" s="4" t="str">
        <f t="shared" si="481"/>
        <v>A+J=</v>
      </c>
      <c r="X1423" s="30">
        <f t="shared" si="482"/>
        <v>45866</v>
      </c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3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</row>
    <row r="1424" spans="1:80" x14ac:dyDescent="0.15">
      <c r="A1424" s="36">
        <f t="shared" si="483"/>
        <v>45818</v>
      </c>
      <c r="B1424" s="14">
        <f t="shared" si="466"/>
        <v>1112.8832293592895</v>
      </c>
      <c r="C1424" s="13">
        <f t="shared" si="467"/>
        <v>1040.5755622900001</v>
      </c>
      <c r="D1424" s="12">
        <f>IF(A1424&lt;$B$1,VLOOKUP(A1424,[1]DI!$A$4:$B$15000,2,FALSE),0)</f>
        <v>0</v>
      </c>
      <c r="E1424" s="13">
        <f t="shared" si="468"/>
        <v>1</v>
      </c>
      <c r="F1424" s="13">
        <f>(TRUNC(PRODUCT($E$13:$E1423),16))</f>
        <v>1.5113352052416</v>
      </c>
      <c r="G1424" s="13">
        <f t="shared" si="469"/>
        <v>1.4962777904675799</v>
      </c>
      <c r="H1424" s="13">
        <f t="shared" si="470"/>
        <v>1.01006325</v>
      </c>
      <c r="I1424" s="12">
        <f t="shared" si="471"/>
        <v>4.4999999999999998E-2</v>
      </c>
      <c r="J1424" s="12">
        <f t="shared" si="464"/>
        <v>3.5000000000000003E-2</v>
      </c>
      <c r="K1424" s="30">
        <f t="shared" si="472"/>
        <v>45757</v>
      </c>
      <c r="L1424" s="2">
        <f t="shared" si="473"/>
        <v>40</v>
      </c>
      <c r="M1424" s="15">
        <f t="shared" si="474"/>
        <v>40</v>
      </c>
      <c r="N1424" s="11">
        <f t="shared" si="475"/>
        <v>1.007011272</v>
      </c>
      <c r="O1424" s="11">
        <f t="shared" si="476"/>
        <v>1.0054754800000001</v>
      </c>
      <c r="P1424" s="11">
        <f t="shared" si="477"/>
        <v>1.017145078</v>
      </c>
      <c r="Q1424" s="11">
        <f t="shared" si="478"/>
        <v>1.0155938309999999</v>
      </c>
      <c r="R1424" s="15">
        <f t="shared" si="479"/>
        <v>0</v>
      </c>
      <c r="S1424" s="13">
        <f t="shared" si="462"/>
        <v>72.307667069289394</v>
      </c>
      <c r="T1424" s="13">
        <f t="shared" si="463"/>
        <v>63.116383995469292</v>
      </c>
      <c r="U1424" s="19">
        <f t="shared" si="465"/>
        <v>0</v>
      </c>
      <c r="V1424" s="13">
        <f t="shared" si="480"/>
        <v>0</v>
      </c>
      <c r="W1424" s="4" t="str">
        <f t="shared" si="481"/>
        <v>A+J=</v>
      </c>
      <c r="X1424" s="30">
        <f t="shared" si="482"/>
        <v>45866</v>
      </c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3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</row>
    <row r="1425" spans="1:80" x14ac:dyDescent="0.15">
      <c r="A1425" s="36">
        <f t="shared" si="483"/>
        <v>45819</v>
      </c>
      <c r="B1425" s="14">
        <f t="shared" si="466"/>
        <v>1113.0776333734862</v>
      </c>
      <c r="C1425" s="13">
        <f t="shared" si="467"/>
        <v>1040.5755622900001</v>
      </c>
      <c r="D1425" s="12">
        <f>IF(A1425&lt;$B$1,VLOOKUP(A1425,[1]DI!$A$4:$B$15000,2,FALSE),0)</f>
        <v>0</v>
      </c>
      <c r="E1425" s="13">
        <f t="shared" si="468"/>
        <v>1</v>
      </c>
      <c r="F1425" s="13">
        <f>(TRUNC(PRODUCT($E$13:$E1424),16))</f>
        <v>1.5113352052416</v>
      </c>
      <c r="G1425" s="13">
        <f t="shared" si="469"/>
        <v>1.4962777904675799</v>
      </c>
      <c r="H1425" s="13">
        <f t="shared" si="470"/>
        <v>1.01006325</v>
      </c>
      <c r="I1425" s="12">
        <f t="shared" si="471"/>
        <v>4.4999999999999998E-2</v>
      </c>
      <c r="J1425" s="12">
        <f t="shared" si="464"/>
        <v>3.5000000000000003E-2</v>
      </c>
      <c r="K1425" s="30">
        <f t="shared" si="472"/>
        <v>45757</v>
      </c>
      <c r="L1425" s="2">
        <f t="shared" si="473"/>
        <v>41</v>
      </c>
      <c r="M1425" s="15">
        <f t="shared" si="474"/>
        <v>41</v>
      </c>
      <c r="N1425" s="11">
        <f t="shared" si="475"/>
        <v>1.007187182</v>
      </c>
      <c r="O1425" s="11">
        <f t="shared" si="476"/>
        <v>1.0056127500000001</v>
      </c>
      <c r="P1425" s="11">
        <f t="shared" si="477"/>
        <v>1.0173227579999999</v>
      </c>
      <c r="Q1425" s="11">
        <f t="shared" si="478"/>
        <v>1.0157324830000001</v>
      </c>
      <c r="R1425" s="15">
        <f t="shared" si="479"/>
        <v>0</v>
      </c>
      <c r="S1425" s="13">
        <f t="shared" si="462"/>
        <v>72.502071083486115</v>
      </c>
      <c r="T1425" s="13">
        <f t="shared" si="463"/>
        <v>63.267063418835406</v>
      </c>
      <c r="U1425" s="19">
        <f t="shared" si="465"/>
        <v>0</v>
      </c>
      <c r="V1425" s="13">
        <f t="shared" si="480"/>
        <v>0</v>
      </c>
      <c r="W1425" s="4" t="str">
        <f t="shared" si="481"/>
        <v>A+J=</v>
      </c>
      <c r="X1425" s="30">
        <f t="shared" si="482"/>
        <v>45866</v>
      </c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3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</row>
    <row r="1426" spans="1:80" x14ac:dyDescent="0.15">
      <c r="A1426" s="36">
        <f t="shared" si="483"/>
        <v>45820</v>
      </c>
      <c r="B1426" s="14">
        <f t="shared" si="466"/>
        <v>1113.2720724112451</v>
      </c>
      <c r="C1426" s="13">
        <f t="shared" si="467"/>
        <v>1040.5755622900001</v>
      </c>
      <c r="D1426" s="12">
        <f>IF(A1426&lt;$B$1,VLOOKUP(A1426,[1]DI!$A$4:$B$15000,2,FALSE),0)</f>
        <v>0</v>
      </c>
      <c r="E1426" s="13">
        <f t="shared" si="468"/>
        <v>1</v>
      </c>
      <c r="F1426" s="13">
        <f>(TRUNC(PRODUCT($E$13:$E1425),16))</f>
        <v>1.5113352052416</v>
      </c>
      <c r="G1426" s="13">
        <f t="shared" si="469"/>
        <v>1.4962777904675799</v>
      </c>
      <c r="H1426" s="13">
        <f t="shared" si="470"/>
        <v>1.01006325</v>
      </c>
      <c r="I1426" s="12">
        <f t="shared" si="471"/>
        <v>4.4999999999999998E-2</v>
      </c>
      <c r="J1426" s="12">
        <f t="shared" si="464"/>
        <v>3.5000000000000003E-2</v>
      </c>
      <c r="K1426" s="30">
        <f t="shared" si="472"/>
        <v>45757</v>
      </c>
      <c r="L1426" s="2">
        <f t="shared" si="473"/>
        <v>42</v>
      </c>
      <c r="M1426" s="15">
        <f t="shared" si="474"/>
        <v>42</v>
      </c>
      <c r="N1426" s="11">
        <f t="shared" si="475"/>
        <v>1.007363123</v>
      </c>
      <c r="O1426" s="11">
        <f t="shared" si="476"/>
        <v>1.005750039</v>
      </c>
      <c r="P1426" s="11">
        <f t="shared" si="477"/>
        <v>1.0175004700000001</v>
      </c>
      <c r="Q1426" s="11">
        <f t="shared" si="478"/>
        <v>1.015871153</v>
      </c>
      <c r="R1426" s="15">
        <f t="shared" si="479"/>
        <v>0</v>
      </c>
      <c r="S1426" s="13">
        <f t="shared" si="462"/>
        <v>72.696510121245069</v>
      </c>
      <c r="T1426" s="13">
        <f t="shared" si="463"/>
        <v>63.417762403258976</v>
      </c>
      <c r="U1426" s="19">
        <f t="shared" si="465"/>
        <v>0</v>
      </c>
      <c r="V1426" s="13">
        <f t="shared" si="480"/>
        <v>0</v>
      </c>
      <c r="W1426" s="4" t="str">
        <f t="shared" si="481"/>
        <v>A+J=</v>
      </c>
      <c r="X1426" s="30">
        <f t="shared" si="482"/>
        <v>45866</v>
      </c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3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</row>
    <row r="1427" spans="1:80" x14ac:dyDescent="0.15">
      <c r="A1427" s="36">
        <f t="shared" si="483"/>
        <v>45821</v>
      </c>
      <c r="B1427" s="14">
        <f t="shared" si="466"/>
        <v>1113.4665453590176</v>
      </c>
      <c r="C1427" s="13">
        <f t="shared" si="467"/>
        <v>1040.5755622900001</v>
      </c>
      <c r="D1427" s="12">
        <f>IF(A1427&lt;$B$1,VLOOKUP(A1427,[1]DI!$A$4:$B$15000,2,FALSE),0)</f>
        <v>0</v>
      </c>
      <c r="E1427" s="13">
        <f t="shared" si="468"/>
        <v>1</v>
      </c>
      <c r="F1427" s="13">
        <f>(TRUNC(PRODUCT($E$13:$E1426),16))</f>
        <v>1.5113352052416</v>
      </c>
      <c r="G1427" s="13">
        <f t="shared" si="469"/>
        <v>1.4962777904675799</v>
      </c>
      <c r="H1427" s="13">
        <f t="shared" si="470"/>
        <v>1.01006325</v>
      </c>
      <c r="I1427" s="12">
        <f t="shared" si="471"/>
        <v>4.4999999999999998E-2</v>
      </c>
      <c r="J1427" s="12">
        <f t="shared" si="464"/>
        <v>3.5000000000000003E-2</v>
      </c>
      <c r="K1427" s="30">
        <f t="shared" si="472"/>
        <v>45757</v>
      </c>
      <c r="L1427" s="2">
        <f t="shared" si="473"/>
        <v>43</v>
      </c>
      <c r="M1427" s="15">
        <f t="shared" si="474"/>
        <v>43</v>
      </c>
      <c r="N1427" s="11">
        <f t="shared" si="475"/>
        <v>1.0075390950000001</v>
      </c>
      <c r="O1427" s="11">
        <f t="shared" si="476"/>
        <v>1.005887347</v>
      </c>
      <c r="P1427" s="11">
        <f t="shared" si="477"/>
        <v>1.0176782129999999</v>
      </c>
      <c r="Q1427" s="11">
        <f t="shared" si="478"/>
        <v>1.016009843</v>
      </c>
      <c r="R1427" s="15">
        <f t="shared" si="479"/>
        <v>0</v>
      </c>
      <c r="S1427" s="13">
        <f t="shared" si="462"/>
        <v>72.890983069017409</v>
      </c>
      <c r="T1427" s="13">
        <f t="shared" si="463"/>
        <v>63.568483131079738</v>
      </c>
      <c r="U1427" s="19">
        <f t="shared" si="465"/>
        <v>0</v>
      </c>
      <c r="V1427" s="13">
        <f t="shared" si="480"/>
        <v>0</v>
      </c>
      <c r="W1427" s="4" t="str">
        <f t="shared" si="481"/>
        <v>A+J=</v>
      </c>
      <c r="X1427" s="30">
        <f t="shared" si="482"/>
        <v>45866</v>
      </c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3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</row>
    <row r="1428" spans="1:80" x14ac:dyDescent="0.15">
      <c r="A1428" s="36">
        <f t="shared" si="483"/>
        <v>45822</v>
      </c>
      <c r="B1428" s="14">
        <f t="shared" si="466"/>
        <v>1113.6610511332544</v>
      </c>
      <c r="C1428" s="13">
        <f t="shared" si="467"/>
        <v>1040.5755622900001</v>
      </c>
      <c r="D1428" s="12">
        <f>IF(A1428&lt;$B$1,VLOOKUP(A1428,[1]DI!$A$4:$B$15000,2,FALSE),0)</f>
        <v>0</v>
      </c>
      <c r="E1428" s="13">
        <f t="shared" si="468"/>
        <v>1</v>
      </c>
      <c r="F1428" s="13">
        <f>(TRUNC(PRODUCT($E$13:$E1427),16))</f>
        <v>1.5113352052416</v>
      </c>
      <c r="G1428" s="13">
        <f t="shared" si="469"/>
        <v>1.4962777904675799</v>
      </c>
      <c r="H1428" s="13">
        <f t="shared" si="470"/>
        <v>1.01006325</v>
      </c>
      <c r="I1428" s="12">
        <f t="shared" si="471"/>
        <v>4.4999999999999998E-2</v>
      </c>
      <c r="J1428" s="12">
        <f t="shared" si="464"/>
        <v>3.5000000000000003E-2</v>
      </c>
      <c r="K1428" s="30">
        <f t="shared" si="472"/>
        <v>45757</v>
      </c>
      <c r="L1428" s="2">
        <f t="shared" si="473"/>
        <v>43</v>
      </c>
      <c r="M1428" s="15">
        <f t="shared" si="474"/>
        <v>44</v>
      </c>
      <c r="N1428" s="11">
        <f t="shared" si="475"/>
        <v>1.0077150969999999</v>
      </c>
      <c r="O1428" s="11">
        <f t="shared" si="476"/>
        <v>1.0060246740000001</v>
      </c>
      <c r="P1428" s="11">
        <f t="shared" si="477"/>
        <v>1.017855986</v>
      </c>
      <c r="Q1428" s="11">
        <f t="shared" si="478"/>
        <v>1.016148552</v>
      </c>
      <c r="R1428" s="15">
        <f t="shared" si="479"/>
        <v>0</v>
      </c>
      <c r="S1428" s="13">
        <f t="shared" si="462"/>
        <v>73.085488843254325</v>
      </c>
      <c r="T1428" s="13">
        <f t="shared" si="463"/>
        <v>63.719224496127836</v>
      </c>
      <c r="U1428" s="19">
        <f t="shared" si="465"/>
        <v>0</v>
      </c>
      <c r="V1428" s="13">
        <f t="shared" si="480"/>
        <v>0</v>
      </c>
      <c r="W1428" s="4" t="str">
        <f t="shared" si="481"/>
        <v>A+J=</v>
      </c>
      <c r="X1428" s="30">
        <f t="shared" si="482"/>
        <v>45866</v>
      </c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3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</row>
    <row r="1429" spans="1:80" x14ac:dyDescent="0.15">
      <c r="A1429" s="36">
        <f t="shared" si="483"/>
        <v>45823</v>
      </c>
      <c r="B1429" s="14">
        <f t="shared" si="466"/>
        <v>1113.6610511332544</v>
      </c>
      <c r="C1429" s="13">
        <f t="shared" si="467"/>
        <v>1040.5755622900001</v>
      </c>
      <c r="D1429" s="12">
        <f>IF(A1429&lt;$B$1,VLOOKUP(A1429,[1]DI!$A$4:$B$15000,2,FALSE),0)</f>
        <v>0</v>
      </c>
      <c r="E1429" s="13">
        <f t="shared" si="468"/>
        <v>1</v>
      </c>
      <c r="F1429" s="13">
        <f>(TRUNC(PRODUCT($E$13:$E1428),16))</f>
        <v>1.5113352052416</v>
      </c>
      <c r="G1429" s="13">
        <f t="shared" si="469"/>
        <v>1.4962777904675799</v>
      </c>
      <c r="H1429" s="13">
        <f t="shared" si="470"/>
        <v>1.01006325</v>
      </c>
      <c r="I1429" s="12">
        <f t="shared" si="471"/>
        <v>4.4999999999999998E-2</v>
      </c>
      <c r="J1429" s="12">
        <f t="shared" si="464"/>
        <v>3.5000000000000003E-2</v>
      </c>
      <c r="K1429" s="30">
        <f t="shared" si="472"/>
        <v>45757</v>
      </c>
      <c r="L1429" s="2">
        <f t="shared" si="473"/>
        <v>43</v>
      </c>
      <c r="M1429" s="15">
        <f t="shared" si="474"/>
        <v>44</v>
      </c>
      <c r="N1429" s="11">
        <f t="shared" si="475"/>
        <v>1.0077150969999999</v>
      </c>
      <c r="O1429" s="11">
        <f t="shared" si="476"/>
        <v>1.0060246740000001</v>
      </c>
      <c r="P1429" s="11">
        <f t="shared" si="477"/>
        <v>1.017855986</v>
      </c>
      <c r="Q1429" s="11">
        <f t="shared" si="478"/>
        <v>1.016148552</v>
      </c>
      <c r="R1429" s="15">
        <f t="shared" si="479"/>
        <v>0</v>
      </c>
      <c r="S1429" s="13">
        <f t="shared" ref="S1429:S1472" si="484">TRUNC(((P1429-1)*C1429),8)+((Z$1357*P1429))</f>
        <v>73.085488843254325</v>
      </c>
      <c r="T1429" s="13">
        <f t="shared" ref="T1429:T1472" si="485">TRUNC(((Q1429-1)*C1429),8)+(((T$1363-Z$1355)*Q1429))</f>
        <v>63.719224496127836</v>
      </c>
      <c r="U1429" s="19">
        <f t="shared" si="465"/>
        <v>0</v>
      </c>
      <c r="V1429" s="13">
        <f t="shared" si="480"/>
        <v>0</v>
      </c>
      <c r="W1429" s="4" t="str">
        <f t="shared" si="481"/>
        <v>A+J=</v>
      </c>
      <c r="X1429" s="30">
        <f t="shared" si="482"/>
        <v>45866</v>
      </c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3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</row>
    <row r="1430" spans="1:80" x14ac:dyDescent="0.15">
      <c r="A1430" s="36">
        <f t="shared" si="483"/>
        <v>45824</v>
      </c>
      <c r="B1430" s="14">
        <f t="shared" si="466"/>
        <v>1113.6610511332544</v>
      </c>
      <c r="C1430" s="13">
        <f t="shared" si="467"/>
        <v>1040.5755622900001</v>
      </c>
      <c r="D1430" s="12">
        <f>IF(A1430&lt;$B$1,VLOOKUP(A1430,[1]DI!$A$4:$B$15000,2,FALSE),0)</f>
        <v>0</v>
      </c>
      <c r="E1430" s="13">
        <f t="shared" si="468"/>
        <v>1</v>
      </c>
      <c r="F1430" s="13">
        <f>(TRUNC(PRODUCT($E$13:$E1429),16))</f>
        <v>1.5113352052416</v>
      </c>
      <c r="G1430" s="13">
        <f t="shared" si="469"/>
        <v>1.4962777904675799</v>
      </c>
      <c r="H1430" s="13">
        <f t="shared" si="470"/>
        <v>1.01006325</v>
      </c>
      <c r="I1430" s="12">
        <f t="shared" si="471"/>
        <v>4.4999999999999998E-2</v>
      </c>
      <c r="J1430" s="12">
        <f t="shared" ref="J1430:J1472" si="486">J1429</f>
        <v>3.5000000000000003E-2</v>
      </c>
      <c r="K1430" s="30">
        <f t="shared" si="472"/>
        <v>45757</v>
      </c>
      <c r="L1430" s="2">
        <f t="shared" si="473"/>
        <v>44</v>
      </c>
      <c r="M1430" s="15">
        <f t="shared" si="474"/>
        <v>44</v>
      </c>
      <c r="N1430" s="11">
        <f t="shared" si="475"/>
        <v>1.0077150969999999</v>
      </c>
      <c r="O1430" s="11">
        <f t="shared" si="476"/>
        <v>1.0060246740000001</v>
      </c>
      <c r="P1430" s="11">
        <f t="shared" si="477"/>
        <v>1.017855986</v>
      </c>
      <c r="Q1430" s="11">
        <f t="shared" si="478"/>
        <v>1.016148552</v>
      </c>
      <c r="R1430" s="15">
        <f t="shared" si="479"/>
        <v>0</v>
      </c>
      <c r="S1430" s="13">
        <f t="shared" si="484"/>
        <v>73.085488843254325</v>
      </c>
      <c r="T1430" s="13">
        <f t="shared" si="485"/>
        <v>63.719224496127836</v>
      </c>
      <c r="U1430" s="19">
        <f t="shared" si="465"/>
        <v>0</v>
      </c>
      <c r="V1430" s="13">
        <f t="shared" si="480"/>
        <v>0</v>
      </c>
      <c r="W1430" s="4" t="str">
        <f t="shared" si="481"/>
        <v>A+J=</v>
      </c>
      <c r="X1430" s="30">
        <f t="shared" si="482"/>
        <v>45866</v>
      </c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3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</row>
    <row r="1431" spans="1:80" x14ac:dyDescent="0.15">
      <c r="A1431" s="36">
        <f t="shared" si="483"/>
        <v>45825</v>
      </c>
      <c r="B1431" s="14">
        <f t="shared" si="466"/>
        <v>1113.8555908175047</v>
      </c>
      <c r="C1431" s="13">
        <f t="shared" si="467"/>
        <v>1040.5755622900001</v>
      </c>
      <c r="D1431" s="12">
        <f>IF(A1431&lt;$B$1,VLOOKUP(A1431,[1]DI!$A$4:$B$15000,2,FALSE),0)</f>
        <v>0</v>
      </c>
      <c r="E1431" s="13">
        <f t="shared" si="468"/>
        <v>1</v>
      </c>
      <c r="F1431" s="13">
        <f>(TRUNC(PRODUCT($E$13:$E1430),16))</f>
        <v>1.5113352052416</v>
      </c>
      <c r="G1431" s="13">
        <f t="shared" si="469"/>
        <v>1.4962777904675799</v>
      </c>
      <c r="H1431" s="13">
        <f t="shared" si="470"/>
        <v>1.01006325</v>
      </c>
      <c r="I1431" s="12">
        <f t="shared" si="471"/>
        <v>4.4999999999999998E-2</v>
      </c>
      <c r="J1431" s="12">
        <f t="shared" si="486"/>
        <v>3.5000000000000003E-2</v>
      </c>
      <c r="K1431" s="30">
        <f t="shared" si="472"/>
        <v>45757</v>
      </c>
      <c r="L1431" s="2">
        <f t="shared" si="473"/>
        <v>45</v>
      </c>
      <c r="M1431" s="15">
        <f t="shared" si="474"/>
        <v>45</v>
      </c>
      <c r="N1431" s="11">
        <f t="shared" si="475"/>
        <v>1.00789113</v>
      </c>
      <c r="O1431" s="11">
        <f t="shared" si="476"/>
        <v>1.0061620200000001</v>
      </c>
      <c r="P1431" s="11">
        <f t="shared" si="477"/>
        <v>1.01803379</v>
      </c>
      <c r="Q1431" s="11">
        <f t="shared" si="478"/>
        <v>1.01628728</v>
      </c>
      <c r="R1431" s="15">
        <f t="shared" si="479"/>
        <v>0</v>
      </c>
      <c r="S1431" s="13">
        <f t="shared" si="484"/>
        <v>73.280028527504641</v>
      </c>
      <c r="T1431" s="13">
        <f t="shared" si="485"/>
        <v>63.869986518403266</v>
      </c>
      <c r="U1431" s="19">
        <f t="shared" si="465"/>
        <v>0</v>
      </c>
      <c r="V1431" s="13">
        <f t="shared" si="480"/>
        <v>0</v>
      </c>
      <c r="W1431" s="4" t="str">
        <f t="shared" si="481"/>
        <v>A+J=</v>
      </c>
      <c r="X1431" s="30">
        <f t="shared" si="482"/>
        <v>45866</v>
      </c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3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</row>
    <row r="1432" spans="1:80" x14ac:dyDescent="0.15">
      <c r="A1432" s="36">
        <f t="shared" si="483"/>
        <v>45826</v>
      </c>
      <c r="B1432" s="14">
        <f t="shared" si="466"/>
        <v>1114.0501655253172</v>
      </c>
      <c r="C1432" s="13">
        <f t="shared" si="467"/>
        <v>1040.5755622900001</v>
      </c>
      <c r="D1432" s="12">
        <f>IF(A1432&lt;$B$1,VLOOKUP(A1432,[1]DI!$A$4:$B$15000,2,FALSE),0)</f>
        <v>0</v>
      </c>
      <c r="E1432" s="13">
        <f t="shared" si="468"/>
        <v>1</v>
      </c>
      <c r="F1432" s="13">
        <f>(TRUNC(PRODUCT($E$13:$E1431),16))</f>
        <v>1.5113352052416</v>
      </c>
      <c r="G1432" s="13">
        <f t="shared" si="469"/>
        <v>1.4962777904675799</v>
      </c>
      <c r="H1432" s="13">
        <f t="shared" si="470"/>
        <v>1.01006325</v>
      </c>
      <c r="I1432" s="12">
        <f t="shared" si="471"/>
        <v>4.4999999999999998E-2</v>
      </c>
      <c r="J1432" s="12">
        <f t="shared" si="486"/>
        <v>3.5000000000000003E-2</v>
      </c>
      <c r="K1432" s="30">
        <f t="shared" si="472"/>
        <v>45757</v>
      </c>
      <c r="L1432" s="2">
        <f t="shared" si="473"/>
        <v>46</v>
      </c>
      <c r="M1432" s="15">
        <f t="shared" si="474"/>
        <v>46</v>
      </c>
      <c r="N1432" s="11">
        <f t="shared" si="475"/>
        <v>1.0080671940000001</v>
      </c>
      <c r="O1432" s="11">
        <f t="shared" si="476"/>
        <v>1.0062993840000001</v>
      </c>
      <c r="P1432" s="11">
        <f t="shared" si="477"/>
        <v>1.018211626</v>
      </c>
      <c r="Q1432" s="11">
        <f t="shared" si="478"/>
        <v>1.016426026</v>
      </c>
      <c r="R1432" s="15">
        <f t="shared" si="479"/>
        <v>0</v>
      </c>
      <c r="S1432" s="13">
        <f t="shared" si="484"/>
        <v>73.474603235317161</v>
      </c>
      <c r="T1432" s="13">
        <f t="shared" si="485"/>
        <v>64.020768101736166</v>
      </c>
      <c r="U1432" s="19">
        <f t="shared" si="465"/>
        <v>0</v>
      </c>
      <c r="V1432" s="13">
        <f t="shared" si="480"/>
        <v>0</v>
      </c>
      <c r="W1432" s="4" t="str">
        <f t="shared" si="481"/>
        <v>A+J=</v>
      </c>
      <c r="X1432" s="30">
        <f t="shared" si="482"/>
        <v>45866</v>
      </c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3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</row>
    <row r="1433" spans="1:80" x14ac:dyDescent="0.15">
      <c r="A1433" s="36">
        <f t="shared" si="483"/>
        <v>45827</v>
      </c>
      <c r="B1433" s="14">
        <f t="shared" si="466"/>
        <v>1114.2447741431431</v>
      </c>
      <c r="C1433" s="13">
        <f t="shared" si="467"/>
        <v>1040.5755622900001</v>
      </c>
      <c r="D1433" s="12">
        <f>IF(A1433&lt;$B$1,VLOOKUP(A1433,[1]DI!$A$4:$B$15000,2,FALSE),0)</f>
        <v>0</v>
      </c>
      <c r="E1433" s="13">
        <f t="shared" si="468"/>
        <v>1</v>
      </c>
      <c r="F1433" s="13">
        <f>(TRUNC(PRODUCT($E$13:$E1432),16))</f>
        <v>1.5113352052416</v>
      </c>
      <c r="G1433" s="13">
        <f t="shared" si="469"/>
        <v>1.4962777904675799</v>
      </c>
      <c r="H1433" s="13">
        <f t="shared" si="470"/>
        <v>1.01006325</v>
      </c>
      <c r="I1433" s="12">
        <f t="shared" si="471"/>
        <v>4.4999999999999998E-2</v>
      </c>
      <c r="J1433" s="12">
        <f t="shared" si="486"/>
        <v>3.5000000000000003E-2</v>
      </c>
      <c r="K1433" s="30">
        <f t="shared" si="472"/>
        <v>45757</v>
      </c>
      <c r="L1433" s="2">
        <f t="shared" si="473"/>
        <v>46</v>
      </c>
      <c r="M1433" s="15">
        <f t="shared" si="474"/>
        <v>47</v>
      </c>
      <c r="N1433" s="11">
        <f t="shared" si="475"/>
        <v>1.0082432889999999</v>
      </c>
      <c r="O1433" s="11">
        <f t="shared" si="476"/>
        <v>1.0064367670000001</v>
      </c>
      <c r="P1433" s="11">
        <f t="shared" si="477"/>
        <v>1.0183894929999999</v>
      </c>
      <c r="Q1433" s="11">
        <f t="shared" si="478"/>
        <v>1.0165647920000001</v>
      </c>
      <c r="R1433" s="15">
        <f t="shared" si="479"/>
        <v>0</v>
      </c>
      <c r="S1433" s="13">
        <f t="shared" si="484"/>
        <v>73.669211853143082</v>
      </c>
      <c r="T1433" s="13">
        <f t="shared" si="485"/>
        <v>64.171571408466249</v>
      </c>
      <c r="U1433" s="19">
        <f t="shared" si="465"/>
        <v>0</v>
      </c>
      <c r="V1433" s="13">
        <f t="shared" si="480"/>
        <v>0</v>
      </c>
      <c r="W1433" s="4" t="str">
        <f t="shared" si="481"/>
        <v>A+J=</v>
      </c>
      <c r="X1433" s="30">
        <f t="shared" si="482"/>
        <v>45866</v>
      </c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3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</row>
    <row r="1434" spans="1:80" x14ac:dyDescent="0.15">
      <c r="A1434" s="36">
        <f t="shared" si="483"/>
        <v>45828</v>
      </c>
      <c r="B1434" s="14">
        <f t="shared" si="466"/>
        <v>1114.2447741431431</v>
      </c>
      <c r="C1434" s="13">
        <f t="shared" si="467"/>
        <v>1040.5755622900001</v>
      </c>
      <c r="D1434" s="12">
        <f>IF(A1434&lt;$B$1,VLOOKUP(A1434,[1]DI!$A$4:$B$15000,2,FALSE),0)</f>
        <v>0</v>
      </c>
      <c r="E1434" s="13">
        <f t="shared" si="468"/>
        <v>1</v>
      </c>
      <c r="F1434" s="13">
        <f>(TRUNC(PRODUCT($E$13:$E1433),16))</f>
        <v>1.5113352052416</v>
      </c>
      <c r="G1434" s="13">
        <f t="shared" si="469"/>
        <v>1.4962777904675799</v>
      </c>
      <c r="H1434" s="13">
        <f t="shared" si="470"/>
        <v>1.01006325</v>
      </c>
      <c r="I1434" s="12">
        <f t="shared" si="471"/>
        <v>4.4999999999999998E-2</v>
      </c>
      <c r="J1434" s="12">
        <f t="shared" si="486"/>
        <v>3.5000000000000003E-2</v>
      </c>
      <c r="K1434" s="30">
        <f t="shared" si="472"/>
        <v>45757</v>
      </c>
      <c r="L1434" s="2">
        <f t="shared" si="473"/>
        <v>47</v>
      </c>
      <c r="M1434" s="15">
        <f t="shared" si="474"/>
        <v>47</v>
      </c>
      <c r="N1434" s="11">
        <f t="shared" si="475"/>
        <v>1.0082432889999999</v>
      </c>
      <c r="O1434" s="11">
        <f t="shared" si="476"/>
        <v>1.0064367670000001</v>
      </c>
      <c r="P1434" s="11">
        <f t="shared" si="477"/>
        <v>1.0183894929999999</v>
      </c>
      <c r="Q1434" s="11">
        <f t="shared" si="478"/>
        <v>1.0165647920000001</v>
      </c>
      <c r="R1434" s="15">
        <f t="shared" si="479"/>
        <v>0</v>
      </c>
      <c r="S1434" s="13">
        <f t="shared" si="484"/>
        <v>73.669211853143082</v>
      </c>
      <c r="T1434" s="13">
        <f t="shared" si="485"/>
        <v>64.171571408466249</v>
      </c>
      <c r="U1434" s="19">
        <f t="shared" si="465"/>
        <v>0</v>
      </c>
      <c r="V1434" s="13">
        <f t="shared" si="480"/>
        <v>0</v>
      </c>
      <c r="W1434" s="4" t="str">
        <f t="shared" si="481"/>
        <v>A+J=</v>
      </c>
      <c r="X1434" s="30">
        <f t="shared" si="482"/>
        <v>45866</v>
      </c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3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</row>
    <row r="1435" spans="1:80" x14ac:dyDescent="0.15">
      <c r="A1435" s="36">
        <f t="shared" si="483"/>
        <v>45829</v>
      </c>
      <c r="B1435" s="14">
        <f t="shared" si="466"/>
        <v>1114.4394166909824</v>
      </c>
      <c r="C1435" s="13">
        <f t="shared" si="467"/>
        <v>1040.5755622900001</v>
      </c>
      <c r="D1435" s="12">
        <f>IF(A1435&lt;$B$1,VLOOKUP(A1435,[1]DI!$A$4:$B$15000,2,FALSE),0)</f>
        <v>0</v>
      </c>
      <c r="E1435" s="13">
        <f t="shared" si="468"/>
        <v>1</v>
      </c>
      <c r="F1435" s="13">
        <f>(TRUNC(PRODUCT($E$13:$E1434),16))</f>
        <v>1.5113352052416</v>
      </c>
      <c r="G1435" s="13">
        <f t="shared" si="469"/>
        <v>1.4962777904675799</v>
      </c>
      <c r="H1435" s="13">
        <f t="shared" si="470"/>
        <v>1.01006325</v>
      </c>
      <c r="I1435" s="12">
        <f t="shared" si="471"/>
        <v>4.4999999999999998E-2</v>
      </c>
      <c r="J1435" s="12">
        <f t="shared" si="486"/>
        <v>3.5000000000000003E-2</v>
      </c>
      <c r="K1435" s="30">
        <f t="shared" si="472"/>
        <v>45757</v>
      </c>
      <c r="L1435" s="2">
        <f t="shared" si="473"/>
        <v>47</v>
      </c>
      <c r="M1435" s="15">
        <f t="shared" si="474"/>
        <v>48</v>
      </c>
      <c r="N1435" s="11">
        <f t="shared" si="475"/>
        <v>1.008419414</v>
      </c>
      <c r="O1435" s="11">
        <f t="shared" si="476"/>
        <v>1.006574168</v>
      </c>
      <c r="P1435" s="11">
        <f t="shared" si="477"/>
        <v>1.0185673909999999</v>
      </c>
      <c r="Q1435" s="11">
        <f t="shared" si="478"/>
        <v>1.016703575</v>
      </c>
      <c r="R1435" s="15">
        <f t="shared" si="479"/>
        <v>0</v>
      </c>
      <c r="S1435" s="13">
        <f t="shared" si="484"/>
        <v>73.863854400982405</v>
      </c>
      <c r="T1435" s="13">
        <f t="shared" si="485"/>
        <v>64.322393200083951</v>
      </c>
      <c r="U1435" s="19">
        <f t="shared" si="465"/>
        <v>0</v>
      </c>
      <c r="V1435" s="13">
        <f t="shared" si="480"/>
        <v>0</v>
      </c>
      <c r="W1435" s="4" t="str">
        <f t="shared" si="481"/>
        <v>A+J=</v>
      </c>
      <c r="X1435" s="30">
        <f t="shared" si="482"/>
        <v>45866</v>
      </c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3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</row>
    <row r="1436" spans="1:80" x14ac:dyDescent="0.15">
      <c r="A1436" s="36">
        <f t="shared" si="483"/>
        <v>45830</v>
      </c>
      <c r="B1436" s="14">
        <f t="shared" si="466"/>
        <v>1114.4394166909824</v>
      </c>
      <c r="C1436" s="13">
        <f t="shared" si="467"/>
        <v>1040.5755622900001</v>
      </c>
      <c r="D1436" s="12">
        <f>IF(A1436&lt;$B$1,VLOOKUP(A1436,[1]DI!$A$4:$B$15000,2,FALSE),0)</f>
        <v>0</v>
      </c>
      <c r="E1436" s="13">
        <f t="shared" si="468"/>
        <v>1</v>
      </c>
      <c r="F1436" s="13">
        <f>(TRUNC(PRODUCT($E$13:$E1435),16))</f>
        <v>1.5113352052416</v>
      </c>
      <c r="G1436" s="13">
        <f t="shared" si="469"/>
        <v>1.4962777904675799</v>
      </c>
      <c r="H1436" s="13">
        <f t="shared" si="470"/>
        <v>1.01006325</v>
      </c>
      <c r="I1436" s="12">
        <f t="shared" si="471"/>
        <v>4.4999999999999998E-2</v>
      </c>
      <c r="J1436" s="12">
        <f t="shared" si="486"/>
        <v>3.5000000000000003E-2</v>
      </c>
      <c r="K1436" s="30">
        <f t="shared" si="472"/>
        <v>45757</v>
      </c>
      <c r="L1436" s="2">
        <f t="shared" si="473"/>
        <v>47</v>
      </c>
      <c r="M1436" s="15">
        <f t="shared" si="474"/>
        <v>48</v>
      </c>
      <c r="N1436" s="11">
        <f t="shared" si="475"/>
        <v>1.008419414</v>
      </c>
      <c r="O1436" s="11">
        <f t="shared" si="476"/>
        <v>1.006574168</v>
      </c>
      <c r="P1436" s="11">
        <f t="shared" si="477"/>
        <v>1.0185673909999999</v>
      </c>
      <c r="Q1436" s="11">
        <f t="shared" si="478"/>
        <v>1.016703575</v>
      </c>
      <c r="R1436" s="15">
        <f t="shared" si="479"/>
        <v>0</v>
      </c>
      <c r="S1436" s="13">
        <f t="shared" si="484"/>
        <v>73.863854400982405</v>
      </c>
      <c r="T1436" s="13">
        <f t="shared" si="485"/>
        <v>64.322393200083951</v>
      </c>
      <c r="U1436" s="19">
        <f t="shared" si="465"/>
        <v>0</v>
      </c>
      <c r="V1436" s="13">
        <f t="shared" si="480"/>
        <v>0</v>
      </c>
      <c r="W1436" s="4" t="str">
        <f t="shared" si="481"/>
        <v>A+J=</v>
      </c>
      <c r="X1436" s="30">
        <f t="shared" si="482"/>
        <v>45866</v>
      </c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3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</row>
    <row r="1437" spans="1:80" x14ac:dyDescent="0.15">
      <c r="A1437" s="36">
        <f t="shared" si="483"/>
        <v>45831</v>
      </c>
      <c r="B1437" s="14">
        <f t="shared" si="466"/>
        <v>1114.4394166909824</v>
      </c>
      <c r="C1437" s="13">
        <f t="shared" si="467"/>
        <v>1040.5755622900001</v>
      </c>
      <c r="D1437" s="12">
        <f>IF(A1437&lt;$B$1,VLOOKUP(A1437,[1]DI!$A$4:$B$15000,2,FALSE),0)</f>
        <v>0</v>
      </c>
      <c r="E1437" s="13">
        <f t="shared" si="468"/>
        <v>1</v>
      </c>
      <c r="F1437" s="13">
        <f>(TRUNC(PRODUCT($E$13:$E1436),16))</f>
        <v>1.5113352052416</v>
      </c>
      <c r="G1437" s="13">
        <f t="shared" si="469"/>
        <v>1.4962777904675799</v>
      </c>
      <c r="H1437" s="13">
        <f t="shared" si="470"/>
        <v>1.01006325</v>
      </c>
      <c r="I1437" s="12">
        <f t="shared" si="471"/>
        <v>4.4999999999999998E-2</v>
      </c>
      <c r="J1437" s="12">
        <f t="shared" si="486"/>
        <v>3.5000000000000003E-2</v>
      </c>
      <c r="K1437" s="30">
        <f t="shared" si="472"/>
        <v>45757</v>
      </c>
      <c r="L1437" s="2">
        <f t="shared" si="473"/>
        <v>48</v>
      </c>
      <c r="M1437" s="15">
        <f t="shared" si="474"/>
        <v>48</v>
      </c>
      <c r="N1437" s="11">
        <f t="shared" si="475"/>
        <v>1.008419414</v>
      </c>
      <c r="O1437" s="11">
        <f t="shared" si="476"/>
        <v>1.006574168</v>
      </c>
      <c r="P1437" s="11">
        <f t="shared" si="477"/>
        <v>1.0185673909999999</v>
      </c>
      <c r="Q1437" s="11">
        <f t="shared" si="478"/>
        <v>1.016703575</v>
      </c>
      <c r="R1437" s="15">
        <f t="shared" si="479"/>
        <v>0</v>
      </c>
      <c r="S1437" s="13">
        <f t="shared" si="484"/>
        <v>73.863854400982405</v>
      </c>
      <c r="T1437" s="13">
        <f t="shared" si="485"/>
        <v>64.322393200083951</v>
      </c>
      <c r="U1437" s="19">
        <f t="shared" si="465"/>
        <v>0</v>
      </c>
      <c r="V1437" s="13">
        <f t="shared" si="480"/>
        <v>0</v>
      </c>
      <c r="W1437" s="4" t="str">
        <f t="shared" si="481"/>
        <v>A+J=</v>
      </c>
      <c r="X1437" s="30">
        <f t="shared" si="482"/>
        <v>45866</v>
      </c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3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</row>
    <row r="1438" spans="1:80" x14ac:dyDescent="0.15">
      <c r="A1438" s="36">
        <f t="shared" si="483"/>
        <v>45832</v>
      </c>
      <c r="B1438" s="14">
        <f t="shared" si="466"/>
        <v>1114.6340920452865</v>
      </c>
      <c r="C1438" s="13">
        <f t="shared" si="467"/>
        <v>1040.5755622900001</v>
      </c>
      <c r="D1438" s="12">
        <f>IF(A1438&lt;$B$1,VLOOKUP(A1438,[1]DI!$A$4:$B$15000,2,FALSE),0)</f>
        <v>0</v>
      </c>
      <c r="E1438" s="13">
        <f t="shared" si="468"/>
        <v>1</v>
      </c>
      <c r="F1438" s="13">
        <f>(TRUNC(PRODUCT($E$13:$E1437),16))</f>
        <v>1.5113352052416</v>
      </c>
      <c r="G1438" s="13">
        <f t="shared" si="469"/>
        <v>1.4962777904675799</v>
      </c>
      <c r="H1438" s="13">
        <f t="shared" si="470"/>
        <v>1.01006325</v>
      </c>
      <c r="I1438" s="12">
        <f t="shared" si="471"/>
        <v>4.4999999999999998E-2</v>
      </c>
      <c r="J1438" s="12">
        <f t="shared" si="486"/>
        <v>3.5000000000000003E-2</v>
      </c>
      <c r="K1438" s="30">
        <f t="shared" si="472"/>
        <v>45757</v>
      </c>
      <c r="L1438" s="2">
        <f t="shared" si="473"/>
        <v>49</v>
      </c>
      <c r="M1438" s="15">
        <f t="shared" si="474"/>
        <v>49</v>
      </c>
      <c r="N1438" s="11">
        <f t="shared" si="475"/>
        <v>1.00859557</v>
      </c>
      <c r="O1438" s="11">
        <f t="shared" si="476"/>
        <v>1.006711589</v>
      </c>
      <c r="P1438" s="11">
        <f t="shared" si="477"/>
        <v>1.018745319</v>
      </c>
      <c r="Q1438" s="11">
        <f t="shared" si="478"/>
        <v>1.0168423790000001</v>
      </c>
      <c r="R1438" s="15">
        <f t="shared" si="479"/>
        <v>0</v>
      </c>
      <c r="S1438" s="13">
        <f t="shared" si="484"/>
        <v>74.058529755286301</v>
      </c>
      <c r="T1438" s="13">
        <f t="shared" si="485"/>
        <v>64.473237811268717</v>
      </c>
      <c r="U1438" s="19">
        <f t="shared" si="465"/>
        <v>0</v>
      </c>
      <c r="V1438" s="13">
        <f t="shared" si="480"/>
        <v>0</v>
      </c>
      <c r="W1438" s="4" t="str">
        <f t="shared" si="481"/>
        <v>A+J=</v>
      </c>
      <c r="X1438" s="30">
        <f t="shared" si="482"/>
        <v>45866</v>
      </c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3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</row>
    <row r="1439" spans="1:80" x14ac:dyDescent="0.15">
      <c r="A1439" s="36">
        <f t="shared" si="483"/>
        <v>45833</v>
      </c>
      <c r="B1439" s="14">
        <f t="shared" si="466"/>
        <v>1114.8288024231524</v>
      </c>
      <c r="C1439" s="13">
        <f t="shared" si="467"/>
        <v>1040.5755622900001</v>
      </c>
      <c r="D1439" s="12">
        <f>IF(A1439&lt;$B$1,VLOOKUP(A1439,[1]DI!$A$4:$B$15000,2,FALSE),0)</f>
        <v>0</v>
      </c>
      <c r="E1439" s="13">
        <f t="shared" si="468"/>
        <v>1</v>
      </c>
      <c r="F1439" s="13">
        <f>(TRUNC(PRODUCT($E$13:$E1438),16))</f>
        <v>1.5113352052416</v>
      </c>
      <c r="G1439" s="13">
        <f t="shared" si="469"/>
        <v>1.4962777904675799</v>
      </c>
      <c r="H1439" s="13">
        <f t="shared" si="470"/>
        <v>1.01006325</v>
      </c>
      <c r="I1439" s="12">
        <f t="shared" si="471"/>
        <v>4.4999999999999998E-2</v>
      </c>
      <c r="J1439" s="12">
        <f t="shared" si="486"/>
        <v>3.5000000000000003E-2</v>
      </c>
      <c r="K1439" s="30">
        <f t="shared" si="472"/>
        <v>45757</v>
      </c>
      <c r="L1439" s="2">
        <f t="shared" si="473"/>
        <v>50</v>
      </c>
      <c r="M1439" s="15">
        <f t="shared" si="474"/>
        <v>50</v>
      </c>
      <c r="N1439" s="11">
        <f t="shared" si="475"/>
        <v>1.0087717570000001</v>
      </c>
      <c r="O1439" s="11">
        <f t="shared" si="476"/>
        <v>1.006849028</v>
      </c>
      <c r="P1439" s="11">
        <f t="shared" si="477"/>
        <v>1.018923279</v>
      </c>
      <c r="Q1439" s="11">
        <f t="shared" si="478"/>
        <v>1.0169812009999999</v>
      </c>
      <c r="R1439" s="15">
        <f t="shared" si="479"/>
        <v>0</v>
      </c>
      <c r="S1439" s="13">
        <f t="shared" si="484"/>
        <v>74.253240133152417</v>
      </c>
      <c r="T1439" s="13">
        <f t="shared" si="485"/>
        <v>64.624101983510926</v>
      </c>
      <c r="U1439" s="19">
        <f t="shared" si="465"/>
        <v>0</v>
      </c>
      <c r="V1439" s="13">
        <f t="shared" si="480"/>
        <v>0</v>
      </c>
      <c r="W1439" s="4" t="str">
        <f t="shared" si="481"/>
        <v>A+J=</v>
      </c>
      <c r="X1439" s="30">
        <f t="shared" si="482"/>
        <v>45866</v>
      </c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3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</row>
    <row r="1440" spans="1:80" x14ac:dyDescent="0.15">
      <c r="A1440" s="36">
        <f t="shared" si="483"/>
        <v>45834</v>
      </c>
      <c r="B1440" s="14">
        <f t="shared" si="466"/>
        <v>1115.0235478145808</v>
      </c>
      <c r="C1440" s="13">
        <f t="shared" si="467"/>
        <v>1040.5755622900001</v>
      </c>
      <c r="D1440" s="12">
        <f>IF(A1440&lt;$B$1,VLOOKUP(A1440,[1]DI!$A$4:$B$15000,2,FALSE),0)</f>
        <v>0</v>
      </c>
      <c r="E1440" s="13">
        <f t="shared" si="468"/>
        <v>1</v>
      </c>
      <c r="F1440" s="13">
        <f>(TRUNC(PRODUCT($E$13:$E1439),16))</f>
        <v>1.5113352052416</v>
      </c>
      <c r="G1440" s="13">
        <f t="shared" si="469"/>
        <v>1.4962777904675799</v>
      </c>
      <c r="H1440" s="13">
        <f t="shared" si="470"/>
        <v>1.01006325</v>
      </c>
      <c r="I1440" s="12">
        <f t="shared" si="471"/>
        <v>4.4999999999999998E-2</v>
      </c>
      <c r="J1440" s="12">
        <f t="shared" si="486"/>
        <v>3.5000000000000003E-2</v>
      </c>
      <c r="K1440" s="30">
        <f t="shared" si="472"/>
        <v>45757</v>
      </c>
      <c r="L1440" s="2">
        <f t="shared" si="473"/>
        <v>51</v>
      </c>
      <c r="M1440" s="15">
        <f t="shared" si="474"/>
        <v>51</v>
      </c>
      <c r="N1440" s="11">
        <f t="shared" si="475"/>
        <v>1.0089479750000001</v>
      </c>
      <c r="O1440" s="11">
        <f t="shared" si="476"/>
        <v>1.006986486</v>
      </c>
      <c r="P1440" s="11">
        <f t="shared" si="477"/>
        <v>1.019101271</v>
      </c>
      <c r="Q1440" s="11">
        <f t="shared" si="478"/>
        <v>1.017120043</v>
      </c>
      <c r="R1440" s="15">
        <f t="shared" si="479"/>
        <v>0</v>
      </c>
      <c r="S1440" s="13">
        <f t="shared" si="484"/>
        <v>74.44798552458073</v>
      </c>
      <c r="T1440" s="13">
        <f t="shared" si="485"/>
        <v>64.774987899150346</v>
      </c>
      <c r="U1440" s="19">
        <f t="shared" si="465"/>
        <v>0</v>
      </c>
      <c r="V1440" s="13">
        <f t="shared" si="480"/>
        <v>0</v>
      </c>
      <c r="W1440" s="4" t="str">
        <f t="shared" si="481"/>
        <v>A+J=</v>
      </c>
      <c r="X1440" s="30">
        <f t="shared" si="482"/>
        <v>45866</v>
      </c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3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</row>
    <row r="1441" spans="1:80" x14ac:dyDescent="0.15">
      <c r="A1441" s="36">
        <f t="shared" si="483"/>
        <v>45835</v>
      </c>
      <c r="B1441" s="14">
        <f t="shared" si="466"/>
        <v>1115.2183260224738</v>
      </c>
      <c r="C1441" s="13">
        <f t="shared" si="467"/>
        <v>1040.5755622900001</v>
      </c>
      <c r="D1441" s="12">
        <f>IF(A1441&lt;$B$1,VLOOKUP(A1441,[1]DI!$A$4:$B$15000,2,FALSE),0)</f>
        <v>0</v>
      </c>
      <c r="E1441" s="13">
        <f t="shared" si="468"/>
        <v>1</v>
      </c>
      <c r="F1441" s="13">
        <f>(TRUNC(PRODUCT($E$13:$E1440),16))</f>
        <v>1.5113352052416</v>
      </c>
      <c r="G1441" s="13">
        <f t="shared" si="469"/>
        <v>1.4962777904675799</v>
      </c>
      <c r="H1441" s="13">
        <f t="shared" si="470"/>
        <v>1.01006325</v>
      </c>
      <c r="I1441" s="12">
        <f t="shared" si="471"/>
        <v>4.4999999999999998E-2</v>
      </c>
      <c r="J1441" s="12">
        <f t="shared" si="486"/>
        <v>3.5000000000000003E-2</v>
      </c>
      <c r="K1441" s="30">
        <f t="shared" si="472"/>
        <v>45757</v>
      </c>
      <c r="L1441" s="2">
        <f t="shared" si="473"/>
        <v>52</v>
      </c>
      <c r="M1441" s="15">
        <f t="shared" si="474"/>
        <v>52</v>
      </c>
      <c r="N1441" s="11">
        <f t="shared" si="475"/>
        <v>1.009124224</v>
      </c>
      <c r="O1441" s="11">
        <f t="shared" si="476"/>
        <v>1.007123963</v>
      </c>
      <c r="P1441" s="11">
        <f t="shared" si="477"/>
        <v>1.0192792930000001</v>
      </c>
      <c r="Q1441" s="11">
        <f t="shared" si="478"/>
        <v>1.0172589030000001</v>
      </c>
      <c r="R1441" s="15">
        <f t="shared" si="479"/>
        <v>0</v>
      </c>
      <c r="S1441" s="13">
        <f t="shared" si="484"/>
        <v>74.642763732473639</v>
      </c>
      <c r="T1441" s="13">
        <f t="shared" si="485"/>
        <v>64.925893365847244</v>
      </c>
      <c r="U1441" s="19">
        <f t="shared" si="465"/>
        <v>0</v>
      </c>
      <c r="V1441" s="13">
        <f t="shared" si="480"/>
        <v>0</v>
      </c>
      <c r="W1441" s="4" t="str">
        <f t="shared" si="481"/>
        <v>A+J=</v>
      </c>
      <c r="X1441" s="30">
        <f t="shared" si="482"/>
        <v>45866</v>
      </c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3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</row>
    <row r="1442" spans="1:80" x14ac:dyDescent="0.15">
      <c r="A1442" s="36">
        <f t="shared" si="483"/>
        <v>45836</v>
      </c>
      <c r="B1442" s="14">
        <f t="shared" si="466"/>
        <v>1115.4131381503801</v>
      </c>
      <c r="C1442" s="13">
        <f t="shared" si="467"/>
        <v>1040.5755622900001</v>
      </c>
      <c r="D1442" s="12">
        <f>IF(A1442&lt;$B$1,VLOOKUP(A1442,[1]DI!$A$4:$B$15000,2,FALSE),0)</f>
        <v>0</v>
      </c>
      <c r="E1442" s="13">
        <f t="shared" si="468"/>
        <v>1</v>
      </c>
      <c r="F1442" s="13">
        <f>(TRUNC(PRODUCT($E$13:$E1441),16))</f>
        <v>1.5113352052416</v>
      </c>
      <c r="G1442" s="13">
        <f t="shared" si="469"/>
        <v>1.4962777904675799</v>
      </c>
      <c r="H1442" s="13">
        <f t="shared" si="470"/>
        <v>1.01006325</v>
      </c>
      <c r="I1442" s="12">
        <f t="shared" si="471"/>
        <v>4.4999999999999998E-2</v>
      </c>
      <c r="J1442" s="12">
        <f t="shared" si="486"/>
        <v>3.5000000000000003E-2</v>
      </c>
      <c r="K1442" s="30">
        <f t="shared" si="472"/>
        <v>45757</v>
      </c>
      <c r="L1442" s="2">
        <f t="shared" si="473"/>
        <v>52</v>
      </c>
      <c r="M1442" s="15">
        <f t="shared" si="474"/>
        <v>53</v>
      </c>
      <c r="N1442" s="11">
        <f t="shared" si="475"/>
        <v>1.009300503</v>
      </c>
      <c r="O1442" s="11">
        <f t="shared" si="476"/>
        <v>1.0072614580000001</v>
      </c>
      <c r="P1442" s="11">
        <f t="shared" si="477"/>
        <v>1.019457346</v>
      </c>
      <c r="Q1442" s="11">
        <f t="shared" si="478"/>
        <v>1.017397782</v>
      </c>
      <c r="R1442" s="15">
        <f t="shared" si="479"/>
        <v>0</v>
      </c>
      <c r="S1442" s="13">
        <f t="shared" si="484"/>
        <v>74.837575860379928</v>
      </c>
      <c r="T1442" s="13">
        <f t="shared" si="485"/>
        <v>65.076819479771459</v>
      </c>
      <c r="U1442" s="19">
        <f t="shared" si="465"/>
        <v>0</v>
      </c>
      <c r="V1442" s="13">
        <f t="shared" si="480"/>
        <v>0</v>
      </c>
      <c r="W1442" s="4" t="str">
        <f t="shared" si="481"/>
        <v>A+J=</v>
      </c>
      <c r="X1442" s="30">
        <f t="shared" si="482"/>
        <v>45866</v>
      </c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3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</row>
    <row r="1443" spans="1:80" x14ac:dyDescent="0.15">
      <c r="A1443" s="36">
        <f t="shared" si="483"/>
        <v>45837</v>
      </c>
      <c r="B1443" s="14">
        <f t="shared" si="466"/>
        <v>1115.4131381503801</v>
      </c>
      <c r="C1443" s="13">
        <f t="shared" si="467"/>
        <v>1040.5755622900001</v>
      </c>
      <c r="D1443" s="12">
        <f>IF(A1443&lt;$B$1,VLOOKUP(A1443,[1]DI!$A$4:$B$15000,2,FALSE),0)</f>
        <v>0</v>
      </c>
      <c r="E1443" s="13">
        <f t="shared" si="468"/>
        <v>1</v>
      </c>
      <c r="F1443" s="13">
        <f>(TRUNC(PRODUCT($E$13:$E1442),16))</f>
        <v>1.5113352052416</v>
      </c>
      <c r="G1443" s="13">
        <f t="shared" si="469"/>
        <v>1.4962777904675799</v>
      </c>
      <c r="H1443" s="13">
        <f t="shared" si="470"/>
        <v>1.01006325</v>
      </c>
      <c r="I1443" s="12">
        <f t="shared" si="471"/>
        <v>4.4999999999999998E-2</v>
      </c>
      <c r="J1443" s="12">
        <f t="shared" si="486"/>
        <v>3.5000000000000003E-2</v>
      </c>
      <c r="K1443" s="30">
        <f t="shared" si="472"/>
        <v>45757</v>
      </c>
      <c r="L1443" s="2">
        <f t="shared" si="473"/>
        <v>52</v>
      </c>
      <c r="M1443" s="15">
        <f t="shared" si="474"/>
        <v>53</v>
      </c>
      <c r="N1443" s="11">
        <f t="shared" si="475"/>
        <v>1.009300503</v>
      </c>
      <c r="O1443" s="11">
        <f t="shared" si="476"/>
        <v>1.0072614580000001</v>
      </c>
      <c r="P1443" s="11">
        <f t="shared" si="477"/>
        <v>1.019457346</v>
      </c>
      <c r="Q1443" s="11">
        <f t="shared" si="478"/>
        <v>1.017397782</v>
      </c>
      <c r="R1443" s="15">
        <f t="shared" si="479"/>
        <v>0</v>
      </c>
      <c r="S1443" s="13">
        <f t="shared" si="484"/>
        <v>74.837575860379928</v>
      </c>
      <c r="T1443" s="13">
        <f t="shared" si="485"/>
        <v>65.076819479771459</v>
      </c>
      <c r="U1443" s="19">
        <f t="shared" si="465"/>
        <v>0</v>
      </c>
      <c r="V1443" s="13">
        <f t="shared" si="480"/>
        <v>0</v>
      </c>
      <c r="W1443" s="4" t="str">
        <f t="shared" si="481"/>
        <v>A+J=</v>
      </c>
      <c r="X1443" s="30">
        <f t="shared" si="482"/>
        <v>45866</v>
      </c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3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</row>
    <row r="1444" spans="1:80" x14ac:dyDescent="0.15">
      <c r="A1444" s="36">
        <f t="shared" si="483"/>
        <v>45838</v>
      </c>
      <c r="B1444" s="14">
        <f t="shared" si="466"/>
        <v>1115.4131381503801</v>
      </c>
      <c r="C1444" s="13">
        <f t="shared" si="467"/>
        <v>1040.5755622900001</v>
      </c>
      <c r="D1444" s="12">
        <f>IF(A1444&lt;$B$1,VLOOKUP(A1444,[1]DI!$A$4:$B$15000,2,FALSE),0)</f>
        <v>0</v>
      </c>
      <c r="E1444" s="13">
        <f t="shared" si="468"/>
        <v>1</v>
      </c>
      <c r="F1444" s="13">
        <f>(TRUNC(PRODUCT($E$13:$E1443),16))</f>
        <v>1.5113352052416</v>
      </c>
      <c r="G1444" s="13">
        <f t="shared" si="469"/>
        <v>1.4962777904675799</v>
      </c>
      <c r="H1444" s="13">
        <f t="shared" si="470"/>
        <v>1.01006325</v>
      </c>
      <c r="I1444" s="12">
        <f t="shared" si="471"/>
        <v>4.4999999999999998E-2</v>
      </c>
      <c r="J1444" s="12">
        <f t="shared" si="486"/>
        <v>3.5000000000000003E-2</v>
      </c>
      <c r="K1444" s="30">
        <f t="shared" si="472"/>
        <v>45757</v>
      </c>
      <c r="L1444" s="2">
        <f t="shared" si="473"/>
        <v>53</v>
      </c>
      <c r="M1444" s="15">
        <f t="shared" si="474"/>
        <v>53</v>
      </c>
      <c r="N1444" s="11">
        <f t="shared" si="475"/>
        <v>1.009300503</v>
      </c>
      <c r="O1444" s="11">
        <f t="shared" si="476"/>
        <v>1.0072614580000001</v>
      </c>
      <c r="P1444" s="11">
        <f t="shared" si="477"/>
        <v>1.019457346</v>
      </c>
      <c r="Q1444" s="11">
        <f t="shared" si="478"/>
        <v>1.017397782</v>
      </c>
      <c r="R1444" s="15">
        <f t="shared" si="479"/>
        <v>0</v>
      </c>
      <c r="S1444" s="13">
        <f t="shared" si="484"/>
        <v>74.837575860379928</v>
      </c>
      <c r="T1444" s="13">
        <f t="shared" si="485"/>
        <v>65.076819479771459</v>
      </c>
      <c r="U1444" s="19">
        <f t="shared" si="465"/>
        <v>0</v>
      </c>
      <c r="V1444" s="13">
        <f t="shared" si="480"/>
        <v>0</v>
      </c>
      <c r="W1444" s="4" t="str">
        <f t="shared" si="481"/>
        <v>A+J=</v>
      </c>
      <c r="X1444" s="30">
        <f t="shared" si="482"/>
        <v>45866</v>
      </c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3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</row>
    <row r="1445" spans="1:80" x14ac:dyDescent="0.15">
      <c r="A1445" s="36">
        <f t="shared" si="483"/>
        <v>45839</v>
      </c>
      <c r="B1445" s="14">
        <f t="shared" si="466"/>
        <v>1115.6079852918485</v>
      </c>
      <c r="C1445" s="13">
        <f t="shared" si="467"/>
        <v>1040.5755622900001</v>
      </c>
      <c r="D1445" s="12">
        <f>IF(A1445&lt;$B$1,VLOOKUP(A1445,[1]DI!$A$4:$B$15000,2,FALSE),0)</f>
        <v>0</v>
      </c>
      <c r="E1445" s="13">
        <f t="shared" si="468"/>
        <v>1</v>
      </c>
      <c r="F1445" s="13">
        <f>(TRUNC(PRODUCT($E$13:$E1444),16))</f>
        <v>1.5113352052416</v>
      </c>
      <c r="G1445" s="13">
        <f t="shared" si="469"/>
        <v>1.4962777904675799</v>
      </c>
      <c r="H1445" s="13">
        <f t="shared" si="470"/>
        <v>1.01006325</v>
      </c>
      <c r="I1445" s="12">
        <f t="shared" si="471"/>
        <v>4.4999999999999998E-2</v>
      </c>
      <c r="J1445" s="12">
        <f t="shared" si="486"/>
        <v>3.5000000000000003E-2</v>
      </c>
      <c r="K1445" s="30">
        <f t="shared" si="472"/>
        <v>45757</v>
      </c>
      <c r="L1445" s="2">
        <f t="shared" si="473"/>
        <v>54</v>
      </c>
      <c r="M1445" s="15">
        <f t="shared" si="474"/>
        <v>54</v>
      </c>
      <c r="N1445" s="11">
        <f t="shared" si="475"/>
        <v>1.009476813</v>
      </c>
      <c r="O1445" s="11">
        <f t="shared" si="476"/>
        <v>1.0073989720000001</v>
      </c>
      <c r="P1445" s="11">
        <f t="shared" si="477"/>
        <v>1.019635431</v>
      </c>
      <c r="Q1445" s="11">
        <f t="shared" si="478"/>
        <v>1.0175366800000001</v>
      </c>
      <c r="R1445" s="15">
        <f t="shared" si="479"/>
        <v>0</v>
      </c>
      <c r="S1445" s="13">
        <f t="shared" si="484"/>
        <v>75.032423001848429</v>
      </c>
      <c r="T1445" s="13">
        <f t="shared" si="485"/>
        <v>65.227766250923011</v>
      </c>
      <c r="U1445" s="19">
        <f t="shared" si="465"/>
        <v>0</v>
      </c>
      <c r="V1445" s="13">
        <f t="shared" si="480"/>
        <v>0</v>
      </c>
      <c r="W1445" s="4" t="str">
        <f t="shared" si="481"/>
        <v>A+J=</v>
      </c>
      <c r="X1445" s="30">
        <f t="shared" si="482"/>
        <v>45866</v>
      </c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3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</row>
    <row r="1446" spans="1:80" x14ac:dyDescent="0.15">
      <c r="A1446" s="36">
        <f t="shared" si="483"/>
        <v>45840</v>
      </c>
      <c r="B1446" s="14">
        <f t="shared" si="466"/>
        <v>1115.8028652497817</v>
      </c>
      <c r="C1446" s="13">
        <f t="shared" si="467"/>
        <v>1040.5755622900001</v>
      </c>
      <c r="D1446" s="12">
        <f>IF(A1446&lt;$B$1,VLOOKUP(A1446,[1]DI!$A$4:$B$15000,2,FALSE),0)</f>
        <v>0</v>
      </c>
      <c r="E1446" s="13">
        <f t="shared" si="468"/>
        <v>1</v>
      </c>
      <c r="F1446" s="13">
        <f>(TRUNC(PRODUCT($E$13:$E1445),16))</f>
        <v>1.5113352052416</v>
      </c>
      <c r="G1446" s="13">
        <f t="shared" si="469"/>
        <v>1.4962777904675799</v>
      </c>
      <c r="H1446" s="13">
        <f t="shared" si="470"/>
        <v>1.01006325</v>
      </c>
      <c r="I1446" s="12">
        <f t="shared" si="471"/>
        <v>4.4999999999999998E-2</v>
      </c>
      <c r="J1446" s="12">
        <f t="shared" si="486"/>
        <v>3.5000000000000003E-2</v>
      </c>
      <c r="K1446" s="30">
        <f t="shared" si="472"/>
        <v>45757</v>
      </c>
      <c r="L1446" s="2">
        <f t="shared" si="473"/>
        <v>55</v>
      </c>
      <c r="M1446" s="15">
        <f t="shared" si="474"/>
        <v>55</v>
      </c>
      <c r="N1446" s="11">
        <f t="shared" si="475"/>
        <v>1.009653154</v>
      </c>
      <c r="O1446" s="11">
        <f t="shared" si="476"/>
        <v>1.007536505</v>
      </c>
      <c r="P1446" s="11">
        <f t="shared" si="477"/>
        <v>1.019813546</v>
      </c>
      <c r="Q1446" s="11">
        <f t="shared" si="478"/>
        <v>1.017675597</v>
      </c>
      <c r="R1446" s="15">
        <f t="shared" si="479"/>
        <v>0</v>
      </c>
      <c r="S1446" s="13">
        <f t="shared" si="484"/>
        <v>75.227302959781525</v>
      </c>
      <c r="T1446" s="13">
        <f t="shared" si="485"/>
        <v>65.378733659301886</v>
      </c>
      <c r="U1446" s="19">
        <f t="shared" si="465"/>
        <v>0</v>
      </c>
      <c r="V1446" s="13">
        <f t="shared" si="480"/>
        <v>0</v>
      </c>
      <c r="W1446" s="4" t="str">
        <f t="shared" si="481"/>
        <v>A+J=</v>
      </c>
      <c r="X1446" s="30">
        <f t="shared" si="482"/>
        <v>45866</v>
      </c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3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</row>
    <row r="1447" spans="1:80" x14ac:dyDescent="0.15">
      <c r="A1447" s="36">
        <f t="shared" si="483"/>
        <v>45841</v>
      </c>
      <c r="B1447" s="14">
        <f t="shared" si="466"/>
        <v>1115.9977802312769</v>
      </c>
      <c r="C1447" s="13">
        <f t="shared" si="467"/>
        <v>1040.5755622900001</v>
      </c>
      <c r="D1447" s="12">
        <f>IF(A1447&lt;$B$1,VLOOKUP(A1447,[1]DI!$A$4:$B$15000,2,FALSE),0)</f>
        <v>0</v>
      </c>
      <c r="E1447" s="13">
        <f t="shared" si="468"/>
        <v>1</v>
      </c>
      <c r="F1447" s="13">
        <f>(TRUNC(PRODUCT($E$13:$E1446),16))</f>
        <v>1.5113352052416</v>
      </c>
      <c r="G1447" s="13">
        <f t="shared" si="469"/>
        <v>1.4962777904675799</v>
      </c>
      <c r="H1447" s="13">
        <f t="shared" si="470"/>
        <v>1.01006325</v>
      </c>
      <c r="I1447" s="12">
        <f t="shared" si="471"/>
        <v>4.4999999999999998E-2</v>
      </c>
      <c r="J1447" s="12">
        <f t="shared" si="486"/>
        <v>3.5000000000000003E-2</v>
      </c>
      <c r="K1447" s="30">
        <f t="shared" si="472"/>
        <v>45757</v>
      </c>
      <c r="L1447" s="2">
        <f t="shared" si="473"/>
        <v>56</v>
      </c>
      <c r="M1447" s="15">
        <f t="shared" si="474"/>
        <v>56</v>
      </c>
      <c r="N1447" s="11">
        <f t="shared" si="475"/>
        <v>1.0098295260000001</v>
      </c>
      <c r="O1447" s="11">
        <f t="shared" si="476"/>
        <v>1.007674057</v>
      </c>
      <c r="P1447" s="11">
        <f t="shared" si="477"/>
        <v>1.0199916929999999</v>
      </c>
      <c r="Q1447" s="11">
        <f t="shared" si="478"/>
        <v>1.0178145329999999</v>
      </c>
      <c r="R1447" s="15">
        <f t="shared" si="479"/>
        <v>0</v>
      </c>
      <c r="S1447" s="13">
        <f t="shared" si="484"/>
        <v>75.422217941276813</v>
      </c>
      <c r="T1447" s="13">
        <f t="shared" si="485"/>
        <v>65.5297217249081</v>
      </c>
      <c r="U1447" s="19">
        <f t="shared" si="465"/>
        <v>0</v>
      </c>
      <c r="V1447" s="13">
        <f t="shared" si="480"/>
        <v>0</v>
      </c>
      <c r="W1447" s="4" t="str">
        <f t="shared" si="481"/>
        <v>A+J=</v>
      </c>
      <c r="X1447" s="30">
        <f t="shared" si="482"/>
        <v>45866</v>
      </c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3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</row>
    <row r="1448" spans="1:80" x14ac:dyDescent="0.15">
      <c r="A1448" s="36">
        <f t="shared" si="483"/>
        <v>45842</v>
      </c>
      <c r="B1448" s="14">
        <f t="shared" si="466"/>
        <v>1116.1927280292368</v>
      </c>
      <c r="C1448" s="13">
        <f t="shared" si="467"/>
        <v>1040.5755622900001</v>
      </c>
      <c r="D1448" s="12">
        <f>IF(A1448&lt;$B$1,VLOOKUP(A1448,[1]DI!$A$4:$B$15000,2,FALSE),0)</f>
        <v>0</v>
      </c>
      <c r="E1448" s="13">
        <f t="shared" si="468"/>
        <v>1</v>
      </c>
      <c r="F1448" s="13">
        <f>(TRUNC(PRODUCT($E$13:$E1447),16))</f>
        <v>1.5113352052416</v>
      </c>
      <c r="G1448" s="13">
        <f t="shared" si="469"/>
        <v>1.4962777904675799</v>
      </c>
      <c r="H1448" s="13">
        <f t="shared" si="470"/>
        <v>1.01006325</v>
      </c>
      <c r="I1448" s="12">
        <f t="shared" si="471"/>
        <v>4.4999999999999998E-2</v>
      </c>
      <c r="J1448" s="12">
        <f t="shared" si="486"/>
        <v>3.5000000000000003E-2</v>
      </c>
      <c r="K1448" s="30">
        <f t="shared" si="472"/>
        <v>45757</v>
      </c>
      <c r="L1448" s="2">
        <f t="shared" si="473"/>
        <v>57</v>
      </c>
      <c r="M1448" s="15">
        <f t="shared" si="474"/>
        <v>57</v>
      </c>
      <c r="N1448" s="11">
        <f t="shared" si="475"/>
        <v>1.010005928</v>
      </c>
      <c r="O1448" s="11">
        <f t="shared" si="476"/>
        <v>1.007811628</v>
      </c>
      <c r="P1448" s="11">
        <f t="shared" si="477"/>
        <v>1.0201698699999999</v>
      </c>
      <c r="Q1448" s="11">
        <f t="shared" si="478"/>
        <v>1.0179534880000001</v>
      </c>
      <c r="R1448" s="15">
        <f t="shared" si="479"/>
        <v>0</v>
      </c>
      <c r="S1448" s="13">
        <f t="shared" si="484"/>
        <v>75.617165739236697</v>
      </c>
      <c r="T1448" s="13">
        <f t="shared" si="485"/>
        <v>65.680730437741659</v>
      </c>
      <c r="U1448" s="19">
        <f t="shared" si="465"/>
        <v>0</v>
      </c>
      <c r="V1448" s="13">
        <f t="shared" si="480"/>
        <v>0</v>
      </c>
      <c r="W1448" s="4" t="str">
        <f t="shared" si="481"/>
        <v>A+J=</v>
      </c>
      <c r="X1448" s="30">
        <f t="shared" si="482"/>
        <v>45866</v>
      </c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3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</row>
    <row r="1449" spans="1:80" x14ac:dyDescent="0.15">
      <c r="A1449" s="36">
        <f t="shared" si="483"/>
        <v>45843</v>
      </c>
      <c r="B1449" s="14">
        <f t="shared" si="466"/>
        <v>1116.3877108407589</v>
      </c>
      <c r="C1449" s="13">
        <f t="shared" si="467"/>
        <v>1040.5755622900001</v>
      </c>
      <c r="D1449" s="12">
        <f>IF(A1449&lt;$B$1,VLOOKUP(A1449,[1]DI!$A$4:$B$15000,2,FALSE),0)</f>
        <v>0</v>
      </c>
      <c r="E1449" s="13">
        <f t="shared" si="468"/>
        <v>1</v>
      </c>
      <c r="F1449" s="13">
        <f>(TRUNC(PRODUCT($E$13:$E1448),16))</f>
        <v>1.5113352052416</v>
      </c>
      <c r="G1449" s="13">
        <f t="shared" si="469"/>
        <v>1.4962777904675799</v>
      </c>
      <c r="H1449" s="13">
        <f t="shared" si="470"/>
        <v>1.01006325</v>
      </c>
      <c r="I1449" s="12">
        <f t="shared" si="471"/>
        <v>4.4999999999999998E-2</v>
      </c>
      <c r="J1449" s="12">
        <f t="shared" si="486"/>
        <v>3.5000000000000003E-2</v>
      </c>
      <c r="K1449" s="30">
        <f t="shared" si="472"/>
        <v>45757</v>
      </c>
      <c r="L1449" s="2">
        <f t="shared" si="473"/>
        <v>57</v>
      </c>
      <c r="M1449" s="15">
        <f t="shared" si="474"/>
        <v>58</v>
      </c>
      <c r="N1449" s="11">
        <f t="shared" si="475"/>
        <v>1.010182361</v>
      </c>
      <c r="O1449" s="11">
        <f t="shared" si="476"/>
        <v>1.007949217</v>
      </c>
      <c r="P1449" s="11">
        <f t="shared" si="477"/>
        <v>1.0203480789999999</v>
      </c>
      <c r="Q1449" s="11">
        <f t="shared" si="478"/>
        <v>1.018092462</v>
      </c>
      <c r="R1449" s="15">
        <f t="shared" si="479"/>
        <v>0</v>
      </c>
      <c r="S1449" s="13">
        <f t="shared" si="484"/>
        <v>75.812148550758792</v>
      </c>
      <c r="T1449" s="13">
        <f t="shared" si="485"/>
        <v>65.831759787802525</v>
      </c>
      <c r="U1449" s="19">
        <f t="shared" si="465"/>
        <v>0</v>
      </c>
      <c r="V1449" s="13">
        <f t="shared" si="480"/>
        <v>0</v>
      </c>
      <c r="W1449" s="4" t="str">
        <f t="shared" si="481"/>
        <v>A+J=</v>
      </c>
      <c r="X1449" s="30">
        <f t="shared" si="482"/>
        <v>45866</v>
      </c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3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</row>
    <row r="1450" spans="1:80" x14ac:dyDescent="0.15">
      <c r="A1450" s="36">
        <f t="shared" si="483"/>
        <v>45844</v>
      </c>
      <c r="B1450" s="14">
        <f t="shared" si="466"/>
        <v>1116.3877108407589</v>
      </c>
      <c r="C1450" s="13">
        <f t="shared" si="467"/>
        <v>1040.5755622900001</v>
      </c>
      <c r="D1450" s="12">
        <f>IF(A1450&lt;$B$1,VLOOKUP(A1450,[1]DI!$A$4:$B$15000,2,FALSE),0)</f>
        <v>0</v>
      </c>
      <c r="E1450" s="13">
        <f t="shared" si="468"/>
        <v>1</v>
      </c>
      <c r="F1450" s="13">
        <f>(TRUNC(PRODUCT($E$13:$E1449),16))</f>
        <v>1.5113352052416</v>
      </c>
      <c r="G1450" s="13">
        <f t="shared" si="469"/>
        <v>1.4962777904675799</v>
      </c>
      <c r="H1450" s="13">
        <f t="shared" si="470"/>
        <v>1.01006325</v>
      </c>
      <c r="I1450" s="12">
        <f t="shared" si="471"/>
        <v>4.4999999999999998E-2</v>
      </c>
      <c r="J1450" s="12">
        <f t="shared" si="486"/>
        <v>3.5000000000000003E-2</v>
      </c>
      <c r="K1450" s="30">
        <f t="shared" si="472"/>
        <v>45757</v>
      </c>
      <c r="L1450" s="2">
        <f t="shared" si="473"/>
        <v>57</v>
      </c>
      <c r="M1450" s="15">
        <f t="shared" si="474"/>
        <v>58</v>
      </c>
      <c r="N1450" s="11">
        <f t="shared" si="475"/>
        <v>1.010182361</v>
      </c>
      <c r="O1450" s="11">
        <f t="shared" si="476"/>
        <v>1.007949217</v>
      </c>
      <c r="P1450" s="11">
        <f t="shared" si="477"/>
        <v>1.0203480789999999</v>
      </c>
      <c r="Q1450" s="11">
        <f t="shared" si="478"/>
        <v>1.018092462</v>
      </c>
      <c r="R1450" s="15">
        <f t="shared" si="479"/>
        <v>0</v>
      </c>
      <c r="S1450" s="13">
        <f t="shared" si="484"/>
        <v>75.812148550758792</v>
      </c>
      <c r="T1450" s="13">
        <f t="shared" si="485"/>
        <v>65.831759787802525</v>
      </c>
      <c r="U1450" s="19">
        <f t="shared" si="465"/>
        <v>0</v>
      </c>
      <c r="V1450" s="13">
        <f t="shared" si="480"/>
        <v>0</v>
      </c>
      <c r="W1450" s="4" t="str">
        <f t="shared" si="481"/>
        <v>A+J=</v>
      </c>
      <c r="X1450" s="30">
        <f t="shared" si="482"/>
        <v>45866</v>
      </c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3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</row>
    <row r="1451" spans="1:80" x14ac:dyDescent="0.15">
      <c r="A1451" s="36">
        <f t="shared" si="483"/>
        <v>45845</v>
      </c>
      <c r="B1451" s="14">
        <f t="shared" si="466"/>
        <v>1116.3877108407589</v>
      </c>
      <c r="C1451" s="13">
        <f t="shared" si="467"/>
        <v>1040.5755622900001</v>
      </c>
      <c r="D1451" s="12">
        <f>IF(A1451&lt;$B$1,VLOOKUP(A1451,[1]DI!$A$4:$B$15000,2,FALSE),0)</f>
        <v>0</v>
      </c>
      <c r="E1451" s="13">
        <f t="shared" si="468"/>
        <v>1</v>
      </c>
      <c r="F1451" s="13">
        <f>(TRUNC(PRODUCT($E$13:$E1450),16))</f>
        <v>1.5113352052416</v>
      </c>
      <c r="G1451" s="13">
        <f t="shared" si="469"/>
        <v>1.4962777904675799</v>
      </c>
      <c r="H1451" s="13">
        <f t="shared" si="470"/>
        <v>1.01006325</v>
      </c>
      <c r="I1451" s="12">
        <f t="shared" si="471"/>
        <v>4.4999999999999998E-2</v>
      </c>
      <c r="J1451" s="12">
        <f t="shared" si="486"/>
        <v>3.5000000000000003E-2</v>
      </c>
      <c r="K1451" s="30">
        <f t="shared" si="472"/>
        <v>45757</v>
      </c>
      <c r="L1451" s="2">
        <f t="shared" si="473"/>
        <v>58</v>
      </c>
      <c r="M1451" s="15">
        <f t="shared" si="474"/>
        <v>58</v>
      </c>
      <c r="N1451" s="11">
        <f t="shared" si="475"/>
        <v>1.010182361</v>
      </c>
      <c r="O1451" s="11">
        <f t="shared" si="476"/>
        <v>1.007949217</v>
      </c>
      <c r="P1451" s="11">
        <f t="shared" si="477"/>
        <v>1.0203480789999999</v>
      </c>
      <c r="Q1451" s="11">
        <f t="shared" si="478"/>
        <v>1.018092462</v>
      </c>
      <c r="R1451" s="15">
        <f t="shared" si="479"/>
        <v>0</v>
      </c>
      <c r="S1451" s="13">
        <f t="shared" si="484"/>
        <v>75.812148550758792</v>
      </c>
      <c r="T1451" s="13">
        <f t="shared" si="485"/>
        <v>65.831759787802525</v>
      </c>
      <c r="U1451" s="19">
        <f t="shared" si="465"/>
        <v>0</v>
      </c>
      <c r="V1451" s="13">
        <f t="shared" si="480"/>
        <v>0</v>
      </c>
      <c r="W1451" s="4" t="str">
        <f t="shared" si="481"/>
        <v>A+J=</v>
      </c>
      <c r="X1451" s="30">
        <f t="shared" si="482"/>
        <v>45866</v>
      </c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3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</row>
    <row r="1452" spans="1:80" x14ac:dyDescent="0.15">
      <c r="A1452" s="36">
        <f t="shared" si="483"/>
        <v>45846</v>
      </c>
      <c r="B1452" s="14">
        <f t="shared" si="466"/>
        <v>1116.5827275722943</v>
      </c>
      <c r="C1452" s="13">
        <f t="shared" si="467"/>
        <v>1040.5755622900001</v>
      </c>
      <c r="D1452" s="12">
        <f>IF(A1452&lt;$B$1,VLOOKUP(A1452,[1]DI!$A$4:$B$15000,2,FALSE),0)</f>
        <v>0</v>
      </c>
      <c r="E1452" s="13">
        <f t="shared" si="468"/>
        <v>1</v>
      </c>
      <c r="F1452" s="13">
        <f>(TRUNC(PRODUCT($E$13:$E1451),16))</f>
        <v>1.5113352052416</v>
      </c>
      <c r="G1452" s="13">
        <f t="shared" si="469"/>
        <v>1.4962777904675799</v>
      </c>
      <c r="H1452" s="13">
        <f t="shared" si="470"/>
        <v>1.01006325</v>
      </c>
      <c r="I1452" s="12">
        <f t="shared" si="471"/>
        <v>4.4999999999999998E-2</v>
      </c>
      <c r="J1452" s="12">
        <f t="shared" si="486"/>
        <v>3.5000000000000003E-2</v>
      </c>
      <c r="K1452" s="30">
        <f t="shared" si="472"/>
        <v>45757</v>
      </c>
      <c r="L1452" s="2">
        <f t="shared" si="473"/>
        <v>59</v>
      </c>
      <c r="M1452" s="15">
        <f t="shared" si="474"/>
        <v>59</v>
      </c>
      <c r="N1452" s="11">
        <f t="shared" si="475"/>
        <v>1.010358826</v>
      </c>
      <c r="O1452" s="11">
        <f t="shared" si="476"/>
        <v>1.0080868249999999</v>
      </c>
      <c r="P1452" s="11">
        <f t="shared" si="477"/>
        <v>1.020526319</v>
      </c>
      <c r="Q1452" s="11">
        <f t="shared" si="478"/>
        <v>1.018231455</v>
      </c>
      <c r="R1452" s="15">
        <f t="shared" si="479"/>
        <v>0</v>
      </c>
      <c r="S1452" s="13">
        <f t="shared" si="484"/>
        <v>76.007165282294281</v>
      </c>
      <c r="T1452" s="13">
        <f t="shared" si="485"/>
        <v>65.982809795090731</v>
      </c>
      <c r="U1452" s="19">
        <f t="shared" si="465"/>
        <v>0</v>
      </c>
      <c r="V1452" s="13">
        <f t="shared" si="480"/>
        <v>0</v>
      </c>
      <c r="W1452" s="4" t="str">
        <f t="shared" si="481"/>
        <v>A+J=</v>
      </c>
      <c r="X1452" s="30">
        <f t="shared" si="482"/>
        <v>45866</v>
      </c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3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</row>
    <row r="1453" spans="1:80" x14ac:dyDescent="0.15">
      <c r="A1453" s="36">
        <f t="shared" si="483"/>
        <v>45847</v>
      </c>
      <c r="B1453" s="14">
        <f t="shared" si="466"/>
        <v>1116.7777793173921</v>
      </c>
      <c r="C1453" s="13">
        <f t="shared" si="467"/>
        <v>1040.5755622900001</v>
      </c>
      <c r="D1453" s="12">
        <f>IF(A1453&lt;$B$1,VLOOKUP(A1453,[1]DI!$A$4:$B$15000,2,FALSE),0)</f>
        <v>0</v>
      </c>
      <c r="E1453" s="13">
        <f t="shared" si="468"/>
        <v>1</v>
      </c>
      <c r="F1453" s="13">
        <f>(TRUNC(PRODUCT($E$13:$E1452),16))</f>
        <v>1.5113352052416</v>
      </c>
      <c r="G1453" s="13">
        <f t="shared" si="469"/>
        <v>1.4962777904675799</v>
      </c>
      <c r="H1453" s="13">
        <f t="shared" si="470"/>
        <v>1.01006325</v>
      </c>
      <c r="I1453" s="12">
        <f t="shared" si="471"/>
        <v>4.4999999999999998E-2</v>
      </c>
      <c r="J1453" s="12">
        <f t="shared" si="486"/>
        <v>3.5000000000000003E-2</v>
      </c>
      <c r="K1453" s="30">
        <f t="shared" si="472"/>
        <v>45757</v>
      </c>
      <c r="L1453" s="2">
        <f t="shared" si="473"/>
        <v>60</v>
      </c>
      <c r="M1453" s="15">
        <f t="shared" si="474"/>
        <v>60</v>
      </c>
      <c r="N1453" s="11">
        <f t="shared" si="475"/>
        <v>1.0105353210000001</v>
      </c>
      <c r="O1453" s="11">
        <f t="shared" si="476"/>
        <v>1.0082244520000001</v>
      </c>
      <c r="P1453" s="11">
        <f t="shared" si="477"/>
        <v>1.0207045910000001</v>
      </c>
      <c r="Q1453" s="11">
        <f t="shared" si="478"/>
        <v>1.018370467</v>
      </c>
      <c r="R1453" s="15">
        <f t="shared" si="479"/>
        <v>0</v>
      </c>
      <c r="S1453" s="13">
        <f t="shared" si="484"/>
        <v>76.202217027391981</v>
      </c>
      <c r="T1453" s="13">
        <f t="shared" si="485"/>
        <v>66.133880449606266</v>
      </c>
      <c r="U1453" s="19">
        <f t="shared" si="465"/>
        <v>0</v>
      </c>
      <c r="V1453" s="13">
        <f t="shared" si="480"/>
        <v>0</v>
      </c>
      <c r="W1453" s="4" t="str">
        <f t="shared" si="481"/>
        <v>A+J=</v>
      </c>
      <c r="X1453" s="30">
        <f t="shared" si="482"/>
        <v>45866</v>
      </c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3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</row>
    <row r="1454" spans="1:80" x14ac:dyDescent="0.15">
      <c r="A1454" s="36">
        <f t="shared" si="483"/>
        <v>45848</v>
      </c>
      <c r="B1454" s="14">
        <f t="shared" si="466"/>
        <v>1116.9728627854056</v>
      </c>
      <c r="C1454" s="13">
        <f t="shared" si="467"/>
        <v>1040.5755622900001</v>
      </c>
      <c r="D1454" s="12">
        <f>IF(A1454&lt;$B$1,VLOOKUP(A1454,[1]DI!$A$4:$B$15000,2,FALSE),0)</f>
        <v>0</v>
      </c>
      <c r="E1454" s="13">
        <f t="shared" si="468"/>
        <v>1</v>
      </c>
      <c r="F1454" s="13">
        <f>(TRUNC(PRODUCT($E$13:$E1453),16))</f>
        <v>1.5113352052416</v>
      </c>
      <c r="G1454" s="13">
        <f t="shared" si="469"/>
        <v>1.4962777904675799</v>
      </c>
      <c r="H1454" s="13">
        <f t="shared" si="470"/>
        <v>1.01006325</v>
      </c>
      <c r="I1454" s="12">
        <f t="shared" si="471"/>
        <v>4.4999999999999998E-2</v>
      </c>
      <c r="J1454" s="12">
        <f t="shared" si="486"/>
        <v>3.5000000000000003E-2</v>
      </c>
      <c r="K1454" s="30">
        <f t="shared" si="472"/>
        <v>45757</v>
      </c>
      <c r="L1454" s="2">
        <f t="shared" si="473"/>
        <v>61</v>
      </c>
      <c r="M1454" s="15">
        <f t="shared" si="474"/>
        <v>61</v>
      </c>
      <c r="N1454" s="11">
        <f t="shared" si="475"/>
        <v>1.010711846</v>
      </c>
      <c r="O1454" s="11">
        <f t="shared" si="476"/>
        <v>1.0083620980000001</v>
      </c>
      <c r="P1454" s="11">
        <f t="shared" si="477"/>
        <v>1.0208828919999999</v>
      </c>
      <c r="Q1454" s="11">
        <f t="shared" si="478"/>
        <v>1.018509498</v>
      </c>
      <c r="R1454" s="15">
        <f t="shared" si="479"/>
        <v>0</v>
      </c>
      <c r="S1454" s="13">
        <f t="shared" si="484"/>
        <v>76.397300495405432</v>
      </c>
      <c r="T1454" s="13">
        <f t="shared" si="485"/>
        <v>66.284971751349147</v>
      </c>
      <c r="U1454" s="19">
        <f t="shared" si="465"/>
        <v>0</v>
      </c>
      <c r="V1454" s="13">
        <f t="shared" si="480"/>
        <v>0</v>
      </c>
      <c r="W1454" s="4" t="str">
        <f t="shared" si="481"/>
        <v>A+J=</v>
      </c>
      <c r="X1454" s="30">
        <f t="shared" si="482"/>
        <v>45866</v>
      </c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3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</row>
    <row r="1455" spans="1:80" x14ac:dyDescent="0.15">
      <c r="A1455" s="36">
        <f t="shared" si="483"/>
        <v>45849</v>
      </c>
      <c r="B1455" s="14">
        <f t="shared" si="466"/>
        <v>1117.16798236053</v>
      </c>
      <c r="C1455" s="13">
        <f t="shared" si="467"/>
        <v>1040.5755622900001</v>
      </c>
      <c r="D1455" s="12">
        <f>IF(A1455&lt;$B$1,VLOOKUP(A1455,[1]DI!$A$4:$B$15000,2,FALSE),0)</f>
        <v>0</v>
      </c>
      <c r="E1455" s="13">
        <f t="shared" si="468"/>
        <v>1</v>
      </c>
      <c r="F1455" s="13">
        <f>(TRUNC(PRODUCT($E$13:$E1454),16))</f>
        <v>1.5113352052416</v>
      </c>
      <c r="G1455" s="13">
        <f t="shared" si="469"/>
        <v>1.4962777904675799</v>
      </c>
      <c r="H1455" s="13">
        <f t="shared" si="470"/>
        <v>1.01006325</v>
      </c>
      <c r="I1455" s="12">
        <f t="shared" si="471"/>
        <v>4.4999999999999998E-2</v>
      </c>
      <c r="J1455" s="12">
        <f t="shared" si="486"/>
        <v>3.5000000000000003E-2</v>
      </c>
      <c r="K1455" s="30">
        <f t="shared" si="472"/>
        <v>45757</v>
      </c>
      <c r="L1455" s="2">
        <f t="shared" si="473"/>
        <v>62</v>
      </c>
      <c r="M1455" s="15">
        <f t="shared" si="474"/>
        <v>62</v>
      </c>
      <c r="N1455" s="11">
        <f t="shared" si="475"/>
        <v>1.010888403</v>
      </c>
      <c r="O1455" s="11">
        <f t="shared" si="476"/>
        <v>1.0084997630000001</v>
      </c>
      <c r="P1455" s="11">
        <f t="shared" si="477"/>
        <v>1.021061226</v>
      </c>
      <c r="Q1455" s="11">
        <f t="shared" si="478"/>
        <v>1.018648548</v>
      </c>
      <c r="R1455" s="15">
        <f t="shared" si="479"/>
        <v>0</v>
      </c>
      <c r="S1455" s="13">
        <f t="shared" si="484"/>
        <v>76.59242007052994</v>
      </c>
      <c r="T1455" s="13">
        <f t="shared" si="485"/>
        <v>66.436083710319352</v>
      </c>
      <c r="U1455" s="19">
        <f t="shared" si="465"/>
        <v>0</v>
      </c>
      <c r="V1455" s="13">
        <f t="shared" si="480"/>
        <v>0</v>
      </c>
      <c r="W1455" s="4" t="str">
        <f t="shared" si="481"/>
        <v>A+J=</v>
      </c>
      <c r="X1455" s="30">
        <f t="shared" si="482"/>
        <v>45866</v>
      </c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3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</row>
    <row r="1456" spans="1:80" x14ac:dyDescent="0.15">
      <c r="A1456" s="36">
        <f t="shared" si="483"/>
        <v>45850</v>
      </c>
      <c r="B1456" s="14">
        <f t="shared" si="466"/>
        <v>1117.363134762119</v>
      </c>
      <c r="C1456" s="13">
        <f t="shared" si="467"/>
        <v>1040.5755622900001</v>
      </c>
      <c r="D1456" s="12">
        <f>IF(A1456&lt;$B$1,VLOOKUP(A1456,[1]DI!$A$4:$B$15000,2,FALSE),0)</f>
        <v>0</v>
      </c>
      <c r="E1456" s="13">
        <f t="shared" si="468"/>
        <v>1</v>
      </c>
      <c r="F1456" s="13">
        <f>(TRUNC(PRODUCT($E$13:$E1455),16))</f>
        <v>1.5113352052416</v>
      </c>
      <c r="G1456" s="13">
        <f t="shared" si="469"/>
        <v>1.4962777904675799</v>
      </c>
      <c r="H1456" s="13">
        <f t="shared" si="470"/>
        <v>1.01006325</v>
      </c>
      <c r="I1456" s="12">
        <f t="shared" si="471"/>
        <v>4.4999999999999998E-2</v>
      </c>
      <c r="J1456" s="12">
        <f t="shared" si="486"/>
        <v>3.5000000000000003E-2</v>
      </c>
      <c r="K1456" s="30">
        <f t="shared" si="472"/>
        <v>45757</v>
      </c>
      <c r="L1456" s="2">
        <f t="shared" si="473"/>
        <v>62</v>
      </c>
      <c r="M1456" s="15">
        <f t="shared" si="474"/>
        <v>63</v>
      </c>
      <c r="N1456" s="11">
        <f t="shared" si="475"/>
        <v>1.0110649899999999</v>
      </c>
      <c r="O1456" s="11">
        <f t="shared" si="476"/>
        <v>1.008637446</v>
      </c>
      <c r="P1456" s="11">
        <f t="shared" si="477"/>
        <v>1.02123959</v>
      </c>
      <c r="Q1456" s="11">
        <f t="shared" si="478"/>
        <v>1.0187876170000001</v>
      </c>
      <c r="R1456" s="15">
        <f t="shared" si="479"/>
        <v>0</v>
      </c>
      <c r="S1456" s="13">
        <f t="shared" si="484"/>
        <v>76.787572472118995</v>
      </c>
      <c r="T1456" s="13">
        <f t="shared" si="485"/>
        <v>66.587216306516879</v>
      </c>
      <c r="U1456" s="19">
        <f t="shared" si="465"/>
        <v>0</v>
      </c>
      <c r="V1456" s="13">
        <f t="shared" si="480"/>
        <v>0</v>
      </c>
      <c r="W1456" s="4" t="str">
        <f t="shared" si="481"/>
        <v>A+J=</v>
      </c>
      <c r="X1456" s="30">
        <f t="shared" si="482"/>
        <v>45866</v>
      </c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3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</row>
    <row r="1457" spans="1:80" x14ac:dyDescent="0.15">
      <c r="A1457" s="36">
        <f t="shared" si="483"/>
        <v>45851</v>
      </c>
      <c r="B1457" s="14">
        <f t="shared" si="466"/>
        <v>1117.363134762119</v>
      </c>
      <c r="C1457" s="13">
        <f t="shared" si="467"/>
        <v>1040.5755622900001</v>
      </c>
      <c r="D1457" s="12">
        <f>IF(A1457&lt;$B$1,VLOOKUP(A1457,[1]DI!$A$4:$B$15000,2,FALSE),0)</f>
        <v>0</v>
      </c>
      <c r="E1457" s="13">
        <f t="shared" si="468"/>
        <v>1</v>
      </c>
      <c r="F1457" s="13">
        <f>(TRUNC(PRODUCT($E$13:$E1456),16))</f>
        <v>1.5113352052416</v>
      </c>
      <c r="G1457" s="13">
        <f t="shared" si="469"/>
        <v>1.4962777904675799</v>
      </c>
      <c r="H1457" s="13">
        <f t="shared" si="470"/>
        <v>1.01006325</v>
      </c>
      <c r="I1457" s="12">
        <f t="shared" si="471"/>
        <v>4.4999999999999998E-2</v>
      </c>
      <c r="J1457" s="12">
        <f t="shared" si="486"/>
        <v>3.5000000000000003E-2</v>
      </c>
      <c r="K1457" s="30">
        <f t="shared" si="472"/>
        <v>45757</v>
      </c>
      <c r="L1457" s="2">
        <f t="shared" si="473"/>
        <v>62</v>
      </c>
      <c r="M1457" s="15">
        <f t="shared" si="474"/>
        <v>63</v>
      </c>
      <c r="N1457" s="11">
        <f t="shared" si="475"/>
        <v>1.0110649899999999</v>
      </c>
      <c r="O1457" s="11">
        <f t="shared" si="476"/>
        <v>1.008637446</v>
      </c>
      <c r="P1457" s="11">
        <f t="shared" si="477"/>
        <v>1.02123959</v>
      </c>
      <c r="Q1457" s="11">
        <f t="shared" si="478"/>
        <v>1.0187876170000001</v>
      </c>
      <c r="R1457" s="15">
        <f t="shared" si="479"/>
        <v>0</v>
      </c>
      <c r="S1457" s="13">
        <f t="shared" si="484"/>
        <v>76.787572472118995</v>
      </c>
      <c r="T1457" s="13">
        <f t="shared" si="485"/>
        <v>66.587216306516879</v>
      </c>
      <c r="U1457" s="19">
        <f t="shared" si="465"/>
        <v>0</v>
      </c>
      <c r="V1457" s="13">
        <f t="shared" si="480"/>
        <v>0</v>
      </c>
      <c r="W1457" s="4" t="str">
        <f t="shared" si="481"/>
        <v>A+J=</v>
      </c>
      <c r="X1457" s="30">
        <f t="shared" si="482"/>
        <v>45866</v>
      </c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3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</row>
    <row r="1458" spans="1:80" x14ac:dyDescent="0.15">
      <c r="A1458" s="36">
        <f t="shared" si="483"/>
        <v>45852</v>
      </c>
      <c r="B1458" s="14">
        <f t="shared" si="466"/>
        <v>1117.363134762119</v>
      </c>
      <c r="C1458" s="13">
        <f t="shared" si="467"/>
        <v>1040.5755622900001</v>
      </c>
      <c r="D1458" s="12">
        <f>IF(A1458&lt;$B$1,VLOOKUP(A1458,[1]DI!$A$4:$B$15000,2,FALSE),0)</f>
        <v>0</v>
      </c>
      <c r="E1458" s="13">
        <f t="shared" si="468"/>
        <v>1</v>
      </c>
      <c r="F1458" s="13">
        <f>(TRUNC(PRODUCT($E$13:$E1457),16))</f>
        <v>1.5113352052416</v>
      </c>
      <c r="G1458" s="13">
        <f t="shared" si="469"/>
        <v>1.4962777904675799</v>
      </c>
      <c r="H1458" s="13">
        <f t="shared" si="470"/>
        <v>1.01006325</v>
      </c>
      <c r="I1458" s="12">
        <f t="shared" si="471"/>
        <v>4.4999999999999998E-2</v>
      </c>
      <c r="J1458" s="12">
        <f t="shared" si="486"/>
        <v>3.5000000000000003E-2</v>
      </c>
      <c r="K1458" s="30">
        <f t="shared" si="472"/>
        <v>45757</v>
      </c>
      <c r="L1458" s="2">
        <f t="shared" si="473"/>
        <v>63</v>
      </c>
      <c r="M1458" s="15">
        <f t="shared" si="474"/>
        <v>63</v>
      </c>
      <c r="N1458" s="11">
        <f t="shared" si="475"/>
        <v>1.0110649899999999</v>
      </c>
      <c r="O1458" s="11">
        <f t="shared" si="476"/>
        <v>1.008637446</v>
      </c>
      <c r="P1458" s="11">
        <f t="shared" si="477"/>
        <v>1.02123959</v>
      </c>
      <c r="Q1458" s="11">
        <f t="shared" si="478"/>
        <v>1.0187876170000001</v>
      </c>
      <c r="R1458" s="15">
        <f t="shared" si="479"/>
        <v>0</v>
      </c>
      <c r="S1458" s="13">
        <f t="shared" si="484"/>
        <v>76.787572472118995</v>
      </c>
      <c r="T1458" s="13">
        <f t="shared" si="485"/>
        <v>66.587216306516879</v>
      </c>
      <c r="U1458" s="19">
        <f t="shared" si="465"/>
        <v>0</v>
      </c>
      <c r="V1458" s="13">
        <f t="shared" si="480"/>
        <v>0</v>
      </c>
      <c r="W1458" s="4" t="str">
        <f t="shared" si="481"/>
        <v>A+J=</v>
      </c>
      <c r="X1458" s="30">
        <f t="shared" si="482"/>
        <v>45866</v>
      </c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3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</row>
    <row r="1459" spans="1:80" x14ac:dyDescent="0.15">
      <c r="A1459" s="36">
        <f t="shared" si="483"/>
        <v>45853</v>
      </c>
      <c r="B1459" s="14">
        <f t="shared" si="466"/>
        <v>1117.5583221772704</v>
      </c>
      <c r="C1459" s="13">
        <f t="shared" si="467"/>
        <v>1040.5755622900001</v>
      </c>
      <c r="D1459" s="12">
        <f>IF(A1459&lt;$B$1,VLOOKUP(A1459,[1]DI!$A$4:$B$15000,2,FALSE),0)</f>
        <v>0</v>
      </c>
      <c r="E1459" s="13">
        <f t="shared" si="468"/>
        <v>1</v>
      </c>
      <c r="F1459" s="13">
        <f>(TRUNC(PRODUCT($E$13:$E1458),16))</f>
        <v>1.5113352052416</v>
      </c>
      <c r="G1459" s="13">
        <f t="shared" si="469"/>
        <v>1.4962777904675799</v>
      </c>
      <c r="H1459" s="13">
        <f t="shared" si="470"/>
        <v>1.01006325</v>
      </c>
      <c r="I1459" s="12">
        <f t="shared" si="471"/>
        <v>4.4999999999999998E-2</v>
      </c>
      <c r="J1459" s="12">
        <f t="shared" si="486"/>
        <v>3.5000000000000003E-2</v>
      </c>
      <c r="K1459" s="30">
        <f t="shared" si="472"/>
        <v>45757</v>
      </c>
      <c r="L1459" s="2">
        <f t="shared" si="473"/>
        <v>64</v>
      </c>
      <c r="M1459" s="15">
        <f t="shared" si="474"/>
        <v>64</v>
      </c>
      <c r="N1459" s="11">
        <f t="shared" si="475"/>
        <v>1.011241609</v>
      </c>
      <c r="O1459" s="11">
        <f t="shared" si="476"/>
        <v>1.008775148</v>
      </c>
      <c r="P1459" s="11">
        <f t="shared" si="477"/>
        <v>1.0214179859999999</v>
      </c>
      <c r="Q1459" s="11">
        <f t="shared" si="478"/>
        <v>1.0189267049999999</v>
      </c>
      <c r="R1459" s="15">
        <f t="shared" si="479"/>
        <v>0</v>
      </c>
      <c r="S1459" s="13">
        <f t="shared" si="484"/>
        <v>76.982759887270277</v>
      </c>
      <c r="T1459" s="13">
        <f t="shared" si="485"/>
        <v>66.738369549941737</v>
      </c>
      <c r="U1459" s="19">
        <f t="shared" si="465"/>
        <v>0</v>
      </c>
      <c r="V1459" s="13">
        <f t="shared" si="480"/>
        <v>0</v>
      </c>
      <c r="W1459" s="4" t="str">
        <f t="shared" si="481"/>
        <v>A+J=</v>
      </c>
      <c r="X1459" s="30">
        <f t="shared" si="482"/>
        <v>45866</v>
      </c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3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</row>
    <row r="1460" spans="1:80" x14ac:dyDescent="0.15">
      <c r="A1460" s="36">
        <f t="shared" si="483"/>
        <v>45854</v>
      </c>
      <c r="B1460" s="14">
        <f t="shared" si="466"/>
        <v>1117.753543512435</v>
      </c>
      <c r="C1460" s="13">
        <f t="shared" si="467"/>
        <v>1040.5755622900001</v>
      </c>
      <c r="D1460" s="12">
        <f>IF(A1460&lt;$B$1,VLOOKUP(A1460,[1]DI!$A$4:$B$15000,2,FALSE),0)</f>
        <v>0</v>
      </c>
      <c r="E1460" s="13">
        <f t="shared" si="468"/>
        <v>1</v>
      </c>
      <c r="F1460" s="13">
        <f>(TRUNC(PRODUCT($E$13:$E1459),16))</f>
        <v>1.5113352052416</v>
      </c>
      <c r="G1460" s="13">
        <f t="shared" si="469"/>
        <v>1.4962777904675799</v>
      </c>
      <c r="H1460" s="13">
        <f t="shared" si="470"/>
        <v>1.01006325</v>
      </c>
      <c r="I1460" s="12">
        <f t="shared" si="471"/>
        <v>4.4999999999999998E-2</v>
      </c>
      <c r="J1460" s="12">
        <f t="shared" si="486"/>
        <v>3.5000000000000003E-2</v>
      </c>
      <c r="K1460" s="30">
        <f t="shared" si="472"/>
        <v>45757</v>
      </c>
      <c r="L1460" s="2">
        <f t="shared" si="473"/>
        <v>65</v>
      </c>
      <c r="M1460" s="15">
        <f t="shared" si="474"/>
        <v>65</v>
      </c>
      <c r="N1460" s="11">
        <f t="shared" si="475"/>
        <v>1.011418258</v>
      </c>
      <c r="O1460" s="11">
        <f t="shared" si="476"/>
        <v>1.008912869</v>
      </c>
      <c r="P1460" s="11">
        <f t="shared" si="477"/>
        <v>1.0215964129999999</v>
      </c>
      <c r="Q1460" s="11">
        <f t="shared" si="478"/>
        <v>1.0190658109999999</v>
      </c>
      <c r="R1460" s="15">
        <f t="shared" si="479"/>
        <v>0</v>
      </c>
      <c r="S1460" s="13">
        <f t="shared" si="484"/>
        <v>77.177981222434966</v>
      </c>
      <c r="T1460" s="13">
        <f t="shared" si="485"/>
        <v>66.889542364424074</v>
      </c>
      <c r="U1460" s="19">
        <f t="shared" si="465"/>
        <v>0</v>
      </c>
      <c r="V1460" s="13">
        <f t="shared" si="480"/>
        <v>0</v>
      </c>
      <c r="W1460" s="4" t="str">
        <f t="shared" si="481"/>
        <v>A+J=</v>
      </c>
      <c r="X1460" s="30">
        <f t="shared" si="482"/>
        <v>45866</v>
      </c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3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</row>
    <row r="1461" spans="1:80" x14ac:dyDescent="0.15">
      <c r="A1461" s="36">
        <f t="shared" si="483"/>
        <v>45855</v>
      </c>
      <c r="B1461" s="14">
        <f t="shared" si="466"/>
        <v>1117.9487987576131</v>
      </c>
      <c r="C1461" s="13">
        <f t="shared" si="467"/>
        <v>1040.5755622900001</v>
      </c>
      <c r="D1461" s="12">
        <f>IF(A1461&lt;$B$1,VLOOKUP(A1461,[1]DI!$A$4:$B$15000,2,FALSE),0)</f>
        <v>0</v>
      </c>
      <c r="E1461" s="13">
        <f t="shared" si="468"/>
        <v>1</v>
      </c>
      <c r="F1461" s="13">
        <f>(TRUNC(PRODUCT($E$13:$E1460),16))</f>
        <v>1.5113352052416</v>
      </c>
      <c r="G1461" s="13">
        <f t="shared" si="469"/>
        <v>1.4962777904675799</v>
      </c>
      <c r="H1461" s="13">
        <f t="shared" si="470"/>
        <v>1.01006325</v>
      </c>
      <c r="I1461" s="12">
        <f t="shared" si="471"/>
        <v>4.4999999999999998E-2</v>
      </c>
      <c r="J1461" s="12">
        <f t="shared" si="486"/>
        <v>3.5000000000000003E-2</v>
      </c>
      <c r="K1461" s="30">
        <f t="shared" si="472"/>
        <v>45757</v>
      </c>
      <c r="L1461" s="2">
        <f t="shared" si="473"/>
        <v>66</v>
      </c>
      <c r="M1461" s="15">
        <f t="shared" si="474"/>
        <v>66</v>
      </c>
      <c r="N1461" s="11">
        <f t="shared" si="475"/>
        <v>1.011594938</v>
      </c>
      <c r="O1461" s="11">
        <f t="shared" si="476"/>
        <v>1.009050609</v>
      </c>
      <c r="P1461" s="11">
        <f t="shared" si="477"/>
        <v>1.0217748710000001</v>
      </c>
      <c r="Q1461" s="11">
        <f t="shared" si="478"/>
        <v>1.0192049379999999</v>
      </c>
      <c r="R1461" s="15">
        <f t="shared" si="479"/>
        <v>0</v>
      </c>
      <c r="S1461" s="13">
        <f t="shared" si="484"/>
        <v>77.37323646761304</v>
      </c>
      <c r="T1461" s="13">
        <f t="shared" si="485"/>
        <v>67.040737988473467</v>
      </c>
      <c r="U1461" s="19">
        <f t="shared" si="465"/>
        <v>0</v>
      </c>
      <c r="V1461" s="13">
        <f t="shared" si="480"/>
        <v>0</v>
      </c>
      <c r="W1461" s="4" t="str">
        <f t="shared" si="481"/>
        <v>A+J=</v>
      </c>
      <c r="X1461" s="30">
        <f t="shared" si="482"/>
        <v>45866</v>
      </c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3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</row>
    <row r="1462" spans="1:80" x14ac:dyDescent="0.15">
      <c r="A1462" s="36">
        <f t="shared" si="483"/>
        <v>45856</v>
      </c>
      <c r="B1462" s="14">
        <f t="shared" si="466"/>
        <v>1118.1440879228046</v>
      </c>
      <c r="C1462" s="13">
        <f t="shared" si="467"/>
        <v>1040.5755622900001</v>
      </c>
      <c r="D1462" s="12">
        <f>IF(A1462&lt;$B$1,VLOOKUP(A1462,[1]DI!$A$4:$B$15000,2,FALSE),0)</f>
        <v>0</v>
      </c>
      <c r="E1462" s="13">
        <f t="shared" si="468"/>
        <v>1</v>
      </c>
      <c r="F1462" s="13">
        <f>(TRUNC(PRODUCT($E$13:$E1461),16))</f>
        <v>1.5113352052416</v>
      </c>
      <c r="G1462" s="13">
        <f t="shared" si="469"/>
        <v>1.4962777904675799</v>
      </c>
      <c r="H1462" s="13">
        <f t="shared" si="470"/>
        <v>1.01006325</v>
      </c>
      <c r="I1462" s="12">
        <f t="shared" si="471"/>
        <v>4.4999999999999998E-2</v>
      </c>
      <c r="J1462" s="12">
        <f t="shared" si="486"/>
        <v>3.5000000000000003E-2</v>
      </c>
      <c r="K1462" s="30">
        <f t="shared" si="472"/>
        <v>45757</v>
      </c>
      <c r="L1462" s="2">
        <f t="shared" si="473"/>
        <v>67</v>
      </c>
      <c r="M1462" s="15">
        <f t="shared" si="474"/>
        <v>67</v>
      </c>
      <c r="N1462" s="11">
        <f t="shared" si="475"/>
        <v>1.0117716489999999</v>
      </c>
      <c r="O1462" s="11">
        <f t="shared" si="476"/>
        <v>1.0091883669999999</v>
      </c>
      <c r="P1462" s="11">
        <f t="shared" si="477"/>
        <v>1.0219533599999999</v>
      </c>
      <c r="Q1462" s="11">
        <f t="shared" si="478"/>
        <v>1.0193440819999999</v>
      </c>
      <c r="R1462" s="15">
        <f t="shared" si="479"/>
        <v>0</v>
      </c>
      <c r="S1462" s="13">
        <f t="shared" si="484"/>
        <v>77.568525632804494</v>
      </c>
      <c r="T1462" s="13">
        <f t="shared" si="485"/>
        <v>67.191952097410464</v>
      </c>
      <c r="U1462" s="19">
        <f t="shared" si="465"/>
        <v>0</v>
      </c>
      <c r="V1462" s="13">
        <f t="shared" si="480"/>
        <v>0</v>
      </c>
      <c r="W1462" s="4" t="str">
        <f t="shared" si="481"/>
        <v>A+J=</v>
      </c>
      <c r="X1462" s="30">
        <f t="shared" si="482"/>
        <v>45866</v>
      </c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3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</row>
    <row r="1463" spans="1:80" x14ac:dyDescent="0.15">
      <c r="A1463" s="36">
        <f t="shared" si="483"/>
        <v>45857</v>
      </c>
      <c r="B1463" s="14">
        <f t="shared" si="466"/>
        <v>1118.3394121015583</v>
      </c>
      <c r="C1463" s="13">
        <f t="shared" si="467"/>
        <v>1040.5755622900001</v>
      </c>
      <c r="D1463" s="12">
        <f>IF(A1463&lt;$B$1,VLOOKUP(A1463,[1]DI!$A$4:$B$15000,2,FALSE),0)</f>
        <v>0</v>
      </c>
      <c r="E1463" s="13">
        <f t="shared" si="468"/>
        <v>1</v>
      </c>
      <c r="F1463" s="13">
        <f>(TRUNC(PRODUCT($E$13:$E1462),16))</f>
        <v>1.5113352052416</v>
      </c>
      <c r="G1463" s="13">
        <f t="shared" si="469"/>
        <v>1.4962777904675799</v>
      </c>
      <c r="H1463" s="13">
        <f t="shared" si="470"/>
        <v>1.01006325</v>
      </c>
      <c r="I1463" s="12">
        <f t="shared" si="471"/>
        <v>4.4999999999999998E-2</v>
      </c>
      <c r="J1463" s="12">
        <f t="shared" si="486"/>
        <v>3.5000000000000003E-2</v>
      </c>
      <c r="K1463" s="30">
        <f t="shared" si="472"/>
        <v>45757</v>
      </c>
      <c r="L1463" s="2">
        <f t="shared" si="473"/>
        <v>67</v>
      </c>
      <c r="M1463" s="15">
        <f t="shared" si="474"/>
        <v>68</v>
      </c>
      <c r="N1463" s="11">
        <f t="shared" si="475"/>
        <v>1.011948391</v>
      </c>
      <c r="O1463" s="11">
        <f t="shared" si="476"/>
        <v>1.009326145</v>
      </c>
      <c r="P1463" s="11">
        <f t="shared" si="477"/>
        <v>1.022131881</v>
      </c>
      <c r="Q1463" s="11">
        <f t="shared" si="478"/>
        <v>1.0194832460000001</v>
      </c>
      <c r="R1463" s="15">
        <f t="shared" si="479"/>
        <v>0</v>
      </c>
      <c r="S1463" s="13">
        <f t="shared" si="484"/>
        <v>77.763849811558188</v>
      </c>
      <c r="T1463" s="13">
        <f t="shared" si="485"/>
        <v>67.343187939744666</v>
      </c>
      <c r="U1463" s="19">
        <f t="shared" si="465"/>
        <v>0</v>
      </c>
      <c r="V1463" s="13">
        <f t="shared" si="480"/>
        <v>0</v>
      </c>
      <c r="W1463" s="4" t="str">
        <f t="shared" si="481"/>
        <v>A+J=</v>
      </c>
      <c r="X1463" s="30">
        <f t="shared" si="482"/>
        <v>45866</v>
      </c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3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</row>
    <row r="1464" spans="1:80" x14ac:dyDescent="0.15">
      <c r="A1464" s="36">
        <f t="shared" si="483"/>
        <v>45858</v>
      </c>
      <c r="B1464" s="14">
        <f t="shared" si="466"/>
        <v>1118.3394121015583</v>
      </c>
      <c r="C1464" s="13">
        <f t="shared" si="467"/>
        <v>1040.5755622900001</v>
      </c>
      <c r="D1464" s="12">
        <f>IF(A1464&lt;$B$1,VLOOKUP(A1464,[1]DI!$A$4:$B$15000,2,FALSE),0)</f>
        <v>0</v>
      </c>
      <c r="E1464" s="13">
        <f t="shared" si="468"/>
        <v>1</v>
      </c>
      <c r="F1464" s="13">
        <f>(TRUNC(PRODUCT($E$13:$E1463),16))</f>
        <v>1.5113352052416</v>
      </c>
      <c r="G1464" s="13">
        <f t="shared" si="469"/>
        <v>1.4962777904675799</v>
      </c>
      <c r="H1464" s="13">
        <f t="shared" si="470"/>
        <v>1.01006325</v>
      </c>
      <c r="I1464" s="12">
        <f t="shared" si="471"/>
        <v>4.4999999999999998E-2</v>
      </c>
      <c r="J1464" s="12">
        <f t="shared" si="486"/>
        <v>3.5000000000000003E-2</v>
      </c>
      <c r="K1464" s="30">
        <f t="shared" si="472"/>
        <v>45757</v>
      </c>
      <c r="L1464" s="2">
        <f t="shared" si="473"/>
        <v>67</v>
      </c>
      <c r="M1464" s="15">
        <f t="shared" si="474"/>
        <v>68</v>
      </c>
      <c r="N1464" s="11">
        <f t="shared" si="475"/>
        <v>1.011948391</v>
      </c>
      <c r="O1464" s="11">
        <f t="shared" si="476"/>
        <v>1.009326145</v>
      </c>
      <c r="P1464" s="11">
        <f t="shared" si="477"/>
        <v>1.022131881</v>
      </c>
      <c r="Q1464" s="11">
        <f t="shared" si="478"/>
        <v>1.0194832460000001</v>
      </c>
      <c r="R1464" s="15">
        <f t="shared" si="479"/>
        <v>0</v>
      </c>
      <c r="S1464" s="13">
        <f t="shared" si="484"/>
        <v>77.763849811558188</v>
      </c>
      <c r="T1464" s="13">
        <f t="shared" si="485"/>
        <v>67.343187939744666</v>
      </c>
      <c r="U1464" s="19">
        <f t="shared" si="465"/>
        <v>0</v>
      </c>
      <c r="V1464" s="13">
        <f t="shared" si="480"/>
        <v>0</v>
      </c>
      <c r="W1464" s="4" t="str">
        <f t="shared" si="481"/>
        <v>A+J=</v>
      </c>
      <c r="X1464" s="30">
        <f t="shared" si="482"/>
        <v>45866</v>
      </c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3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</row>
    <row r="1465" spans="1:80" x14ac:dyDescent="0.15">
      <c r="A1465" s="36">
        <f t="shared" si="483"/>
        <v>45859</v>
      </c>
      <c r="B1465" s="14">
        <f t="shared" si="466"/>
        <v>1118.3394121015583</v>
      </c>
      <c r="C1465" s="13">
        <f t="shared" si="467"/>
        <v>1040.5755622900001</v>
      </c>
      <c r="D1465" s="12">
        <f>IF(A1465&lt;$B$1,VLOOKUP(A1465,[1]DI!$A$4:$B$15000,2,FALSE),0)</f>
        <v>0</v>
      </c>
      <c r="E1465" s="13">
        <f t="shared" si="468"/>
        <v>1</v>
      </c>
      <c r="F1465" s="13">
        <f>(TRUNC(PRODUCT($E$13:$E1464),16))</f>
        <v>1.5113352052416</v>
      </c>
      <c r="G1465" s="13">
        <f t="shared" si="469"/>
        <v>1.4962777904675799</v>
      </c>
      <c r="H1465" s="13">
        <f t="shared" si="470"/>
        <v>1.01006325</v>
      </c>
      <c r="I1465" s="12">
        <f t="shared" si="471"/>
        <v>4.4999999999999998E-2</v>
      </c>
      <c r="J1465" s="12">
        <f t="shared" si="486"/>
        <v>3.5000000000000003E-2</v>
      </c>
      <c r="K1465" s="30">
        <f t="shared" si="472"/>
        <v>45757</v>
      </c>
      <c r="L1465" s="2">
        <f t="shared" si="473"/>
        <v>68</v>
      </c>
      <c r="M1465" s="15">
        <f t="shared" si="474"/>
        <v>68</v>
      </c>
      <c r="N1465" s="11">
        <f t="shared" si="475"/>
        <v>1.011948391</v>
      </c>
      <c r="O1465" s="11">
        <f t="shared" si="476"/>
        <v>1.009326145</v>
      </c>
      <c r="P1465" s="11">
        <f t="shared" si="477"/>
        <v>1.022131881</v>
      </c>
      <c r="Q1465" s="11">
        <f t="shared" si="478"/>
        <v>1.0194832460000001</v>
      </c>
      <c r="R1465" s="15">
        <f t="shared" si="479"/>
        <v>0</v>
      </c>
      <c r="S1465" s="13">
        <f t="shared" si="484"/>
        <v>77.763849811558188</v>
      </c>
      <c r="T1465" s="13">
        <f t="shared" si="485"/>
        <v>67.343187939744666</v>
      </c>
      <c r="U1465" s="19">
        <f t="shared" si="465"/>
        <v>0</v>
      </c>
      <c r="V1465" s="13">
        <f t="shared" si="480"/>
        <v>0</v>
      </c>
      <c r="W1465" s="4" t="str">
        <f t="shared" si="481"/>
        <v>A+J=</v>
      </c>
      <c r="X1465" s="30">
        <f t="shared" si="482"/>
        <v>45866</v>
      </c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3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</row>
    <row r="1466" spans="1:80" x14ac:dyDescent="0.15">
      <c r="A1466" s="36">
        <f t="shared" si="483"/>
        <v>45860</v>
      </c>
      <c r="B1466" s="14">
        <f t="shared" si="466"/>
        <v>1118.5347691067766</v>
      </c>
      <c r="C1466" s="13">
        <f t="shared" si="467"/>
        <v>1040.5755622900001</v>
      </c>
      <c r="D1466" s="12">
        <f>IF(A1466&lt;$B$1,VLOOKUP(A1466,[1]DI!$A$4:$B$15000,2,FALSE),0)</f>
        <v>0</v>
      </c>
      <c r="E1466" s="13">
        <f t="shared" si="468"/>
        <v>1</v>
      </c>
      <c r="F1466" s="13">
        <f>(TRUNC(PRODUCT($E$13:$E1465),16))</f>
        <v>1.5113352052416</v>
      </c>
      <c r="G1466" s="13">
        <f t="shared" si="469"/>
        <v>1.4962777904675799</v>
      </c>
      <c r="H1466" s="13">
        <f t="shared" si="470"/>
        <v>1.01006325</v>
      </c>
      <c r="I1466" s="12">
        <f t="shared" si="471"/>
        <v>4.4999999999999998E-2</v>
      </c>
      <c r="J1466" s="12">
        <f t="shared" si="486"/>
        <v>3.5000000000000003E-2</v>
      </c>
      <c r="K1466" s="30">
        <f t="shared" si="472"/>
        <v>45757</v>
      </c>
      <c r="L1466" s="2">
        <f t="shared" si="473"/>
        <v>69</v>
      </c>
      <c r="M1466" s="15">
        <f t="shared" si="474"/>
        <v>69</v>
      </c>
      <c r="N1466" s="11">
        <f t="shared" si="475"/>
        <v>1.0121251630000001</v>
      </c>
      <c r="O1466" s="11">
        <f t="shared" si="476"/>
        <v>1.0094639409999999</v>
      </c>
      <c r="P1466" s="11">
        <f t="shared" si="477"/>
        <v>1.022310432</v>
      </c>
      <c r="Q1466" s="11">
        <f t="shared" si="478"/>
        <v>1.019622429</v>
      </c>
      <c r="R1466" s="15">
        <f t="shared" si="479"/>
        <v>0</v>
      </c>
      <c r="S1466" s="13">
        <f t="shared" si="484"/>
        <v>77.959206816776458</v>
      </c>
      <c r="T1466" s="13">
        <f t="shared" si="485"/>
        <v>67.494444429306185</v>
      </c>
      <c r="U1466" s="19">
        <f t="shared" ref="U1466:U1472" si="487">IF($R1466&gt;0,VLOOKUP($R1466,$Z$13:$AF$151,7),0)</f>
        <v>0</v>
      </c>
      <c r="V1466" s="13">
        <f t="shared" si="480"/>
        <v>0</v>
      </c>
      <c r="W1466" s="4" t="str">
        <f t="shared" si="481"/>
        <v>A+J=</v>
      </c>
      <c r="X1466" s="30">
        <f t="shared" si="482"/>
        <v>45866</v>
      </c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3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</row>
    <row r="1467" spans="1:80" x14ac:dyDescent="0.15">
      <c r="A1467" s="36">
        <f t="shared" si="483"/>
        <v>45861</v>
      </c>
      <c r="B1467" s="14">
        <f t="shared" si="466"/>
        <v>1118.7301611155569</v>
      </c>
      <c r="C1467" s="13">
        <f t="shared" si="467"/>
        <v>1040.5755622900001</v>
      </c>
      <c r="D1467" s="12">
        <f>IF(A1467&lt;$B$1,VLOOKUP(A1467,[1]DI!$A$4:$B$15000,2,FALSE),0)</f>
        <v>0</v>
      </c>
      <c r="E1467" s="13">
        <f t="shared" si="468"/>
        <v>1</v>
      </c>
      <c r="F1467" s="13">
        <f>(TRUNC(PRODUCT($E$13:$E1466),16))</f>
        <v>1.5113352052416</v>
      </c>
      <c r="G1467" s="13">
        <f t="shared" si="469"/>
        <v>1.4962777904675799</v>
      </c>
      <c r="H1467" s="13">
        <f t="shared" si="470"/>
        <v>1.01006325</v>
      </c>
      <c r="I1467" s="12">
        <f t="shared" si="471"/>
        <v>4.4999999999999998E-2</v>
      </c>
      <c r="J1467" s="12">
        <f t="shared" si="486"/>
        <v>3.5000000000000003E-2</v>
      </c>
      <c r="K1467" s="30">
        <f t="shared" si="472"/>
        <v>45757</v>
      </c>
      <c r="L1467" s="2">
        <f t="shared" si="473"/>
        <v>70</v>
      </c>
      <c r="M1467" s="15">
        <f t="shared" si="474"/>
        <v>70</v>
      </c>
      <c r="N1467" s="11">
        <f t="shared" si="475"/>
        <v>1.012301967</v>
      </c>
      <c r="O1467" s="11">
        <f t="shared" si="476"/>
        <v>1.0096017559999999</v>
      </c>
      <c r="P1467" s="11">
        <f t="shared" si="477"/>
        <v>1.0224890149999999</v>
      </c>
      <c r="Q1467" s="11">
        <f t="shared" si="478"/>
        <v>1.0197616309999999</v>
      </c>
      <c r="R1467" s="15">
        <f t="shared" si="479"/>
        <v>0</v>
      </c>
      <c r="S1467" s="13">
        <f t="shared" si="484"/>
        <v>78.154598825556917</v>
      </c>
      <c r="T1467" s="13">
        <f t="shared" si="485"/>
        <v>67.645721556095026</v>
      </c>
      <c r="U1467" s="19">
        <f t="shared" si="487"/>
        <v>0</v>
      </c>
      <c r="V1467" s="13">
        <f t="shared" si="480"/>
        <v>0</v>
      </c>
      <c r="W1467" s="4" t="str">
        <f t="shared" si="481"/>
        <v>A+J=</v>
      </c>
      <c r="X1467" s="30">
        <f t="shared" si="482"/>
        <v>45866</v>
      </c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3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</row>
    <row r="1468" spans="1:80" x14ac:dyDescent="0.15">
      <c r="A1468" s="36">
        <f t="shared" si="483"/>
        <v>45862</v>
      </c>
      <c r="B1468" s="14">
        <f t="shared" si="466"/>
        <v>1118.925585960802</v>
      </c>
      <c r="C1468" s="13">
        <f t="shared" si="467"/>
        <v>1040.5755622900001</v>
      </c>
      <c r="D1468" s="12">
        <f>IF(A1468&lt;$B$1,VLOOKUP(A1468,[1]DI!$A$4:$B$15000,2,FALSE),0)</f>
        <v>0</v>
      </c>
      <c r="E1468" s="13">
        <f t="shared" si="468"/>
        <v>1</v>
      </c>
      <c r="F1468" s="13">
        <f>(TRUNC(PRODUCT($E$13:$E1467),16))</f>
        <v>1.5113352052416</v>
      </c>
      <c r="G1468" s="13">
        <f t="shared" si="469"/>
        <v>1.4962777904675799</v>
      </c>
      <c r="H1468" s="13">
        <f t="shared" si="470"/>
        <v>1.01006325</v>
      </c>
      <c r="I1468" s="12">
        <f t="shared" si="471"/>
        <v>4.4999999999999998E-2</v>
      </c>
      <c r="J1468" s="12">
        <f t="shared" si="486"/>
        <v>3.5000000000000003E-2</v>
      </c>
      <c r="K1468" s="30">
        <f t="shared" si="472"/>
        <v>45757</v>
      </c>
      <c r="L1468" s="2">
        <f t="shared" si="473"/>
        <v>71</v>
      </c>
      <c r="M1468" s="15">
        <f t="shared" si="474"/>
        <v>71</v>
      </c>
      <c r="N1468" s="11">
        <f t="shared" si="475"/>
        <v>1.0124788010000001</v>
      </c>
      <c r="O1468" s="11">
        <f t="shared" si="476"/>
        <v>1.0097395899999999</v>
      </c>
      <c r="P1468" s="11">
        <f t="shared" si="477"/>
        <v>1.022667628</v>
      </c>
      <c r="Q1468" s="11">
        <f t="shared" si="478"/>
        <v>1.0199008519999999</v>
      </c>
      <c r="R1468" s="15">
        <f t="shared" si="479"/>
        <v>0</v>
      </c>
      <c r="S1468" s="13">
        <f t="shared" si="484"/>
        <v>78.350023670801974</v>
      </c>
      <c r="T1468" s="13">
        <f t="shared" si="485"/>
        <v>67.797019340111206</v>
      </c>
      <c r="U1468" s="19">
        <f t="shared" si="487"/>
        <v>0</v>
      </c>
      <c r="V1468" s="13">
        <f t="shared" si="480"/>
        <v>0</v>
      </c>
      <c r="W1468" s="4" t="str">
        <f t="shared" si="481"/>
        <v>A+J=</v>
      </c>
      <c r="X1468" s="30">
        <f t="shared" si="482"/>
        <v>45866</v>
      </c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3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</row>
    <row r="1469" spans="1:80" x14ac:dyDescent="0.15">
      <c r="A1469" s="36">
        <f t="shared" si="483"/>
        <v>45863</v>
      </c>
      <c r="B1469" s="14">
        <f t="shared" si="466"/>
        <v>1119.1210469031582</v>
      </c>
      <c r="C1469" s="13">
        <f t="shared" si="467"/>
        <v>1040.5755622900001</v>
      </c>
      <c r="D1469" s="12">
        <f>IF(A1469&lt;$B$1,VLOOKUP(A1469,[1]DI!$A$4:$B$15000,2,FALSE),0)</f>
        <v>0</v>
      </c>
      <c r="E1469" s="13">
        <f t="shared" si="468"/>
        <v>1</v>
      </c>
      <c r="F1469" s="13">
        <f>(TRUNC(PRODUCT($E$13:$E1468),16))</f>
        <v>1.5113352052416</v>
      </c>
      <c r="G1469" s="13">
        <f t="shared" si="469"/>
        <v>1.4962777904675799</v>
      </c>
      <c r="H1469" s="13">
        <f t="shared" si="470"/>
        <v>1.01006325</v>
      </c>
      <c r="I1469" s="12">
        <f t="shared" si="471"/>
        <v>4.4999999999999998E-2</v>
      </c>
      <c r="J1469" s="12">
        <f t="shared" si="486"/>
        <v>3.5000000000000003E-2</v>
      </c>
      <c r="K1469" s="30">
        <f t="shared" si="472"/>
        <v>45757</v>
      </c>
      <c r="L1469" s="2">
        <f t="shared" si="473"/>
        <v>72</v>
      </c>
      <c r="M1469" s="15">
        <f t="shared" si="474"/>
        <v>72</v>
      </c>
      <c r="N1469" s="11">
        <f t="shared" si="475"/>
        <v>1.012655667</v>
      </c>
      <c r="O1469" s="11">
        <f t="shared" si="476"/>
        <v>1.0098774420000001</v>
      </c>
      <c r="P1469" s="11">
        <f t="shared" si="477"/>
        <v>1.0228462739999999</v>
      </c>
      <c r="Q1469" s="11">
        <f t="shared" si="478"/>
        <v>1.020040091</v>
      </c>
      <c r="R1469" s="15">
        <f t="shared" si="479"/>
        <v>0</v>
      </c>
      <c r="S1469" s="13">
        <f t="shared" si="484"/>
        <v>78.545484613158067</v>
      </c>
      <c r="T1469" s="13">
        <f t="shared" si="485"/>
        <v>67.948336695184878</v>
      </c>
      <c r="U1469" s="19">
        <f t="shared" si="487"/>
        <v>0</v>
      </c>
      <c r="V1469" s="13">
        <f t="shared" si="480"/>
        <v>0</v>
      </c>
      <c r="W1469" s="4" t="str">
        <f t="shared" si="481"/>
        <v>A+J=</v>
      </c>
      <c r="X1469" s="30">
        <f t="shared" si="482"/>
        <v>45866</v>
      </c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3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</row>
    <row r="1470" spans="1:80" x14ac:dyDescent="0.15">
      <c r="A1470" s="36">
        <f t="shared" si="483"/>
        <v>45864</v>
      </c>
      <c r="B1470" s="14">
        <f t="shared" si="466"/>
        <v>1119.3165406719788</v>
      </c>
      <c r="C1470" s="13">
        <f t="shared" si="467"/>
        <v>1040.5755622900001</v>
      </c>
      <c r="D1470" s="12">
        <f>IF(A1470&lt;$B$1,VLOOKUP(A1470,[1]DI!$A$4:$B$15000,2,FALSE),0)</f>
        <v>0</v>
      </c>
      <c r="E1470" s="13">
        <f t="shared" si="468"/>
        <v>1</v>
      </c>
      <c r="F1470" s="13">
        <f>(TRUNC(PRODUCT($E$13:$E1469),16))</f>
        <v>1.5113352052416</v>
      </c>
      <c r="G1470" s="13">
        <f t="shared" si="469"/>
        <v>1.4962777904675799</v>
      </c>
      <c r="H1470" s="13">
        <f t="shared" si="470"/>
        <v>1.01006325</v>
      </c>
      <c r="I1470" s="12">
        <f t="shared" si="471"/>
        <v>4.4999999999999998E-2</v>
      </c>
      <c r="J1470" s="12">
        <f t="shared" si="486"/>
        <v>3.5000000000000003E-2</v>
      </c>
      <c r="K1470" s="30">
        <f t="shared" si="472"/>
        <v>45757</v>
      </c>
      <c r="L1470" s="2">
        <f t="shared" si="473"/>
        <v>72</v>
      </c>
      <c r="M1470" s="15">
        <f t="shared" si="474"/>
        <v>73</v>
      </c>
      <c r="N1470" s="11">
        <f t="shared" si="475"/>
        <v>1.0128325629999999</v>
      </c>
      <c r="O1470" s="11">
        <f t="shared" si="476"/>
        <v>1.0100153140000001</v>
      </c>
      <c r="P1470" s="11">
        <f t="shared" si="477"/>
        <v>1.0230249499999999</v>
      </c>
      <c r="Q1470" s="11">
        <f t="shared" si="478"/>
        <v>1.0201793509999999</v>
      </c>
      <c r="R1470" s="15">
        <f t="shared" si="479"/>
        <v>0</v>
      </c>
      <c r="S1470" s="13">
        <f t="shared" si="484"/>
        <v>78.740978381978721</v>
      </c>
      <c r="T1470" s="13">
        <f t="shared" si="485"/>
        <v>68.099676859825578</v>
      </c>
      <c r="U1470" s="19">
        <f t="shared" si="487"/>
        <v>0</v>
      </c>
      <c r="V1470" s="13">
        <f t="shared" si="480"/>
        <v>0</v>
      </c>
      <c r="W1470" s="4" t="str">
        <f t="shared" si="481"/>
        <v>A+J=</v>
      </c>
      <c r="X1470" s="30">
        <f t="shared" si="482"/>
        <v>45866</v>
      </c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3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</row>
    <row r="1471" spans="1:80" x14ac:dyDescent="0.15">
      <c r="A1471" s="36">
        <f t="shared" si="483"/>
        <v>45865</v>
      </c>
      <c r="B1471" s="14">
        <f t="shared" si="466"/>
        <v>1119.3165406719788</v>
      </c>
      <c r="C1471" s="13">
        <f t="shared" si="467"/>
        <v>1040.5755622900001</v>
      </c>
      <c r="D1471" s="12">
        <f>IF(A1471&lt;$B$1,VLOOKUP(A1471,[1]DI!$A$4:$B$15000,2,FALSE),0)</f>
        <v>0</v>
      </c>
      <c r="E1471" s="13">
        <f t="shared" si="468"/>
        <v>1</v>
      </c>
      <c r="F1471" s="13">
        <f>(TRUNC(PRODUCT($E$13:$E1470),16))</f>
        <v>1.5113352052416</v>
      </c>
      <c r="G1471" s="13">
        <f t="shared" si="469"/>
        <v>1.4962777904675799</v>
      </c>
      <c r="H1471" s="13">
        <f t="shared" si="470"/>
        <v>1.01006325</v>
      </c>
      <c r="I1471" s="12">
        <f t="shared" si="471"/>
        <v>4.4999999999999998E-2</v>
      </c>
      <c r="J1471" s="12">
        <f t="shared" si="486"/>
        <v>3.5000000000000003E-2</v>
      </c>
      <c r="K1471" s="30">
        <f t="shared" si="472"/>
        <v>45757</v>
      </c>
      <c r="L1471" s="2">
        <f t="shared" si="473"/>
        <v>72</v>
      </c>
      <c r="M1471" s="15">
        <f t="shared" si="474"/>
        <v>73</v>
      </c>
      <c r="N1471" s="11">
        <f t="shared" si="475"/>
        <v>1.0128325629999999</v>
      </c>
      <c r="O1471" s="11">
        <f t="shared" si="476"/>
        <v>1.0100153140000001</v>
      </c>
      <c r="P1471" s="11">
        <f t="shared" si="477"/>
        <v>1.0230249499999999</v>
      </c>
      <c r="Q1471" s="11">
        <f t="shared" si="478"/>
        <v>1.0201793509999999</v>
      </c>
      <c r="R1471" s="15">
        <f t="shared" si="479"/>
        <v>0</v>
      </c>
      <c r="S1471" s="13">
        <f t="shared" si="484"/>
        <v>78.740978381978721</v>
      </c>
      <c r="T1471" s="13">
        <f t="shared" si="485"/>
        <v>68.099676859825578</v>
      </c>
      <c r="U1471" s="19">
        <f t="shared" si="487"/>
        <v>0</v>
      </c>
      <c r="V1471" s="13">
        <f t="shared" si="480"/>
        <v>0</v>
      </c>
      <c r="W1471" s="4" t="str">
        <f t="shared" si="481"/>
        <v>A+J=</v>
      </c>
      <c r="X1471" s="30">
        <f t="shared" si="482"/>
        <v>45866</v>
      </c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3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</row>
    <row r="1472" spans="1:80" x14ac:dyDescent="0.15">
      <c r="A1472" s="36">
        <f t="shared" si="483"/>
        <v>45866</v>
      </c>
      <c r="B1472" s="14">
        <f t="shared" si="466"/>
        <v>1119.3165406719788</v>
      </c>
      <c r="C1472" s="13">
        <f t="shared" si="467"/>
        <v>1040.5755622900001</v>
      </c>
      <c r="D1472" s="12">
        <f>IF(A1472&lt;$B$1,VLOOKUP(A1472,[1]DI!$A$4:$B$15000,2,FALSE),0)</f>
        <v>0</v>
      </c>
      <c r="E1472" s="13">
        <f t="shared" si="468"/>
        <v>1</v>
      </c>
      <c r="F1472" s="13">
        <f>(TRUNC(PRODUCT($E$13:$E1471),16))</f>
        <v>1.5113352052416</v>
      </c>
      <c r="G1472" s="13">
        <f t="shared" si="469"/>
        <v>1.4962777904675799</v>
      </c>
      <c r="H1472" s="13">
        <f t="shared" si="470"/>
        <v>1.01006325</v>
      </c>
      <c r="I1472" s="12">
        <f t="shared" si="471"/>
        <v>4.4999999999999998E-2</v>
      </c>
      <c r="J1472" s="12">
        <f t="shared" si="486"/>
        <v>3.5000000000000003E-2</v>
      </c>
      <c r="K1472" s="30">
        <f t="shared" si="472"/>
        <v>45757</v>
      </c>
      <c r="L1472" s="2">
        <f t="shared" si="473"/>
        <v>73</v>
      </c>
      <c r="M1472" s="15">
        <f t="shared" si="474"/>
        <v>73</v>
      </c>
      <c r="N1472" s="11">
        <f t="shared" si="475"/>
        <v>1.0128325629999999</v>
      </c>
      <c r="O1472" s="11">
        <f t="shared" si="476"/>
        <v>1.0100153140000001</v>
      </c>
      <c r="P1472" s="11">
        <f t="shared" si="477"/>
        <v>1.0230249499999999</v>
      </c>
      <c r="Q1472" s="11">
        <f t="shared" si="478"/>
        <v>1.0201793509999999</v>
      </c>
      <c r="R1472" s="15">
        <f t="shared" si="479"/>
        <v>1</v>
      </c>
      <c r="S1472" s="13">
        <f t="shared" si="484"/>
        <v>78.740978381978721</v>
      </c>
      <c r="T1472" s="13">
        <f t="shared" si="485"/>
        <v>68.099676859825578</v>
      </c>
      <c r="U1472" s="19">
        <f t="shared" si="487"/>
        <v>1</v>
      </c>
      <c r="V1472" s="13">
        <f t="shared" si="480"/>
        <v>1040.5755622900001</v>
      </c>
      <c r="W1472" s="4" t="str">
        <f t="shared" si="481"/>
        <v>A+J=</v>
      </c>
      <c r="X1472" s="30">
        <f t="shared" si="482"/>
        <v>45866</v>
      </c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3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</row>
    <row r="1473" spans="1:80" x14ac:dyDescent="0.15">
      <c r="A1473" s="36"/>
      <c r="B1473" s="14"/>
      <c r="C1473" s="13"/>
      <c r="D1473" s="12"/>
      <c r="E1473" s="13"/>
      <c r="F1473" s="13"/>
      <c r="G1473" s="13"/>
      <c r="H1473" s="13"/>
      <c r="I1473" s="12"/>
      <c r="J1473" s="12"/>
      <c r="K1473" s="30"/>
      <c r="L1473" s="2"/>
      <c r="M1473" s="15"/>
      <c r="N1473" s="11"/>
      <c r="O1473" s="11"/>
      <c r="P1473" s="11"/>
      <c r="Q1473" s="11"/>
      <c r="R1473" s="15"/>
      <c r="S1473" s="13"/>
      <c r="T1473" s="13"/>
      <c r="U1473" s="19"/>
      <c r="V1473" s="13"/>
      <c r="W1473" s="4"/>
      <c r="X1473" s="30"/>
      <c r="Y1473" s="9"/>
      <c r="Z1473" s="9"/>
      <c r="AA1473" s="28"/>
      <c r="AB1473" s="3"/>
      <c r="AC1473" s="1"/>
      <c r="AD1473" s="9"/>
      <c r="AE1473" s="3"/>
      <c r="AF1473" s="3"/>
      <c r="AG1473" s="3"/>
      <c r="AH1473" s="9"/>
      <c r="AI1473" s="10"/>
      <c r="AJ1473" s="9"/>
      <c r="AK1473" s="9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</row>
    <row r="1474" spans="1:80" x14ac:dyDescent="0.15">
      <c r="A1474" s="36"/>
      <c r="B1474" s="14"/>
      <c r="C1474" s="13"/>
      <c r="D1474" s="12"/>
      <c r="E1474" s="13"/>
      <c r="F1474" s="13"/>
      <c r="G1474" s="13"/>
      <c r="H1474" s="13"/>
      <c r="I1474" s="12"/>
      <c r="J1474" s="12"/>
      <c r="K1474" s="30"/>
      <c r="L1474" s="2"/>
      <c r="M1474" s="15"/>
      <c r="N1474" s="11"/>
      <c r="O1474" s="11"/>
      <c r="P1474" s="11"/>
      <c r="Q1474" s="11"/>
      <c r="R1474" s="15"/>
      <c r="S1474" s="13"/>
      <c r="T1474" s="13"/>
      <c r="U1474" s="19"/>
      <c r="V1474" s="13"/>
      <c r="W1474" s="4"/>
      <c r="X1474" s="30"/>
      <c r="Y1474" s="9"/>
      <c r="Z1474" s="9"/>
      <c r="AA1474" s="28"/>
      <c r="AB1474" s="3"/>
      <c r="AC1474" s="1"/>
      <c r="AD1474" s="9"/>
      <c r="AE1474" s="3"/>
      <c r="AF1474" s="3"/>
      <c r="AG1474" s="3"/>
      <c r="AH1474" s="9"/>
      <c r="AI1474" s="10"/>
      <c r="AJ1474" s="9"/>
      <c r="AK1474" s="9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</row>
    <row r="1475" spans="1:80" x14ac:dyDescent="0.15">
      <c r="A1475" s="36"/>
      <c r="B1475" s="14"/>
      <c r="C1475" s="13"/>
      <c r="D1475" s="12"/>
      <c r="E1475" s="13"/>
      <c r="F1475" s="13"/>
      <c r="G1475" s="13"/>
      <c r="H1475" s="13"/>
      <c r="I1475" s="12"/>
      <c r="J1475" s="12"/>
      <c r="K1475" s="30"/>
      <c r="L1475" s="2"/>
      <c r="M1475" s="15"/>
      <c r="N1475" s="11"/>
      <c r="O1475" s="11"/>
      <c r="P1475" s="11"/>
      <c r="Q1475" s="11"/>
      <c r="R1475" s="15"/>
      <c r="S1475" s="13"/>
      <c r="T1475" s="13"/>
      <c r="U1475" s="19"/>
      <c r="V1475" s="13"/>
      <c r="W1475" s="4"/>
      <c r="X1475" s="30"/>
      <c r="Y1475" s="9"/>
      <c r="Z1475" s="9"/>
      <c r="AA1475" s="28"/>
      <c r="AB1475" s="3"/>
      <c r="AC1475" s="1"/>
      <c r="AD1475" s="9"/>
      <c r="AE1475" s="3"/>
      <c r="AF1475" s="3"/>
      <c r="AG1475" s="3"/>
      <c r="AH1475" s="9"/>
      <c r="AI1475" s="10"/>
      <c r="AJ1475" s="9"/>
      <c r="AK1475" s="9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</row>
    <row r="1476" spans="1:80" x14ac:dyDescent="0.15">
      <c r="A1476" s="36"/>
      <c r="B1476" s="14"/>
      <c r="C1476" s="13"/>
      <c r="D1476" s="12"/>
      <c r="E1476" s="13"/>
      <c r="F1476" s="13"/>
      <c r="G1476" s="13"/>
      <c r="H1476" s="13"/>
      <c r="I1476" s="12"/>
      <c r="J1476" s="12"/>
      <c r="K1476" s="30"/>
      <c r="L1476" s="2"/>
      <c r="M1476" s="15"/>
      <c r="N1476" s="11"/>
      <c r="O1476" s="11"/>
      <c r="P1476" s="11"/>
      <c r="Q1476" s="11"/>
      <c r="R1476" s="15"/>
      <c r="S1476" s="13"/>
      <c r="T1476" s="13"/>
      <c r="U1476" s="19"/>
      <c r="V1476" s="13"/>
      <c r="W1476" s="4"/>
      <c r="X1476" s="30"/>
      <c r="Y1476" s="9"/>
      <c r="Z1476" s="9"/>
      <c r="AA1476" s="28"/>
      <c r="AB1476" s="3"/>
      <c r="AC1476" s="1"/>
      <c r="AD1476" s="9"/>
      <c r="AE1476" s="3"/>
      <c r="AF1476" s="3"/>
      <c r="AG1476" s="3"/>
      <c r="AH1476" s="9"/>
      <c r="AI1476" s="10"/>
      <c r="AJ1476" s="9"/>
      <c r="AK1476" s="9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</row>
    <row r="1477" spans="1:80" x14ac:dyDescent="0.15">
      <c r="A1477" s="36"/>
      <c r="B1477" s="14"/>
      <c r="C1477" s="13"/>
      <c r="D1477" s="12"/>
      <c r="E1477" s="13"/>
      <c r="F1477" s="13"/>
      <c r="G1477" s="13"/>
      <c r="H1477" s="13"/>
      <c r="I1477" s="12"/>
      <c r="J1477" s="12"/>
      <c r="K1477" s="30"/>
      <c r="L1477" s="2"/>
      <c r="M1477" s="15"/>
      <c r="N1477" s="11"/>
      <c r="O1477" s="11"/>
      <c r="P1477" s="11"/>
      <c r="Q1477" s="11"/>
      <c r="R1477" s="15"/>
      <c r="S1477" s="13"/>
      <c r="T1477" s="13"/>
      <c r="U1477" s="19"/>
      <c r="V1477" s="13"/>
      <c r="W1477" s="4"/>
      <c r="X1477" s="30"/>
      <c r="Y1477" s="9"/>
      <c r="Z1477" s="9"/>
      <c r="AA1477" s="28"/>
      <c r="AB1477" s="3"/>
      <c r="AC1477" s="1"/>
      <c r="AD1477" s="9"/>
      <c r="AE1477" s="3"/>
      <c r="AF1477" s="3"/>
      <c r="AG1477" s="3"/>
      <c r="AH1477" s="9"/>
      <c r="AI1477" s="10"/>
      <c r="AJ1477" s="9"/>
      <c r="AK1477" s="9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</row>
    <row r="1478" spans="1:80" x14ac:dyDescent="0.15">
      <c r="A1478" s="36"/>
      <c r="B1478" s="14"/>
      <c r="C1478" s="13"/>
      <c r="D1478" s="12"/>
      <c r="E1478" s="13"/>
      <c r="F1478" s="13"/>
      <c r="G1478" s="13"/>
      <c r="H1478" s="13"/>
      <c r="I1478" s="12"/>
      <c r="J1478" s="12"/>
      <c r="K1478" s="30"/>
      <c r="L1478" s="2"/>
      <c r="M1478" s="15"/>
      <c r="N1478" s="11"/>
      <c r="O1478" s="11"/>
      <c r="P1478" s="11"/>
      <c r="Q1478" s="11"/>
      <c r="R1478" s="15"/>
      <c r="S1478" s="13"/>
      <c r="T1478" s="13"/>
      <c r="U1478" s="19"/>
      <c r="V1478" s="13"/>
      <c r="W1478" s="4"/>
      <c r="X1478" s="30"/>
      <c r="Y1478" s="9"/>
      <c r="Z1478" s="9"/>
      <c r="AA1478" s="28"/>
      <c r="AB1478" s="3"/>
      <c r="AC1478" s="1"/>
      <c r="AD1478" s="9"/>
      <c r="AE1478" s="3"/>
      <c r="AF1478" s="3"/>
      <c r="AG1478" s="3"/>
      <c r="AH1478" s="9"/>
      <c r="AI1478" s="10"/>
      <c r="AJ1478" s="9"/>
      <c r="AK1478" s="9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</row>
    <row r="1479" spans="1:80" x14ac:dyDescent="0.15">
      <c r="A1479" s="36"/>
      <c r="B1479" s="14"/>
      <c r="C1479" s="13"/>
      <c r="D1479" s="12"/>
      <c r="E1479" s="13"/>
      <c r="F1479" s="13"/>
      <c r="G1479" s="13"/>
      <c r="H1479" s="13"/>
      <c r="I1479" s="12"/>
      <c r="J1479" s="12"/>
      <c r="K1479" s="30"/>
      <c r="L1479" s="2"/>
      <c r="M1479" s="15"/>
      <c r="N1479" s="11"/>
      <c r="O1479" s="11"/>
      <c r="P1479" s="11"/>
      <c r="Q1479" s="11"/>
      <c r="R1479" s="15"/>
      <c r="S1479" s="13"/>
      <c r="T1479" s="13"/>
      <c r="U1479" s="19"/>
      <c r="V1479" s="13"/>
      <c r="W1479" s="4"/>
      <c r="X1479" s="30"/>
      <c r="Y1479" s="9"/>
      <c r="Z1479" s="9"/>
      <c r="AA1479" s="28"/>
      <c r="AB1479" s="3"/>
      <c r="AC1479" s="1"/>
      <c r="AD1479" s="9"/>
      <c r="AE1479" s="3"/>
      <c r="AF1479" s="3"/>
      <c r="AG1479" s="3"/>
      <c r="AH1479" s="9"/>
      <c r="AI1479" s="10"/>
      <c r="AJ1479" s="9"/>
      <c r="AK1479" s="9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</row>
    <row r="1480" spans="1:80" x14ac:dyDescent="0.15">
      <c r="A1480" s="36"/>
      <c r="B1480" s="14"/>
      <c r="C1480" s="13"/>
      <c r="D1480" s="12"/>
      <c r="E1480" s="13"/>
      <c r="F1480" s="13"/>
      <c r="G1480" s="13"/>
      <c r="H1480" s="13"/>
      <c r="I1480" s="12"/>
      <c r="J1480" s="12"/>
      <c r="K1480" s="30"/>
      <c r="L1480" s="2"/>
      <c r="M1480" s="15"/>
      <c r="N1480" s="11"/>
      <c r="O1480" s="11"/>
      <c r="P1480" s="11"/>
      <c r="Q1480" s="11"/>
      <c r="R1480" s="15"/>
      <c r="S1480" s="13"/>
      <c r="T1480" s="13"/>
      <c r="U1480" s="19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9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</row>
    <row r="1481" spans="1:80" x14ac:dyDescent="0.15">
      <c r="A1481" s="36"/>
      <c r="B1481" s="14"/>
      <c r="C1481" s="13"/>
      <c r="D1481" s="12"/>
      <c r="E1481" s="13"/>
      <c r="F1481" s="13"/>
      <c r="G1481" s="13"/>
      <c r="H1481" s="13"/>
      <c r="I1481" s="12"/>
      <c r="J1481" s="12"/>
      <c r="K1481" s="30"/>
      <c r="L1481" s="2"/>
      <c r="M1481" s="15"/>
      <c r="N1481" s="11"/>
      <c r="O1481" s="11"/>
      <c r="P1481" s="11"/>
      <c r="Q1481" s="11"/>
      <c r="R1481" s="15"/>
      <c r="S1481" s="13"/>
      <c r="T1481" s="13"/>
      <c r="U1481" s="19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9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</row>
    <row r="1482" spans="1:80" x14ac:dyDescent="0.15">
      <c r="A1482" s="36"/>
      <c r="B1482" s="14"/>
      <c r="C1482" s="13"/>
      <c r="D1482" s="12"/>
      <c r="E1482" s="13"/>
      <c r="F1482" s="13"/>
      <c r="G1482" s="13"/>
      <c r="H1482" s="13"/>
      <c r="I1482" s="12"/>
      <c r="J1482" s="12"/>
      <c r="K1482" s="30"/>
      <c r="L1482" s="2"/>
      <c r="M1482" s="15"/>
      <c r="N1482" s="11"/>
      <c r="O1482" s="11"/>
      <c r="P1482" s="11"/>
      <c r="Q1482" s="11"/>
      <c r="R1482" s="15"/>
      <c r="S1482" s="13"/>
      <c r="T1482" s="13"/>
      <c r="U1482" s="19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9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</row>
    <row r="1483" spans="1:80" x14ac:dyDescent="0.15">
      <c r="A1483" s="36"/>
      <c r="B1483" s="14"/>
      <c r="C1483" s="13"/>
      <c r="D1483" s="12"/>
      <c r="E1483" s="13"/>
      <c r="F1483" s="13"/>
      <c r="G1483" s="13"/>
      <c r="H1483" s="13"/>
      <c r="I1483" s="12"/>
      <c r="J1483" s="12"/>
      <c r="K1483" s="30"/>
      <c r="L1483" s="2"/>
      <c r="M1483" s="15"/>
      <c r="N1483" s="11"/>
      <c r="O1483" s="11"/>
      <c r="P1483" s="11"/>
      <c r="Q1483" s="11"/>
      <c r="R1483" s="15"/>
      <c r="S1483" s="13"/>
      <c r="T1483" s="13"/>
      <c r="U1483" s="19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9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</row>
    <row r="1484" spans="1:80" x14ac:dyDescent="0.15">
      <c r="A1484" s="36"/>
      <c r="B1484" s="14"/>
      <c r="C1484" s="13"/>
      <c r="D1484" s="12"/>
      <c r="E1484" s="13"/>
      <c r="F1484" s="13"/>
      <c r="G1484" s="13"/>
      <c r="H1484" s="13"/>
      <c r="I1484" s="12"/>
      <c r="J1484" s="12"/>
      <c r="K1484" s="30"/>
      <c r="L1484" s="2"/>
      <c r="M1484" s="15"/>
      <c r="N1484" s="11"/>
      <c r="O1484" s="11"/>
      <c r="P1484" s="11"/>
      <c r="Q1484" s="11"/>
      <c r="R1484" s="15"/>
      <c r="S1484" s="13"/>
      <c r="T1484" s="13"/>
      <c r="U1484" s="19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9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</row>
    <row r="1485" spans="1:80" x14ac:dyDescent="0.15">
      <c r="A1485" s="36"/>
      <c r="B1485" s="14"/>
      <c r="C1485" s="13"/>
      <c r="D1485" s="12"/>
      <c r="E1485" s="13"/>
      <c r="F1485" s="13"/>
      <c r="G1485" s="13"/>
      <c r="H1485" s="13"/>
      <c r="I1485" s="12"/>
      <c r="J1485" s="12"/>
      <c r="K1485" s="30"/>
      <c r="L1485" s="2"/>
      <c r="M1485" s="15"/>
      <c r="N1485" s="11"/>
      <c r="O1485" s="11"/>
      <c r="P1485" s="11"/>
      <c r="Q1485" s="11"/>
      <c r="R1485" s="15"/>
      <c r="S1485" s="13"/>
      <c r="T1485" s="13"/>
      <c r="U1485" s="19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9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</row>
    <row r="1486" spans="1:80" x14ac:dyDescent="0.15">
      <c r="A1486" s="36"/>
      <c r="B1486" s="14"/>
      <c r="C1486" s="13"/>
      <c r="D1486" s="12"/>
      <c r="E1486" s="13"/>
      <c r="F1486" s="13"/>
      <c r="G1486" s="13"/>
      <c r="H1486" s="13"/>
      <c r="I1486" s="12"/>
      <c r="J1486" s="12"/>
      <c r="K1486" s="30"/>
      <c r="L1486" s="2"/>
      <c r="M1486" s="15"/>
      <c r="N1486" s="11"/>
      <c r="O1486" s="11"/>
      <c r="P1486" s="11"/>
      <c r="Q1486" s="11"/>
      <c r="R1486" s="15"/>
      <c r="S1486" s="13"/>
      <c r="T1486" s="13"/>
      <c r="U1486" s="19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9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</row>
    <row r="1487" spans="1:80" x14ac:dyDescent="0.15">
      <c r="A1487" s="36"/>
      <c r="B1487" s="14"/>
      <c r="C1487" s="13"/>
      <c r="D1487" s="12"/>
      <c r="E1487" s="13"/>
      <c r="F1487" s="13"/>
      <c r="G1487" s="13"/>
      <c r="H1487" s="13"/>
      <c r="I1487" s="12"/>
      <c r="J1487" s="12"/>
      <c r="K1487" s="30"/>
      <c r="L1487" s="2"/>
      <c r="M1487" s="15"/>
      <c r="N1487" s="11"/>
      <c r="O1487" s="11"/>
      <c r="P1487" s="11"/>
      <c r="Q1487" s="11"/>
      <c r="R1487" s="15"/>
      <c r="S1487" s="13"/>
      <c r="T1487" s="13"/>
      <c r="U1487" s="19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9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</row>
    <row r="1488" spans="1:80" x14ac:dyDescent="0.15">
      <c r="A1488" s="36"/>
      <c r="B1488" s="14"/>
      <c r="C1488" s="13"/>
      <c r="D1488" s="12"/>
      <c r="E1488" s="13"/>
      <c r="F1488" s="13"/>
      <c r="G1488" s="13"/>
      <c r="H1488" s="13"/>
      <c r="I1488" s="12"/>
      <c r="J1488" s="12"/>
      <c r="K1488" s="30"/>
      <c r="L1488" s="2"/>
      <c r="M1488" s="15"/>
      <c r="N1488" s="11"/>
      <c r="O1488" s="11"/>
      <c r="P1488" s="11"/>
      <c r="Q1488" s="11"/>
      <c r="R1488" s="15"/>
      <c r="S1488" s="13"/>
      <c r="T1488" s="13"/>
      <c r="U1488" s="19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9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</row>
    <row r="1489" spans="1:80" x14ac:dyDescent="0.15">
      <c r="A1489" s="36"/>
      <c r="B1489" s="14"/>
      <c r="C1489" s="13"/>
      <c r="D1489" s="12"/>
      <c r="E1489" s="13"/>
      <c r="F1489" s="13"/>
      <c r="G1489" s="13"/>
      <c r="H1489" s="13"/>
      <c r="I1489" s="12"/>
      <c r="J1489" s="12"/>
      <c r="K1489" s="30"/>
      <c r="L1489" s="2"/>
      <c r="M1489" s="15"/>
      <c r="N1489" s="11"/>
      <c r="O1489" s="11"/>
      <c r="P1489" s="11"/>
      <c r="Q1489" s="11"/>
      <c r="R1489" s="15"/>
      <c r="S1489" s="13"/>
      <c r="T1489" s="13"/>
      <c r="U1489" s="19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9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</row>
    <row r="1490" spans="1:80" x14ac:dyDescent="0.15">
      <c r="A1490" s="36"/>
      <c r="B1490" s="14"/>
      <c r="C1490" s="13"/>
      <c r="D1490" s="12"/>
      <c r="E1490" s="13"/>
      <c r="F1490" s="13"/>
      <c r="G1490" s="13"/>
      <c r="H1490" s="13"/>
      <c r="I1490" s="12"/>
      <c r="J1490" s="12"/>
      <c r="K1490" s="30"/>
      <c r="L1490" s="2"/>
      <c r="M1490" s="15"/>
      <c r="N1490" s="11"/>
      <c r="O1490" s="11"/>
      <c r="P1490" s="11"/>
      <c r="Q1490" s="11"/>
      <c r="R1490" s="15"/>
      <c r="S1490" s="13"/>
      <c r="T1490" s="13"/>
      <c r="U1490" s="19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9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</row>
    <row r="1491" spans="1:80" x14ac:dyDescent="0.15">
      <c r="A1491" s="36"/>
      <c r="B1491" s="14"/>
      <c r="C1491" s="13"/>
      <c r="D1491" s="12"/>
      <c r="E1491" s="13"/>
      <c r="F1491" s="13"/>
      <c r="G1491" s="13"/>
      <c r="H1491" s="13"/>
      <c r="I1491" s="12"/>
      <c r="J1491" s="12"/>
      <c r="K1491" s="30"/>
      <c r="L1491" s="2"/>
      <c r="M1491" s="15"/>
      <c r="N1491" s="11"/>
      <c r="O1491" s="11"/>
      <c r="P1491" s="11"/>
      <c r="Q1491" s="11"/>
      <c r="R1491" s="15"/>
      <c r="S1491" s="13"/>
      <c r="T1491" s="13"/>
      <c r="U1491" s="19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9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</row>
    <row r="1492" spans="1:80" x14ac:dyDescent="0.15">
      <c r="A1492" s="36"/>
      <c r="B1492" s="14"/>
      <c r="C1492" s="13"/>
      <c r="D1492" s="12"/>
      <c r="E1492" s="13"/>
      <c r="F1492" s="13"/>
      <c r="G1492" s="13"/>
      <c r="H1492" s="13"/>
      <c r="I1492" s="12"/>
      <c r="J1492" s="12"/>
      <c r="K1492" s="30"/>
      <c r="L1492" s="2"/>
      <c r="M1492" s="15"/>
      <c r="N1492" s="11"/>
      <c r="O1492" s="11"/>
      <c r="P1492" s="11"/>
      <c r="Q1492" s="11"/>
      <c r="R1492" s="15"/>
      <c r="S1492" s="13"/>
      <c r="T1492" s="13"/>
      <c r="U1492" s="19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9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</row>
    <row r="1493" spans="1:80" x14ac:dyDescent="0.15">
      <c r="A1493" s="36"/>
      <c r="B1493" s="14"/>
      <c r="C1493" s="13"/>
      <c r="D1493" s="12"/>
      <c r="E1493" s="13"/>
      <c r="F1493" s="13"/>
      <c r="G1493" s="13"/>
      <c r="H1493" s="13"/>
      <c r="I1493" s="12"/>
      <c r="J1493" s="12"/>
      <c r="K1493" s="30"/>
      <c r="L1493" s="2"/>
      <c r="M1493" s="15"/>
      <c r="N1493" s="11"/>
      <c r="O1493" s="11"/>
      <c r="P1493" s="11"/>
      <c r="Q1493" s="11"/>
      <c r="R1493" s="15"/>
      <c r="S1493" s="13"/>
      <c r="T1493" s="13"/>
      <c r="U1493" s="19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9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</row>
    <row r="1494" spans="1:80" x14ac:dyDescent="0.15">
      <c r="A1494" s="36"/>
      <c r="B1494" s="14"/>
      <c r="C1494" s="13"/>
      <c r="D1494" s="12"/>
      <c r="E1494" s="13"/>
      <c r="F1494" s="13"/>
      <c r="G1494" s="13"/>
      <c r="H1494" s="13"/>
      <c r="I1494" s="12"/>
      <c r="J1494" s="12"/>
      <c r="K1494" s="30"/>
      <c r="L1494" s="2"/>
      <c r="M1494" s="15"/>
      <c r="N1494" s="11"/>
      <c r="O1494" s="11"/>
      <c r="P1494" s="11"/>
      <c r="Q1494" s="11"/>
      <c r="R1494" s="15"/>
      <c r="S1494" s="13"/>
      <c r="T1494" s="13"/>
      <c r="U1494" s="19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9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</row>
    <row r="1495" spans="1:80" x14ac:dyDescent="0.15">
      <c r="A1495" s="36"/>
      <c r="B1495" s="14"/>
      <c r="C1495" s="13"/>
      <c r="D1495" s="12"/>
      <c r="E1495" s="13"/>
      <c r="F1495" s="13"/>
      <c r="G1495" s="13"/>
      <c r="H1495" s="13"/>
      <c r="I1495" s="12"/>
      <c r="J1495" s="12"/>
      <c r="K1495" s="30"/>
      <c r="L1495" s="2"/>
      <c r="M1495" s="15"/>
      <c r="N1495" s="11"/>
      <c r="O1495" s="11"/>
      <c r="P1495" s="11"/>
      <c r="Q1495" s="11"/>
      <c r="R1495" s="15"/>
      <c r="S1495" s="13"/>
      <c r="T1495" s="13"/>
      <c r="U1495" s="19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9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</row>
    <row r="1496" spans="1:80" x14ac:dyDescent="0.15">
      <c r="A1496" s="36"/>
      <c r="B1496" s="14"/>
      <c r="C1496" s="13"/>
      <c r="D1496" s="12"/>
      <c r="E1496" s="13"/>
      <c r="F1496" s="13"/>
      <c r="G1496" s="13"/>
      <c r="H1496" s="13"/>
      <c r="I1496" s="12"/>
      <c r="J1496" s="12"/>
      <c r="K1496" s="30"/>
      <c r="L1496" s="2"/>
      <c r="M1496" s="15"/>
      <c r="N1496" s="11"/>
      <c r="O1496" s="11"/>
      <c r="P1496" s="11"/>
      <c r="Q1496" s="11"/>
      <c r="R1496" s="15"/>
      <c r="S1496" s="13"/>
      <c r="T1496" s="13"/>
      <c r="U1496" s="19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9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</row>
    <row r="1497" spans="1:80" x14ac:dyDescent="0.15">
      <c r="A1497" s="36"/>
      <c r="B1497" s="14"/>
      <c r="C1497" s="13"/>
      <c r="D1497" s="12"/>
      <c r="E1497" s="13"/>
      <c r="F1497" s="13"/>
      <c r="G1497" s="13"/>
      <c r="H1497" s="13"/>
      <c r="I1497" s="12"/>
      <c r="J1497" s="12"/>
      <c r="K1497" s="30"/>
      <c r="L1497" s="2"/>
      <c r="M1497" s="15"/>
      <c r="N1497" s="11"/>
      <c r="O1497" s="11"/>
      <c r="P1497" s="11"/>
      <c r="Q1497" s="11"/>
      <c r="R1497" s="15"/>
      <c r="S1497" s="13"/>
      <c r="T1497" s="13"/>
      <c r="U1497" s="19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9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</row>
    <row r="1498" spans="1:80" x14ac:dyDescent="0.15">
      <c r="A1498" s="36"/>
      <c r="B1498" s="14"/>
      <c r="C1498" s="13"/>
      <c r="D1498" s="12"/>
      <c r="E1498" s="13"/>
      <c r="F1498" s="13"/>
      <c r="G1498" s="13"/>
      <c r="H1498" s="13"/>
      <c r="I1498" s="12"/>
      <c r="J1498" s="12"/>
      <c r="K1498" s="30"/>
      <c r="L1498" s="2"/>
      <c r="M1498" s="15"/>
      <c r="N1498" s="11"/>
      <c r="O1498" s="11"/>
      <c r="P1498" s="11"/>
      <c r="Q1498" s="11"/>
      <c r="R1498" s="15"/>
      <c r="S1498" s="13"/>
      <c r="T1498" s="13"/>
      <c r="U1498" s="19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9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</row>
    <row r="1499" spans="1:80" x14ac:dyDescent="0.15">
      <c r="A1499" s="36"/>
      <c r="B1499" s="14"/>
      <c r="C1499" s="13"/>
      <c r="D1499" s="12"/>
      <c r="E1499" s="13"/>
      <c r="F1499" s="13"/>
      <c r="G1499" s="13"/>
      <c r="H1499" s="13"/>
      <c r="I1499" s="12"/>
      <c r="J1499" s="12"/>
      <c r="K1499" s="30"/>
      <c r="L1499" s="2"/>
      <c r="M1499" s="15"/>
      <c r="N1499" s="11"/>
      <c r="O1499" s="11"/>
      <c r="P1499" s="11"/>
      <c r="Q1499" s="11"/>
      <c r="R1499" s="15"/>
      <c r="S1499" s="13"/>
      <c r="T1499" s="13"/>
      <c r="U1499" s="19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9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</row>
    <row r="1500" spans="1:80" x14ac:dyDescent="0.15">
      <c r="A1500" s="36"/>
      <c r="B1500" s="14"/>
      <c r="C1500" s="13"/>
      <c r="D1500" s="12"/>
      <c r="E1500" s="13"/>
      <c r="F1500" s="13"/>
      <c r="G1500" s="13"/>
      <c r="H1500" s="13"/>
      <c r="I1500" s="12"/>
      <c r="J1500" s="12"/>
      <c r="K1500" s="30"/>
      <c r="L1500" s="2"/>
      <c r="M1500" s="15"/>
      <c r="N1500" s="11"/>
      <c r="O1500" s="11"/>
      <c r="P1500" s="11"/>
      <c r="Q1500" s="11"/>
      <c r="R1500" s="15"/>
      <c r="S1500" s="13"/>
      <c r="T1500" s="13"/>
      <c r="U1500" s="19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9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</row>
    <row r="1501" spans="1:80" x14ac:dyDescent="0.15">
      <c r="A1501" s="36"/>
      <c r="B1501" s="14"/>
      <c r="C1501" s="13"/>
      <c r="D1501" s="12"/>
      <c r="E1501" s="13"/>
      <c r="F1501" s="13"/>
      <c r="G1501" s="13"/>
      <c r="H1501" s="13"/>
      <c r="I1501" s="12"/>
      <c r="J1501" s="12"/>
      <c r="K1501" s="30"/>
      <c r="L1501" s="2"/>
      <c r="M1501" s="15"/>
      <c r="N1501" s="11"/>
      <c r="O1501" s="11"/>
      <c r="P1501" s="11"/>
      <c r="Q1501" s="11"/>
      <c r="R1501" s="15"/>
      <c r="S1501" s="13"/>
      <c r="T1501" s="13"/>
      <c r="U1501" s="19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9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</row>
    <row r="1502" spans="1:80" x14ac:dyDescent="0.15">
      <c r="A1502" s="36"/>
      <c r="B1502" s="14"/>
      <c r="C1502" s="13"/>
      <c r="D1502" s="12"/>
      <c r="E1502" s="13"/>
      <c r="F1502" s="13"/>
      <c r="G1502" s="13"/>
      <c r="H1502" s="13"/>
      <c r="I1502" s="12"/>
      <c r="J1502" s="12"/>
      <c r="K1502" s="30"/>
      <c r="L1502" s="2"/>
      <c r="M1502" s="15"/>
      <c r="N1502" s="11"/>
      <c r="O1502" s="11"/>
      <c r="P1502" s="11"/>
      <c r="Q1502" s="11"/>
      <c r="R1502" s="15"/>
      <c r="S1502" s="13"/>
      <c r="T1502" s="13"/>
      <c r="U1502" s="19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9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</row>
    <row r="1503" spans="1:80" x14ac:dyDescent="0.15">
      <c r="A1503" s="36"/>
      <c r="B1503" s="14"/>
      <c r="C1503" s="13"/>
      <c r="D1503" s="12"/>
      <c r="E1503" s="13"/>
      <c r="F1503" s="13"/>
      <c r="G1503" s="13"/>
      <c r="H1503" s="13"/>
      <c r="I1503" s="12"/>
      <c r="J1503" s="12"/>
      <c r="K1503" s="30"/>
      <c r="L1503" s="2"/>
      <c r="M1503" s="15"/>
      <c r="N1503" s="11"/>
      <c r="O1503" s="11"/>
      <c r="P1503" s="11"/>
      <c r="Q1503" s="11"/>
      <c r="R1503" s="15"/>
      <c r="S1503" s="13"/>
      <c r="T1503" s="13"/>
      <c r="U1503" s="19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9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</row>
    <row r="1504" spans="1:80" x14ac:dyDescent="0.15">
      <c r="A1504" s="36"/>
      <c r="B1504" s="14"/>
      <c r="C1504" s="13"/>
      <c r="D1504" s="12"/>
      <c r="E1504" s="13"/>
      <c r="F1504" s="13"/>
      <c r="G1504" s="13"/>
      <c r="H1504" s="13"/>
      <c r="I1504" s="12"/>
      <c r="J1504" s="12"/>
      <c r="K1504" s="30"/>
      <c r="L1504" s="2"/>
      <c r="M1504" s="15"/>
      <c r="N1504" s="11"/>
      <c r="O1504" s="11"/>
      <c r="P1504" s="11"/>
      <c r="Q1504" s="11"/>
      <c r="R1504" s="15"/>
      <c r="S1504" s="13"/>
      <c r="T1504" s="13"/>
      <c r="U1504" s="19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9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</row>
    <row r="1505" spans="1:80" x14ac:dyDescent="0.15">
      <c r="A1505" s="36"/>
      <c r="B1505" s="14"/>
      <c r="C1505" s="13"/>
      <c r="D1505" s="12"/>
      <c r="E1505" s="13"/>
      <c r="F1505" s="13"/>
      <c r="G1505" s="13"/>
      <c r="H1505" s="13"/>
      <c r="I1505" s="12"/>
      <c r="J1505" s="12"/>
      <c r="K1505" s="30"/>
      <c r="L1505" s="2"/>
      <c r="M1505" s="15"/>
      <c r="N1505" s="11"/>
      <c r="O1505" s="11"/>
      <c r="P1505" s="11"/>
      <c r="Q1505" s="11"/>
      <c r="R1505" s="15"/>
      <c r="S1505" s="13"/>
      <c r="T1505" s="13"/>
      <c r="U1505" s="19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9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</row>
    <row r="1506" spans="1:80" x14ac:dyDescent="0.15">
      <c r="A1506" s="36"/>
      <c r="B1506" s="14"/>
      <c r="C1506" s="13"/>
      <c r="D1506" s="12"/>
      <c r="E1506" s="13"/>
      <c r="F1506" s="13"/>
      <c r="G1506" s="13"/>
      <c r="H1506" s="13"/>
      <c r="I1506" s="12"/>
      <c r="J1506" s="12"/>
      <c r="K1506" s="30"/>
      <c r="L1506" s="2"/>
      <c r="M1506" s="15"/>
      <c r="N1506" s="11"/>
      <c r="O1506" s="11"/>
      <c r="P1506" s="11"/>
      <c r="Q1506" s="11"/>
      <c r="R1506" s="15"/>
      <c r="S1506" s="13"/>
      <c r="T1506" s="13"/>
      <c r="U1506" s="19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9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</row>
    <row r="1507" spans="1:80" x14ac:dyDescent="0.15">
      <c r="A1507" s="36"/>
      <c r="B1507" s="14"/>
      <c r="C1507" s="13"/>
      <c r="D1507" s="12"/>
      <c r="E1507" s="13"/>
      <c r="F1507" s="13"/>
      <c r="G1507" s="13"/>
      <c r="H1507" s="13"/>
      <c r="I1507" s="12"/>
      <c r="J1507" s="12"/>
      <c r="K1507" s="30"/>
      <c r="L1507" s="2"/>
      <c r="M1507" s="15"/>
      <c r="N1507" s="11"/>
      <c r="O1507" s="11"/>
      <c r="P1507" s="11"/>
      <c r="Q1507" s="11"/>
      <c r="R1507" s="15"/>
      <c r="S1507" s="13"/>
      <c r="T1507" s="13"/>
      <c r="U1507" s="19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9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</row>
    <row r="1508" spans="1:80" x14ac:dyDescent="0.15">
      <c r="A1508" s="36"/>
      <c r="B1508" s="14"/>
      <c r="C1508" s="13"/>
      <c r="D1508" s="12"/>
      <c r="E1508" s="13"/>
      <c r="F1508" s="13"/>
      <c r="G1508" s="13"/>
      <c r="H1508" s="13"/>
      <c r="I1508" s="12"/>
      <c r="J1508" s="12"/>
      <c r="K1508" s="30"/>
      <c r="L1508" s="2"/>
      <c r="M1508" s="15"/>
      <c r="N1508" s="11"/>
      <c r="O1508" s="11"/>
      <c r="P1508" s="11"/>
      <c r="Q1508" s="11"/>
      <c r="R1508" s="15"/>
      <c r="S1508" s="13"/>
      <c r="T1508" s="13"/>
      <c r="U1508" s="19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9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</row>
    <row r="1509" spans="1:80" x14ac:dyDescent="0.15">
      <c r="A1509" s="36"/>
      <c r="B1509" s="14"/>
      <c r="C1509" s="13"/>
      <c r="D1509" s="12"/>
      <c r="E1509" s="13"/>
      <c r="F1509" s="13"/>
      <c r="G1509" s="13"/>
      <c r="H1509" s="13"/>
      <c r="I1509" s="12"/>
      <c r="J1509" s="12"/>
      <c r="K1509" s="30"/>
      <c r="L1509" s="2"/>
      <c r="M1509" s="15"/>
      <c r="N1509" s="11"/>
      <c r="O1509" s="11"/>
      <c r="P1509" s="11"/>
      <c r="Q1509" s="11"/>
      <c r="R1509" s="15"/>
      <c r="S1509" s="13"/>
      <c r="T1509" s="13"/>
      <c r="U1509" s="19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9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</row>
    <row r="1510" spans="1:80" x14ac:dyDescent="0.15">
      <c r="A1510" s="36"/>
      <c r="B1510" s="14"/>
      <c r="C1510" s="13"/>
      <c r="D1510" s="12"/>
      <c r="E1510" s="13"/>
      <c r="F1510" s="13"/>
      <c r="G1510" s="13"/>
      <c r="H1510" s="13"/>
      <c r="I1510" s="12"/>
      <c r="J1510" s="12"/>
      <c r="K1510" s="30"/>
      <c r="L1510" s="2"/>
      <c r="M1510" s="15"/>
      <c r="N1510" s="11"/>
      <c r="O1510" s="11"/>
      <c r="P1510" s="11"/>
      <c r="Q1510" s="11"/>
      <c r="R1510" s="15"/>
      <c r="S1510" s="13"/>
      <c r="T1510" s="13"/>
      <c r="U1510" s="19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9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</row>
    <row r="1511" spans="1:80" x14ac:dyDescent="0.15">
      <c r="A1511" s="36"/>
      <c r="B1511" s="14"/>
      <c r="C1511" s="13"/>
      <c r="D1511" s="12"/>
      <c r="E1511" s="13"/>
      <c r="F1511" s="13"/>
      <c r="G1511" s="13"/>
      <c r="H1511" s="13"/>
      <c r="I1511" s="12"/>
      <c r="J1511" s="12"/>
      <c r="K1511" s="30"/>
      <c r="L1511" s="2"/>
      <c r="M1511" s="15"/>
      <c r="N1511" s="11"/>
      <c r="O1511" s="11"/>
      <c r="P1511" s="11"/>
      <c r="Q1511" s="11"/>
      <c r="R1511" s="15"/>
      <c r="S1511" s="13"/>
      <c r="T1511" s="13"/>
      <c r="U1511" s="19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9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</row>
    <row r="1512" spans="1:80" x14ac:dyDescent="0.15">
      <c r="A1512" s="36"/>
      <c r="B1512" s="14"/>
      <c r="C1512" s="13"/>
      <c r="D1512" s="12"/>
      <c r="E1512" s="13"/>
      <c r="F1512" s="13"/>
      <c r="G1512" s="13"/>
      <c r="H1512" s="13"/>
      <c r="I1512" s="12"/>
      <c r="J1512" s="12"/>
      <c r="K1512" s="30"/>
      <c r="L1512" s="2"/>
      <c r="M1512" s="15"/>
      <c r="N1512" s="11"/>
      <c r="O1512" s="11"/>
      <c r="P1512" s="11"/>
      <c r="Q1512" s="11"/>
      <c r="R1512" s="15"/>
      <c r="S1512" s="13"/>
      <c r="T1512" s="13"/>
      <c r="U1512" s="19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9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</row>
    <row r="1513" spans="1:80" x14ac:dyDescent="0.15">
      <c r="A1513" s="36"/>
      <c r="B1513" s="14"/>
      <c r="C1513" s="13"/>
      <c r="D1513" s="12"/>
      <c r="E1513" s="13"/>
      <c r="F1513" s="13"/>
      <c r="G1513" s="13"/>
      <c r="H1513" s="13"/>
      <c r="I1513" s="12"/>
      <c r="J1513" s="12"/>
      <c r="K1513" s="30"/>
      <c r="L1513" s="2"/>
      <c r="M1513" s="15"/>
      <c r="N1513" s="11"/>
      <c r="O1513" s="11"/>
      <c r="P1513" s="11"/>
      <c r="Q1513" s="11"/>
      <c r="R1513" s="15"/>
      <c r="S1513" s="13"/>
      <c r="T1513" s="13"/>
      <c r="U1513" s="19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9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</row>
    <row r="1514" spans="1:80" x14ac:dyDescent="0.15">
      <c r="A1514" s="36"/>
      <c r="B1514" s="14"/>
      <c r="C1514" s="13"/>
      <c r="D1514" s="12"/>
      <c r="E1514" s="13"/>
      <c r="F1514" s="13"/>
      <c r="G1514" s="13"/>
      <c r="H1514" s="13"/>
      <c r="I1514" s="12"/>
      <c r="J1514" s="12"/>
      <c r="K1514" s="30"/>
      <c r="L1514" s="2"/>
      <c r="M1514" s="15"/>
      <c r="N1514" s="11"/>
      <c r="O1514" s="11"/>
      <c r="P1514" s="11"/>
      <c r="Q1514" s="11"/>
      <c r="R1514" s="15"/>
      <c r="S1514" s="13"/>
      <c r="T1514" s="13"/>
      <c r="U1514" s="19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9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</row>
    <row r="1515" spans="1:80" x14ac:dyDescent="0.15">
      <c r="A1515" s="36"/>
      <c r="B1515" s="14"/>
      <c r="C1515" s="13"/>
      <c r="D1515" s="12"/>
      <c r="E1515" s="13"/>
      <c r="F1515" s="13"/>
      <c r="G1515" s="13"/>
      <c r="H1515" s="13"/>
      <c r="I1515" s="12"/>
      <c r="J1515" s="12"/>
      <c r="K1515" s="30"/>
      <c r="L1515" s="2"/>
      <c r="M1515" s="15"/>
      <c r="N1515" s="11"/>
      <c r="O1515" s="11"/>
      <c r="P1515" s="11"/>
      <c r="Q1515" s="11"/>
      <c r="R1515" s="15"/>
      <c r="S1515" s="13"/>
      <c r="T1515" s="13"/>
      <c r="U1515" s="19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9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</row>
    <row r="1516" spans="1:80" x14ac:dyDescent="0.15">
      <c r="A1516" s="36"/>
      <c r="B1516" s="14"/>
      <c r="C1516" s="13"/>
      <c r="D1516" s="12"/>
      <c r="E1516" s="13"/>
      <c r="F1516" s="13"/>
      <c r="G1516" s="13"/>
      <c r="H1516" s="13"/>
      <c r="I1516" s="12"/>
      <c r="J1516" s="12"/>
      <c r="K1516" s="30"/>
      <c r="L1516" s="2"/>
      <c r="M1516" s="15"/>
      <c r="N1516" s="11"/>
      <c r="O1516" s="11"/>
      <c r="P1516" s="11"/>
      <c r="Q1516" s="11"/>
      <c r="R1516" s="15"/>
      <c r="S1516" s="13"/>
      <c r="T1516" s="13"/>
      <c r="U1516" s="19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9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</row>
    <row r="1517" spans="1:80" x14ac:dyDescent="0.15">
      <c r="A1517" s="36"/>
      <c r="B1517" s="14"/>
      <c r="C1517" s="13"/>
      <c r="D1517" s="12"/>
      <c r="E1517" s="13"/>
      <c r="F1517" s="13"/>
      <c r="G1517" s="13"/>
      <c r="H1517" s="13"/>
      <c r="I1517" s="12"/>
      <c r="J1517" s="12"/>
      <c r="K1517" s="30"/>
      <c r="L1517" s="2"/>
      <c r="M1517" s="15"/>
      <c r="N1517" s="11"/>
      <c r="O1517" s="11"/>
      <c r="P1517" s="11"/>
      <c r="Q1517" s="11"/>
      <c r="R1517" s="15"/>
      <c r="S1517" s="13"/>
      <c r="T1517" s="13"/>
      <c r="U1517" s="19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9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</row>
    <row r="1518" spans="1:80" x14ac:dyDescent="0.15">
      <c r="A1518" s="36"/>
      <c r="B1518" s="14"/>
      <c r="C1518" s="13"/>
      <c r="D1518" s="12"/>
      <c r="E1518" s="13"/>
      <c r="F1518" s="13"/>
      <c r="G1518" s="13"/>
      <c r="H1518" s="13"/>
      <c r="I1518" s="12"/>
      <c r="J1518" s="12"/>
      <c r="K1518" s="30"/>
      <c r="L1518" s="2"/>
      <c r="M1518" s="15"/>
      <c r="N1518" s="11"/>
      <c r="O1518" s="11"/>
      <c r="P1518" s="11"/>
      <c r="Q1518" s="11"/>
      <c r="R1518" s="15"/>
      <c r="S1518" s="13"/>
      <c r="T1518" s="13"/>
      <c r="U1518" s="19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9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</row>
    <row r="1519" spans="1:80" x14ac:dyDescent="0.15">
      <c r="A1519" s="36"/>
      <c r="B1519" s="14"/>
      <c r="C1519" s="13"/>
      <c r="D1519" s="12"/>
      <c r="E1519" s="13"/>
      <c r="F1519" s="13"/>
      <c r="G1519" s="13"/>
      <c r="H1519" s="13"/>
      <c r="I1519" s="12"/>
      <c r="J1519" s="12"/>
      <c r="K1519" s="30"/>
      <c r="L1519" s="2"/>
      <c r="M1519" s="15"/>
      <c r="N1519" s="11"/>
      <c r="O1519" s="11"/>
      <c r="P1519" s="11"/>
      <c r="Q1519" s="11"/>
      <c r="R1519" s="15"/>
      <c r="S1519" s="13"/>
      <c r="T1519" s="13"/>
      <c r="U1519" s="19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9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</row>
    <row r="1520" spans="1:80" x14ac:dyDescent="0.15">
      <c r="A1520" s="36"/>
      <c r="B1520" s="14"/>
      <c r="C1520" s="13"/>
      <c r="D1520" s="12"/>
      <c r="E1520" s="13"/>
      <c r="F1520" s="13"/>
      <c r="G1520" s="13"/>
      <c r="H1520" s="13"/>
      <c r="I1520" s="12"/>
      <c r="J1520" s="12"/>
      <c r="K1520" s="30"/>
      <c r="L1520" s="2"/>
      <c r="M1520" s="15"/>
      <c r="N1520" s="11"/>
      <c r="O1520" s="11"/>
      <c r="P1520" s="11"/>
      <c r="Q1520" s="11"/>
      <c r="R1520" s="15"/>
      <c r="S1520" s="13"/>
      <c r="T1520" s="13"/>
      <c r="U1520" s="19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9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</row>
    <row r="1521" spans="1:80" x14ac:dyDescent="0.15">
      <c r="A1521" s="36"/>
      <c r="B1521" s="14"/>
      <c r="C1521" s="13"/>
      <c r="D1521" s="12"/>
      <c r="E1521" s="13"/>
      <c r="F1521" s="13"/>
      <c r="G1521" s="13"/>
      <c r="H1521" s="13"/>
      <c r="I1521" s="12"/>
      <c r="J1521" s="12"/>
      <c r="K1521" s="30"/>
      <c r="L1521" s="2"/>
      <c r="M1521" s="15"/>
      <c r="N1521" s="11"/>
      <c r="O1521" s="11"/>
      <c r="P1521" s="11"/>
      <c r="Q1521" s="11"/>
      <c r="R1521" s="15"/>
      <c r="S1521" s="13"/>
      <c r="T1521" s="13"/>
      <c r="U1521" s="19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9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</row>
    <row r="1522" spans="1:80" x14ac:dyDescent="0.15">
      <c r="A1522" s="36"/>
      <c r="B1522" s="14"/>
      <c r="C1522" s="13"/>
      <c r="D1522" s="12"/>
      <c r="E1522" s="13"/>
      <c r="F1522" s="13"/>
      <c r="G1522" s="13"/>
      <c r="H1522" s="13"/>
      <c r="I1522" s="12"/>
      <c r="J1522" s="12"/>
      <c r="K1522" s="30"/>
      <c r="L1522" s="2"/>
      <c r="M1522" s="15"/>
      <c r="N1522" s="11"/>
      <c r="O1522" s="11"/>
      <c r="P1522" s="11"/>
      <c r="Q1522" s="11"/>
      <c r="R1522" s="15"/>
      <c r="S1522" s="13"/>
      <c r="T1522" s="13"/>
      <c r="U1522" s="19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9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</row>
    <row r="1523" spans="1:80" x14ac:dyDescent="0.15">
      <c r="A1523" s="36"/>
      <c r="B1523" s="14"/>
      <c r="C1523" s="13"/>
      <c r="D1523" s="12"/>
      <c r="E1523" s="13"/>
      <c r="F1523" s="13"/>
      <c r="G1523" s="13"/>
      <c r="H1523" s="13"/>
      <c r="I1523" s="12"/>
      <c r="J1523" s="12"/>
      <c r="K1523" s="30"/>
      <c r="L1523" s="2"/>
      <c r="M1523" s="15"/>
      <c r="N1523" s="11"/>
      <c r="O1523" s="11"/>
      <c r="P1523" s="11"/>
      <c r="Q1523" s="11"/>
      <c r="R1523" s="15"/>
      <c r="S1523" s="13"/>
      <c r="T1523" s="13"/>
      <c r="U1523" s="19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9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</row>
    <row r="1524" spans="1:80" x14ac:dyDescent="0.15">
      <c r="A1524" s="36"/>
      <c r="B1524" s="14"/>
      <c r="C1524" s="13"/>
      <c r="D1524" s="12"/>
      <c r="E1524" s="13"/>
      <c r="F1524" s="13"/>
      <c r="G1524" s="13"/>
      <c r="H1524" s="13"/>
      <c r="I1524" s="12"/>
      <c r="J1524" s="12"/>
      <c r="K1524" s="30"/>
      <c r="L1524" s="2"/>
      <c r="M1524" s="15"/>
      <c r="N1524" s="11"/>
      <c r="O1524" s="11"/>
      <c r="P1524" s="11"/>
      <c r="Q1524" s="11"/>
      <c r="R1524" s="15"/>
      <c r="S1524" s="13"/>
      <c r="T1524" s="13"/>
      <c r="U1524" s="19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9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</row>
    <row r="1525" spans="1:80" x14ac:dyDescent="0.15">
      <c r="A1525" s="36"/>
      <c r="B1525" s="14"/>
      <c r="C1525" s="13"/>
      <c r="D1525" s="12"/>
      <c r="E1525" s="13"/>
      <c r="F1525" s="13"/>
      <c r="G1525" s="13"/>
      <c r="H1525" s="13"/>
      <c r="I1525" s="12"/>
      <c r="J1525" s="12"/>
      <c r="K1525" s="30"/>
      <c r="L1525" s="2"/>
      <c r="M1525" s="15"/>
      <c r="N1525" s="11"/>
      <c r="O1525" s="11"/>
      <c r="P1525" s="11"/>
      <c r="Q1525" s="11"/>
      <c r="R1525" s="15"/>
      <c r="S1525" s="13"/>
      <c r="T1525" s="13"/>
      <c r="U1525" s="19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9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</row>
    <row r="1526" spans="1:80" x14ac:dyDescent="0.15">
      <c r="A1526" s="36"/>
      <c r="B1526" s="14"/>
      <c r="C1526" s="13"/>
      <c r="D1526" s="12"/>
      <c r="E1526" s="13"/>
      <c r="F1526" s="13"/>
      <c r="G1526" s="13"/>
      <c r="H1526" s="13"/>
      <c r="I1526" s="12"/>
      <c r="J1526" s="12"/>
      <c r="K1526" s="30"/>
      <c r="L1526" s="2"/>
      <c r="M1526" s="15"/>
      <c r="N1526" s="11"/>
      <c r="O1526" s="11"/>
      <c r="P1526" s="11"/>
      <c r="Q1526" s="11"/>
      <c r="R1526" s="15"/>
      <c r="S1526" s="13"/>
      <c r="T1526" s="13"/>
      <c r="U1526" s="19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9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</row>
    <row r="1527" spans="1:80" x14ac:dyDescent="0.15">
      <c r="A1527" s="36"/>
      <c r="B1527" s="14"/>
      <c r="C1527" s="13"/>
      <c r="D1527" s="12"/>
      <c r="E1527" s="13"/>
      <c r="F1527" s="13"/>
      <c r="G1527" s="13"/>
      <c r="H1527" s="13"/>
      <c r="I1527" s="12"/>
      <c r="J1527" s="12"/>
      <c r="K1527" s="30"/>
      <c r="L1527" s="2"/>
      <c r="M1527" s="15"/>
      <c r="N1527" s="11"/>
      <c r="O1527" s="11"/>
      <c r="P1527" s="11"/>
      <c r="Q1527" s="11"/>
      <c r="R1527" s="15"/>
      <c r="S1527" s="13"/>
      <c r="T1527" s="13"/>
      <c r="U1527" s="19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9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</row>
    <row r="1528" spans="1:80" x14ac:dyDescent="0.15">
      <c r="A1528" s="36"/>
      <c r="B1528" s="14"/>
      <c r="C1528" s="13"/>
      <c r="D1528" s="12"/>
      <c r="E1528" s="13"/>
      <c r="F1528" s="13"/>
      <c r="G1528" s="13"/>
      <c r="H1528" s="13"/>
      <c r="I1528" s="12"/>
      <c r="J1528" s="12"/>
      <c r="K1528" s="30"/>
      <c r="L1528" s="2"/>
      <c r="M1528" s="15"/>
      <c r="N1528" s="11"/>
      <c r="O1528" s="11"/>
      <c r="P1528" s="11"/>
      <c r="Q1528" s="11"/>
      <c r="R1528" s="15"/>
      <c r="S1528" s="13"/>
      <c r="T1528" s="13"/>
      <c r="U1528" s="19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9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</row>
    <row r="1529" spans="1:80" x14ac:dyDescent="0.15">
      <c r="A1529" s="36"/>
      <c r="B1529" s="14"/>
      <c r="C1529" s="13"/>
      <c r="D1529" s="12"/>
      <c r="E1529" s="13"/>
      <c r="F1529" s="13"/>
      <c r="G1529" s="13"/>
      <c r="H1529" s="13"/>
      <c r="I1529" s="12"/>
      <c r="J1529" s="12"/>
      <c r="K1529" s="30"/>
      <c r="L1529" s="2"/>
      <c r="M1529" s="15"/>
      <c r="N1529" s="11"/>
      <c r="O1529" s="11"/>
      <c r="P1529" s="11"/>
      <c r="Q1529" s="11"/>
      <c r="R1529" s="15"/>
      <c r="S1529" s="13"/>
      <c r="T1529" s="13"/>
      <c r="U1529" s="19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9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</row>
    <row r="1530" spans="1:80" x14ac:dyDescent="0.15">
      <c r="A1530" s="36"/>
      <c r="B1530" s="14"/>
      <c r="C1530" s="13"/>
      <c r="D1530" s="12"/>
      <c r="E1530" s="13"/>
      <c r="F1530" s="13"/>
      <c r="G1530" s="13"/>
      <c r="H1530" s="13"/>
      <c r="I1530" s="12"/>
      <c r="J1530" s="12"/>
      <c r="K1530" s="30"/>
      <c r="L1530" s="2"/>
      <c r="M1530" s="15"/>
      <c r="N1530" s="11"/>
      <c r="O1530" s="11"/>
      <c r="P1530" s="11"/>
      <c r="Q1530" s="11"/>
      <c r="R1530" s="15"/>
      <c r="S1530" s="13"/>
      <c r="T1530" s="13"/>
      <c r="U1530" s="19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9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</row>
    <row r="1531" spans="1:80" x14ac:dyDescent="0.15">
      <c r="A1531" s="36"/>
      <c r="B1531" s="14"/>
      <c r="C1531" s="13"/>
      <c r="D1531" s="12"/>
      <c r="E1531" s="13"/>
      <c r="F1531" s="13"/>
      <c r="G1531" s="13"/>
      <c r="H1531" s="13"/>
      <c r="I1531" s="12"/>
      <c r="J1531" s="12"/>
      <c r="K1531" s="30"/>
      <c r="L1531" s="2"/>
      <c r="M1531" s="15"/>
      <c r="N1531" s="11"/>
      <c r="O1531" s="11"/>
      <c r="P1531" s="11"/>
      <c r="Q1531" s="11"/>
      <c r="R1531" s="15"/>
      <c r="S1531" s="13"/>
      <c r="T1531" s="13"/>
      <c r="U1531" s="19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9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</row>
    <row r="1532" spans="1:80" x14ac:dyDescent="0.15">
      <c r="A1532" s="36"/>
      <c r="B1532" s="14"/>
      <c r="C1532" s="13"/>
      <c r="D1532" s="12"/>
      <c r="E1532" s="13"/>
      <c r="F1532" s="13"/>
      <c r="G1532" s="13"/>
      <c r="H1532" s="13"/>
      <c r="I1532" s="12"/>
      <c r="J1532" s="12"/>
      <c r="K1532" s="30"/>
      <c r="L1532" s="2"/>
      <c r="M1532" s="15"/>
      <c r="N1532" s="11"/>
      <c r="O1532" s="11"/>
      <c r="P1532" s="11"/>
      <c r="Q1532" s="11"/>
      <c r="R1532" s="15"/>
      <c r="S1532" s="13"/>
      <c r="T1532" s="13"/>
      <c r="U1532" s="19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9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</row>
    <row r="1533" spans="1:80" x14ac:dyDescent="0.15">
      <c r="A1533" s="36"/>
      <c r="B1533" s="14"/>
      <c r="C1533" s="13"/>
      <c r="D1533" s="12"/>
      <c r="E1533" s="13"/>
      <c r="F1533" s="13"/>
      <c r="G1533" s="13"/>
      <c r="H1533" s="13"/>
      <c r="I1533" s="12"/>
      <c r="J1533" s="12"/>
      <c r="K1533" s="30"/>
      <c r="L1533" s="2"/>
      <c r="M1533" s="15"/>
      <c r="N1533" s="11"/>
      <c r="O1533" s="11"/>
      <c r="P1533" s="11"/>
      <c r="Q1533" s="11"/>
      <c r="R1533" s="15"/>
      <c r="S1533" s="13"/>
      <c r="T1533" s="13"/>
      <c r="U1533" s="19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9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</row>
    <row r="1534" spans="1:80" x14ac:dyDescent="0.15">
      <c r="A1534" s="36"/>
      <c r="B1534" s="14"/>
      <c r="C1534" s="13"/>
      <c r="D1534" s="12"/>
      <c r="E1534" s="13"/>
      <c r="F1534" s="13"/>
      <c r="G1534" s="13"/>
      <c r="H1534" s="13"/>
      <c r="I1534" s="12"/>
      <c r="J1534" s="12"/>
      <c r="K1534" s="30"/>
      <c r="L1534" s="2"/>
      <c r="M1534" s="15"/>
      <c r="N1534" s="11"/>
      <c r="O1534" s="11"/>
      <c r="P1534" s="11"/>
      <c r="Q1534" s="11"/>
      <c r="R1534" s="15"/>
      <c r="S1534" s="13"/>
      <c r="T1534" s="13"/>
      <c r="U1534" s="19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9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</row>
    <row r="1535" spans="1:80" x14ac:dyDescent="0.15">
      <c r="A1535" s="36"/>
      <c r="B1535" s="14"/>
      <c r="C1535" s="13"/>
      <c r="D1535" s="12"/>
      <c r="E1535" s="13"/>
      <c r="F1535" s="13"/>
      <c r="G1535" s="13"/>
      <c r="H1535" s="13"/>
      <c r="I1535" s="12"/>
      <c r="J1535" s="12"/>
      <c r="K1535" s="30"/>
      <c r="L1535" s="2"/>
      <c r="M1535" s="15"/>
      <c r="N1535" s="11"/>
      <c r="O1535" s="11"/>
      <c r="P1535" s="11"/>
      <c r="Q1535" s="11"/>
      <c r="R1535" s="15"/>
      <c r="S1535" s="13"/>
      <c r="T1535" s="13"/>
      <c r="U1535" s="19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9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</row>
    <row r="1536" spans="1:80" x14ac:dyDescent="0.15">
      <c r="A1536" s="36"/>
      <c r="B1536" s="14"/>
      <c r="C1536" s="13"/>
      <c r="D1536" s="12"/>
      <c r="E1536" s="13"/>
      <c r="F1536" s="13"/>
      <c r="G1536" s="13"/>
      <c r="H1536" s="13"/>
      <c r="I1536" s="12"/>
      <c r="J1536" s="12"/>
      <c r="K1536" s="30"/>
      <c r="L1536" s="2"/>
      <c r="M1536" s="15"/>
      <c r="N1536" s="11"/>
      <c r="O1536" s="11"/>
      <c r="P1536" s="11"/>
      <c r="Q1536" s="11"/>
      <c r="R1536" s="15"/>
      <c r="S1536" s="13"/>
      <c r="T1536" s="13"/>
      <c r="U1536" s="19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9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</row>
    <row r="1537" spans="1:80" x14ac:dyDescent="0.15">
      <c r="A1537" s="36"/>
      <c r="B1537" s="14"/>
      <c r="C1537" s="13"/>
      <c r="D1537" s="12"/>
      <c r="E1537" s="13"/>
      <c r="F1537" s="13"/>
      <c r="G1537" s="13"/>
      <c r="H1537" s="13"/>
      <c r="I1537" s="12"/>
      <c r="J1537" s="12"/>
      <c r="K1537" s="30"/>
      <c r="L1537" s="2"/>
      <c r="M1537" s="15"/>
      <c r="N1537" s="11"/>
      <c r="O1537" s="11"/>
      <c r="P1537" s="11"/>
      <c r="Q1537" s="11"/>
      <c r="R1537" s="15"/>
      <c r="S1537" s="13"/>
      <c r="T1537" s="13"/>
      <c r="U1537" s="19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9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</row>
    <row r="1538" spans="1:80" x14ac:dyDescent="0.15">
      <c r="A1538" s="36"/>
      <c r="B1538" s="14"/>
      <c r="C1538" s="13"/>
      <c r="D1538" s="12"/>
      <c r="E1538" s="13"/>
      <c r="F1538" s="13"/>
      <c r="G1538" s="13"/>
      <c r="H1538" s="13"/>
      <c r="I1538" s="12"/>
      <c r="J1538" s="12"/>
      <c r="K1538" s="30"/>
      <c r="L1538" s="2"/>
      <c r="M1538" s="15"/>
      <c r="N1538" s="11"/>
      <c r="O1538" s="11"/>
      <c r="P1538" s="11"/>
      <c r="Q1538" s="11"/>
      <c r="R1538" s="15"/>
      <c r="S1538" s="13"/>
      <c r="T1538" s="13"/>
      <c r="U1538" s="19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9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</row>
    <row r="1539" spans="1:80" x14ac:dyDescent="0.15">
      <c r="A1539" s="36"/>
      <c r="B1539" s="14"/>
      <c r="C1539" s="13"/>
      <c r="D1539" s="12"/>
      <c r="E1539" s="13"/>
      <c r="F1539" s="13"/>
      <c r="G1539" s="13"/>
      <c r="H1539" s="13"/>
      <c r="I1539" s="12"/>
      <c r="J1539" s="12"/>
      <c r="K1539" s="30"/>
      <c r="L1539" s="2"/>
      <c r="M1539" s="15"/>
      <c r="N1539" s="11"/>
      <c r="O1539" s="11"/>
      <c r="P1539" s="11"/>
      <c r="Q1539" s="11"/>
      <c r="R1539" s="15"/>
      <c r="S1539" s="13"/>
      <c r="T1539" s="13"/>
      <c r="U1539" s="19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9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</row>
    <row r="1540" spans="1:80" x14ac:dyDescent="0.15">
      <c r="A1540" s="36"/>
      <c r="B1540" s="14"/>
      <c r="C1540" s="13"/>
      <c r="D1540" s="12"/>
      <c r="E1540" s="13"/>
      <c r="F1540" s="13"/>
      <c r="G1540" s="13"/>
      <c r="H1540" s="13"/>
      <c r="I1540" s="12"/>
      <c r="J1540" s="12"/>
      <c r="K1540" s="30"/>
      <c r="L1540" s="2"/>
      <c r="M1540" s="15"/>
      <c r="N1540" s="11"/>
      <c r="O1540" s="11"/>
      <c r="P1540" s="11"/>
      <c r="Q1540" s="11"/>
      <c r="R1540" s="15"/>
      <c r="S1540" s="13"/>
      <c r="T1540" s="13"/>
      <c r="U1540" s="19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9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</row>
    <row r="1541" spans="1:80" x14ac:dyDescent="0.15">
      <c r="A1541" s="36"/>
      <c r="B1541" s="14"/>
      <c r="C1541" s="13"/>
      <c r="D1541" s="12"/>
      <c r="E1541" s="13"/>
      <c r="F1541" s="13"/>
      <c r="G1541" s="13"/>
      <c r="H1541" s="13"/>
      <c r="I1541" s="12"/>
      <c r="J1541" s="12"/>
      <c r="K1541" s="30"/>
      <c r="L1541" s="2"/>
      <c r="M1541" s="15"/>
      <c r="N1541" s="11"/>
      <c r="O1541" s="11"/>
      <c r="P1541" s="11"/>
      <c r="Q1541" s="11"/>
      <c r="R1541" s="15"/>
      <c r="S1541" s="13"/>
      <c r="T1541" s="13"/>
      <c r="U1541" s="19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9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</row>
    <row r="1542" spans="1:80" x14ac:dyDescent="0.15">
      <c r="A1542" s="36"/>
      <c r="B1542" s="14"/>
      <c r="C1542" s="13"/>
      <c r="D1542" s="12"/>
      <c r="E1542" s="13"/>
      <c r="F1542" s="13"/>
      <c r="G1542" s="13"/>
      <c r="H1542" s="13"/>
      <c r="I1542" s="12"/>
      <c r="J1542" s="12"/>
      <c r="K1542" s="30"/>
      <c r="L1542" s="2"/>
      <c r="M1542" s="15"/>
      <c r="N1542" s="11"/>
      <c r="O1542" s="11"/>
      <c r="P1542" s="11"/>
      <c r="Q1542" s="11"/>
      <c r="R1542" s="15"/>
      <c r="S1542" s="13"/>
      <c r="T1542" s="13"/>
      <c r="U1542" s="19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9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</row>
    <row r="1543" spans="1:80" x14ac:dyDescent="0.15">
      <c r="A1543" s="36"/>
      <c r="B1543" s="14"/>
      <c r="C1543" s="13"/>
      <c r="D1543" s="12"/>
      <c r="E1543" s="13"/>
      <c r="F1543" s="13"/>
      <c r="G1543" s="13"/>
      <c r="H1543" s="13"/>
      <c r="I1543" s="12"/>
      <c r="J1543" s="12"/>
      <c r="K1543" s="30"/>
      <c r="L1543" s="2"/>
      <c r="M1543" s="15"/>
      <c r="N1543" s="11"/>
      <c r="O1543" s="11"/>
      <c r="P1543" s="11"/>
      <c r="Q1543" s="11"/>
      <c r="R1543" s="15"/>
      <c r="S1543" s="13"/>
      <c r="T1543" s="13"/>
      <c r="U1543" s="19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9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</row>
    <row r="1544" spans="1:80" x14ac:dyDescent="0.15">
      <c r="A1544" s="36"/>
      <c r="B1544" s="14"/>
      <c r="C1544" s="13"/>
      <c r="D1544" s="12"/>
      <c r="E1544" s="13"/>
      <c r="F1544" s="13"/>
      <c r="G1544" s="13"/>
      <c r="H1544" s="13"/>
      <c r="I1544" s="12"/>
      <c r="J1544" s="12"/>
      <c r="K1544" s="30"/>
      <c r="L1544" s="2"/>
      <c r="M1544" s="15"/>
      <c r="N1544" s="11"/>
      <c r="O1544" s="11"/>
      <c r="P1544" s="11"/>
      <c r="Q1544" s="11"/>
      <c r="R1544" s="15"/>
      <c r="S1544" s="13"/>
      <c r="T1544" s="13"/>
      <c r="U1544" s="19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9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</row>
    <row r="1545" spans="1:80" x14ac:dyDescent="0.15">
      <c r="A1545" s="36"/>
      <c r="B1545" s="14"/>
      <c r="C1545" s="13"/>
      <c r="D1545" s="12"/>
      <c r="E1545" s="13"/>
      <c r="F1545" s="13"/>
      <c r="G1545" s="13"/>
      <c r="H1545" s="13"/>
      <c r="I1545" s="12"/>
      <c r="J1545" s="12"/>
      <c r="K1545" s="30"/>
      <c r="L1545" s="2"/>
      <c r="M1545" s="15"/>
      <c r="N1545" s="11"/>
      <c r="O1545" s="11"/>
      <c r="P1545" s="11"/>
      <c r="Q1545" s="11"/>
      <c r="R1545" s="15"/>
      <c r="S1545" s="13"/>
      <c r="T1545" s="13"/>
      <c r="U1545" s="19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9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</row>
    <row r="1546" spans="1:80" x14ac:dyDescent="0.15">
      <c r="A1546" s="36"/>
      <c r="B1546" s="14"/>
      <c r="C1546" s="13"/>
      <c r="D1546" s="12"/>
      <c r="E1546" s="13"/>
      <c r="F1546" s="13"/>
      <c r="G1546" s="13"/>
      <c r="H1546" s="13"/>
      <c r="I1546" s="12"/>
      <c r="J1546" s="12"/>
      <c r="K1546" s="30"/>
      <c r="L1546" s="2"/>
      <c r="M1546" s="15"/>
      <c r="N1546" s="11"/>
      <c r="O1546" s="11"/>
      <c r="P1546" s="11"/>
      <c r="Q1546" s="11"/>
      <c r="R1546" s="15"/>
      <c r="S1546" s="13"/>
      <c r="T1546" s="13"/>
      <c r="U1546" s="19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9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</row>
    <row r="1547" spans="1:80" x14ac:dyDescent="0.15">
      <c r="A1547" s="36"/>
      <c r="B1547" s="14"/>
      <c r="C1547" s="13"/>
      <c r="D1547" s="12"/>
      <c r="E1547" s="13"/>
      <c r="F1547" s="13"/>
      <c r="G1547" s="13"/>
      <c r="H1547" s="13"/>
      <c r="I1547" s="12"/>
      <c r="J1547" s="12"/>
      <c r="K1547" s="30"/>
      <c r="L1547" s="2"/>
      <c r="M1547" s="15"/>
      <c r="N1547" s="11"/>
      <c r="O1547" s="11"/>
      <c r="P1547" s="11"/>
      <c r="Q1547" s="11"/>
      <c r="R1547" s="15"/>
      <c r="S1547" s="13"/>
      <c r="T1547" s="13"/>
      <c r="U1547" s="19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9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</row>
    <row r="1548" spans="1:80" x14ac:dyDescent="0.15">
      <c r="A1548" s="36"/>
      <c r="B1548" s="14"/>
      <c r="C1548" s="13"/>
      <c r="D1548" s="12"/>
      <c r="E1548" s="13"/>
      <c r="F1548" s="13"/>
      <c r="G1548" s="13"/>
      <c r="H1548" s="13"/>
      <c r="I1548" s="12"/>
      <c r="J1548" s="12"/>
      <c r="K1548" s="30"/>
      <c r="L1548" s="2"/>
      <c r="M1548" s="15"/>
      <c r="N1548" s="11"/>
      <c r="O1548" s="11"/>
      <c r="P1548" s="11"/>
      <c r="Q1548" s="11"/>
      <c r="R1548" s="15"/>
      <c r="S1548" s="13"/>
      <c r="T1548" s="13"/>
      <c r="U1548" s="19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9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</row>
    <row r="1549" spans="1:80" x14ac:dyDescent="0.15">
      <c r="A1549" s="36"/>
      <c r="B1549" s="14"/>
      <c r="C1549" s="13"/>
      <c r="D1549" s="12"/>
      <c r="E1549" s="13"/>
      <c r="F1549" s="13"/>
      <c r="G1549" s="13"/>
      <c r="H1549" s="13"/>
      <c r="I1549" s="12"/>
      <c r="J1549" s="12"/>
      <c r="K1549" s="30"/>
      <c r="L1549" s="2"/>
      <c r="M1549" s="15"/>
      <c r="N1549" s="11"/>
      <c r="O1549" s="11"/>
      <c r="P1549" s="11"/>
      <c r="Q1549" s="11"/>
      <c r="R1549" s="15"/>
      <c r="S1549" s="13"/>
      <c r="T1549" s="13"/>
      <c r="U1549" s="19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9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</row>
    <row r="1550" spans="1:80" x14ac:dyDescent="0.15">
      <c r="A1550" s="36"/>
      <c r="B1550" s="14"/>
      <c r="C1550" s="13"/>
      <c r="D1550" s="12"/>
      <c r="E1550" s="13"/>
      <c r="F1550" s="13"/>
      <c r="G1550" s="13"/>
      <c r="H1550" s="13"/>
      <c r="I1550" s="12"/>
      <c r="J1550" s="12"/>
      <c r="K1550" s="30"/>
      <c r="L1550" s="2"/>
      <c r="M1550" s="15"/>
      <c r="N1550" s="11"/>
      <c r="O1550" s="11"/>
      <c r="P1550" s="11"/>
      <c r="Q1550" s="11"/>
      <c r="R1550" s="15"/>
      <c r="S1550" s="13"/>
      <c r="T1550" s="13"/>
      <c r="U1550" s="19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9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</row>
    <row r="1551" spans="1:80" x14ac:dyDescent="0.15">
      <c r="A1551" s="36"/>
      <c r="B1551" s="14"/>
      <c r="C1551" s="13"/>
      <c r="D1551" s="12"/>
      <c r="E1551" s="13"/>
      <c r="F1551" s="13"/>
      <c r="G1551" s="13"/>
      <c r="H1551" s="13"/>
      <c r="I1551" s="12"/>
      <c r="J1551" s="12"/>
      <c r="K1551" s="30"/>
      <c r="L1551" s="2"/>
      <c r="M1551" s="15"/>
      <c r="N1551" s="11"/>
      <c r="O1551" s="11"/>
      <c r="P1551" s="11"/>
      <c r="Q1551" s="11"/>
      <c r="R1551" s="15"/>
      <c r="S1551" s="13"/>
      <c r="T1551" s="13"/>
      <c r="U1551" s="19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9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</row>
    <row r="1552" spans="1:80" x14ac:dyDescent="0.15">
      <c r="A1552" s="36"/>
      <c r="B1552" s="14"/>
      <c r="C1552" s="13"/>
      <c r="D1552" s="12"/>
      <c r="E1552" s="13"/>
      <c r="F1552" s="13"/>
      <c r="G1552" s="13"/>
      <c r="H1552" s="13"/>
      <c r="I1552" s="12"/>
      <c r="J1552" s="12"/>
      <c r="K1552" s="30"/>
      <c r="L1552" s="2"/>
      <c r="M1552" s="15"/>
      <c r="N1552" s="11"/>
      <c r="O1552" s="11"/>
      <c r="P1552" s="11"/>
      <c r="Q1552" s="11"/>
      <c r="R1552" s="15"/>
      <c r="S1552" s="13"/>
      <c r="T1552" s="13"/>
      <c r="U1552" s="19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9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</row>
    <row r="1553" spans="1:80" x14ac:dyDescent="0.15">
      <c r="A1553" s="36"/>
      <c r="B1553" s="14"/>
      <c r="C1553" s="13"/>
      <c r="D1553" s="12"/>
      <c r="E1553" s="13"/>
      <c r="F1553" s="13"/>
      <c r="G1553" s="13"/>
      <c r="H1553" s="13"/>
      <c r="I1553" s="12"/>
      <c r="J1553" s="12"/>
      <c r="K1553" s="30"/>
      <c r="L1553" s="2"/>
      <c r="M1553" s="15"/>
      <c r="N1553" s="11"/>
      <c r="O1553" s="11"/>
      <c r="P1553" s="11"/>
      <c r="Q1553" s="11"/>
      <c r="R1553" s="15"/>
      <c r="S1553" s="13"/>
      <c r="T1553" s="13"/>
      <c r="U1553" s="19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9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</row>
    <row r="1554" spans="1:80" x14ac:dyDescent="0.15">
      <c r="A1554" s="36"/>
      <c r="B1554" s="14"/>
      <c r="C1554" s="13"/>
      <c r="D1554" s="12"/>
      <c r="E1554" s="13"/>
      <c r="F1554" s="13"/>
      <c r="G1554" s="13"/>
      <c r="H1554" s="13"/>
      <c r="I1554" s="12"/>
      <c r="J1554" s="12"/>
      <c r="K1554" s="30"/>
      <c r="L1554" s="2"/>
      <c r="M1554" s="15"/>
      <c r="N1554" s="11"/>
      <c r="O1554" s="11"/>
      <c r="P1554" s="11"/>
      <c r="Q1554" s="11"/>
      <c r="R1554" s="15"/>
      <c r="S1554" s="13"/>
      <c r="T1554" s="13"/>
      <c r="U1554" s="19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9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</row>
    <row r="1555" spans="1:80" x14ac:dyDescent="0.15">
      <c r="A1555" s="36"/>
      <c r="B1555" s="14"/>
      <c r="C1555" s="13"/>
      <c r="D1555" s="12"/>
      <c r="E1555" s="13"/>
      <c r="F1555" s="13"/>
      <c r="G1555" s="13"/>
      <c r="H1555" s="13"/>
      <c r="I1555" s="12"/>
      <c r="J1555" s="12"/>
      <c r="K1555" s="30"/>
      <c r="L1555" s="2"/>
      <c r="M1555" s="15"/>
      <c r="N1555" s="11"/>
      <c r="O1555" s="11"/>
      <c r="P1555" s="11"/>
      <c r="Q1555" s="11"/>
      <c r="R1555" s="15"/>
      <c r="S1555" s="13"/>
      <c r="T1555" s="13"/>
      <c r="U1555" s="19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9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</row>
    <row r="1556" spans="1:80" x14ac:dyDescent="0.15">
      <c r="A1556" s="36"/>
      <c r="B1556" s="14"/>
      <c r="C1556" s="13"/>
      <c r="D1556" s="12"/>
      <c r="E1556" s="13"/>
      <c r="F1556" s="13"/>
      <c r="G1556" s="13"/>
      <c r="H1556" s="13"/>
      <c r="I1556" s="12"/>
      <c r="J1556" s="12"/>
      <c r="K1556" s="30"/>
      <c r="L1556" s="2"/>
      <c r="M1556" s="15"/>
      <c r="N1556" s="11"/>
      <c r="O1556" s="11"/>
      <c r="P1556" s="11"/>
      <c r="Q1556" s="11"/>
      <c r="R1556" s="15"/>
      <c r="S1556" s="13"/>
      <c r="T1556" s="13"/>
      <c r="U1556" s="19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9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</row>
    <row r="1557" spans="1:80" x14ac:dyDescent="0.15">
      <c r="A1557" s="36"/>
      <c r="B1557" s="14"/>
      <c r="C1557" s="13"/>
      <c r="D1557" s="12"/>
      <c r="E1557" s="13"/>
      <c r="F1557" s="13"/>
      <c r="G1557" s="13"/>
      <c r="H1557" s="13"/>
      <c r="I1557" s="12"/>
      <c r="J1557" s="12"/>
      <c r="K1557" s="30"/>
      <c r="L1557" s="2"/>
      <c r="M1557" s="15"/>
      <c r="N1557" s="11"/>
      <c r="O1557" s="11"/>
      <c r="P1557" s="11"/>
      <c r="Q1557" s="11"/>
      <c r="R1557" s="15"/>
      <c r="S1557" s="13"/>
      <c r="T1557" s="13"/>
      <c r="U1557" s="19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9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</row>
    <row r="1558" spans="1:80" x14ac:dyDescent="0.15">
      <c r="A1558" s="36"/>
      <c r="B1558" s="14"/>
      <c r="C1558" s="13"/>
      <c r="D1558" s="12"/>
      <c r="E1558" s="13"/>
      <c r="F1558" s="13"/>
      <c r="G1558" s="13"/>
      <c r="H1558" s="13"/>
      <c r="I1558" s="12"/>
      <c r="J1558" s="12"/>
      <c r="K1558" s="30"/>
      <c r="L1558" s="2"/>
      <c r="M1558" s="15"/>
      <c r="N1558" s="11"/>
      <c r="O1558" s="11"/>
      <c r="P1558" s="11"/>
      <c r="Q1558" s="11"/>
      <c r="R1558" s="15"/>
      <c r="S1558" s="13"/>
      <c r="T1558" s="13"/>
      <c r="U1558" s="19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9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</row>
    <row r="1559" spans="1:80" x14ac:dyDescent="0.15">
      <c r="A1559" s="36"/>
      <c r="B1559" s="14"/>
      <c r="C1559" s="13"/>
      <c r="D1559" s="12"/>
      <c r="E1559" s="13"/>
      <c r="F1559" s="13"/>
      <c r="G1559" s="13"/>
      <c r="H1559" s="13"/>
      <c r="I1559" s="12"/>
      <c r="J1559" s="12"/>
      <c r="K1559" s="30"/>
      <c r="L1559" s="2"/>
      <c r="M1559" s="15"/>
      <c r="N1559" s="11"/>
      <c r="O1559" s="11"/>
      <c r="P1559" s="11"/>
      <c r="Q1559" s="11"/>
      <c r="R1559" s="15"/>
      <c r="S1559" s="13"/>
      <c r="T1559" s="13"/>
      <c r="U1559" s="19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9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</row>
    <row r="1560" spans="1:80" x14ac:dyDescent="0.15">
      <c r="A1560" s="36"/>
      <c r="B1560" s="14"/>
      <c r="C1560" s="13"/>
      <c r="D1560" s="12"/>
      <c r="E1560" s="13"/>
      <c r="F1560" s="13"/>
      <c r="G1560" s="13"/>
      <c r="H1560" s="13"/>
      <c r="I1560" s="12"/>
      <c r="J1560" s="12"/>
      <c r="K1560" s="30"/>
      <c r="L1560" s="2"/>
      <c r="M1560" s="15"/>
      <c r="N1560" s="11"/>
      <c r="O1560" s="11"/>
      <c r="P1560" s="11"/>
      <c r="Q1560" s="11"/>
      <c r="R1560" s="15"/>
      <c r="S1560" s="13"/>
      <c r="T1560" s="13"/>
      <c r="U1560" s="19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9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</row>
    <row r="1561" spans="1:80" x14ac:dyDescent="0.15">
      <c r="A1561" s="36"/>
      <c r="B1561" s="14"/>
      <c r="C1561" s="13"/>
      <c r="D1561" s="12"/>
      <c r="E1561" s="13"/>
      <c r="F1561" s="13"/>
      <c r="G1561" s="13"/>
      <c r="H1561" s="13"/>
      <c r="I1561" s="12"/>
      <c r="J1561" s="12"/>
      <c r="K1561" s="30"/>
      <c r="L1561" s="2"/>
      <c r="M1561" s="15"/>
      <c r="N1561" s="11"/>
      <c r="O1561" s="11"/>
      <c r="P1561" s="11"/>
      <c r="Q1561" s="11"/>
      <c r="R1561" s="15"/>
      <c r="S1561" s="13"/>
      <c r="T1561" s="13"/>
      <c r="U1561" s="19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9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</row>
    <row r="1562" spans="1:80" x14ac:dyDescent="0.15">
      <c r="A1562" s="36"/>
      <c r="B1562" s="14"/>
      <c r="C1562" s="13"/>
      <c r="D1562" s="12"/>
      <c r="E1562" s="13"/>
      <c r="F1562" s="13"/>
      <c r="G1562" s="13"/>
      <c r="H1562" s="13"/>
      <c r="I1562" s="12"/>
      <c r="J1562" s="12"/>
      <c r="K1562" s="30"/>
      <c r="L1562" s="2"/>
      <c r="M1562" s="15"/>
      <c r="N1562" s="11"/>
      <c r="O1562" s="11"/>
      <c r="P1562" s="11"/>
      <c r="Q1562" s="11"/>
      <c r="R1562" s="15"/>
      <c r="S1562" s="13"/>
      <c r="T1562" s="13"/>
      <c r="U1562" s="19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9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</row>
    <row r="1563" spans="1:80" x14ac:dyDescent="0.15">
      <c r="A1563" s="36"/>
      <c r="B1563" s="14"/>
      <c r="C1563" s="13"/>
      <c r="D1563" s="12"/>
      <c r="E1563" s="13"/>
      <c r="F1563" s="13"/>
      <c r="G1563" s="13"/>
      <c r="H1563" s="13"/>
      <c r="I1563" s="12"/>
      <c r="J1563" s="12"/>
      <c r="K1563" s="30"/>
      <c r="L1563" s="2"/>
      <c r="M1563" s="15"/>
      <c r="N1563" s="11"/>
      <c r="O1563" s="11"/>
      <c r="P1563" s="11"/>
      <c r="Q1563" s="11"/>
      <c r="R1563" s="15"/>
      <c r="S1563" s="13"/>
      <c r="T1563" s="13"/>
      <c r="U1563" s="19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9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</row>
    <row r="1564" spans="1:80" x14ac:dyDescent="0.15">
      <c r="A1564" s="36"/>
      <c r="B1564" s="14"/>
      <c r="C1564" s="13"/>
      <c r="D1564" s="12"/>
      <c r="E1564" s="13"/>
      <c r="F1564" s="13"/>
      <c r="G1564" s="13"/>
      <c r="H1564" s="13"/>
      <c r="I1564" s="12"/>
      <c r="J1564" s="12"/>
      <c r="K1564" s="30"/>
      <c r="L1564" s="2"/>
      <c r="M1564" s="15"/>
      <c r="N1564" s="11"/>
      <c r="O1564" s="11"/>
      <c r="P1564" s="11"/>
      <c r="Q1564" s="11"/>
      <c r="R1564" s="15"/>
      <c r="S1564" s="13"/>
      <c r="T1564" s="13"/>
      <c r="U1564" s="19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9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</row>
    <row r="1565" spans="1:80" x14ac:dyDescent="0.15">
      <c r="A1565" s="36"/>
      <c r="B1565" s="14"/>
      <c r="C1565" s="13"/>
      <c r="D1565" s="12"/>
      <c r="E1565" s="13"/>
      <c r="F1565" s="13"/>
      <c r="G1565" s="13"/>
      <c r="H1565" s="13"/>
      <c r="I1565" s="12"/>
      <c r="J1565" s="12"/>
      <c r="K1565" s="30"/>
      <c r="L1565" s="2"/>
      <c r="M1565" s="15"/>
      <c r="N1565" s="11"/>
      <c r="O1565" s="11"/>
      <c r="P1565" s="11"/>
      <c r="Q1565" s="11"/>
      <c r="R1565" s="15"/>
      <c r="S1565" s="13"/>
      <c r="T1565" s="13"/>
      <c r="U1565" s="19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9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</row>
    <row r="1566" spans="1:80" x14ac:dyDescent="0.15">
      <c r="A1566" s="36"/>
      <c r="B1566" s="14"/>
      <c r="C1566" s="13"/>
      <c r="D1566" s="12"/>
      <c r="E1566" s="13"/>
      <c r="F1566" s="13"/>
      <c r="G1566" s="13"/>
      <c r="H1566" s="13"/>
      <c r="I1566" s="12"/>
      <c r="J1566" s="12"/>
      <c r="K1566" s="30"/>
      <c r="L1566" s="2"/>
      <c r="M1566" s="15"/>
      <c r="N1566" s="11"/>
      <c r="O1566" s="11"/>
      <c r="P1566" s="11"/>
      <c r="Q1566" s="11"/>
      <c r="R1566" s="15"/>
      <c r="S1566" s="13"/>
      <c r="T1566" s="13"/>
      <c r="U1566" s="19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9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</row>
    <row r="1567" spans="1:80" x14ac:dyDescent="0.15">
      <c r="A1567" s="36"/>
      <c r="B1567" s="14"/>
      <c r="C1567" s="13"/>
      <c r="D1567" s="12"/>
      <c r="E1567" s="13"/>
      <c r="F1567" s="13"/>
      <c r="G1567" s="13"/>
      <c r="H1567" s="13"/>
      <c r="I1567" s="12"/>
      <c r="J1567" s="12"/>
      <c r="K1567" s="30"/>
      <c r="L1567" s="2"/>
      <c r="M1567" s="15"/>
      <c r="N1567" s="11"/>
      <c r="O1567" s="11"/>
      <c r="P1567" s="11"/>
      <c r="Q1567" s="11"/>
      <c r="R1567" s="15"/>
      <c r="S1567" s="13"/>
      <c r="T1567" s="13"/>
      <c r="U1567" s="19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9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</row>
    <row r="1568" spans="1:80" x14ac:dyDescent="0.15">
      <c r="A1568" s="36"/>
      <c r="B1568" s="14"/>
      <c r="C1568" s="13"/>
      <c r="D1568" s="12"/>
      <c r="E1568" s="13"/>
      <c r="F1568" s="13"/>
      <c r="G1568" s="13"/>
      <c r="H1568" s="13"/>
      <c r="I1568" s="12"/>
      <c r="J1568" s="12"/>
      <c r="K1568" s="30"/>
      <c r="L1568" s="2"/>
      <c r="M1568" s="15"/>
      <c r="N1568" s="11"/>
      <c r="O1568" s="11"/>
      <c r="P1568" s="11"/>
      <c r="Q1568" s="11"/>
      <c r="R1568" s="15"/>
      <c r="S1568" s="13"/>
      <c r="T1568" s="13"/>
      <c r="U1568" s="19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9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</row>
    <row r="1569" spans="1:80" x14ac:dyDescent="0.15">
      <c r="A1569" s="36"/>
      <c r="B1569" s="14"/>
      <c r="C1569" s="13"/>
      <c r="D1569" s="12"/>
      <c r="E1569" s="13"/>
      <c r="F1569" s="13"/>
      <c r="G1569" s="13"/>
      <c r="H1569" s="13"/>
      <c r="I1569" s="12"/>
      <c r="J1569" s="12"/>
      <c r="K1569" s="30"/>
      <c r="L1569" s="2"/>
      <c r="M1569" s="15"/>
      <c r="N1569" s="11"/>
      <c r="O1569" s="11"/>
      <c r="P1569" s="11"/>
      <c r="Q1569" s="11"/>
      <c r="R1569" s="15"/>
      <c r="S1569" s="13"/>
      <c r="T1569" s="13"/>
      <c r="U1569" s="19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9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</row>
    <row r="1570" spans="1:80" x14ac:dyDescent="0.15">
      <c r="A1570" s="36"/>
      <c r="B1570" s="14"/>
      <c r="C1570" s="13"/>
      <c r="D1570" s="12"/>
      <c r="E1570" s="13"/>
      <c r="F1570" s="13"/>
      <c r="G1570" s="13"/>
      <c r="H1570" s="13"/>
      <c r="I1570" s="12"/>
      <c r="J1570" s="12"/>
      <c r="K1570" s="30"/>
      <c r="L1570" s="2"/>
      <c r="M1570" s="15"/>
      <c r="N1570" s="11"/>
      <c r="O1570" s="11"/>
      <c r="P1570" s="11"/>
      <c r="Q1570" s="11"/>
      <c r="R1570" s="15"/>
      <c r="S1570" s="13"/>
      <c r="T1570" s="13"/>
      <c r="U1570" s="19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9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</row>
    <row r="1571" spans="1:80" x14ac:dyDescent="0.15">
      <c r="A1571" s="36"/>
      <c r="B1571" s="14"/>
      <c r="C1571" s="13"/>
      <c r="D1571" s="12"/>
      <c r="E1571" s="13"/>
      <c r="F1571" s="13"/>
      <c r="G1571" s="13"/>
      <c r="H1571" s="13"/>
      <c r="I1571" s="12"/>
      <c r="J1571" s="12"/>
      <c r="K1571" s="30"/>
      <c r="L1571" s="2"/>
      <c r="M1571" s="15"/>
      <c r="N1571" s="11"/>
      <c r="O1571" s="11"/>
      <c r="P1571" s="11"/>
      <c r="Q1571" s="11"/>
      <c r="R1571" s="15"/>
      <c r="S1571" s="13"/>
      <c r="T1571" s="13"/>
      <c r="U1571" s="19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9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</row>
    <row r="1572" spans="1:80" x14ac:dyDescent="0.15">
      <c r="A1572" s="36"/>
      <c r="B1572" s="14"/>
      <c r="C1572" s="13"/>
      <c r="D1572" s="12"/>
      <c r="E1572" s="13"/>
      <c r="F1572" s="13"/>
      <c r="G1572" s="13"/>
      <c r="H1572" s="13"/>
      <c r="I1572" s="12"/>
      <c r="J1572" s="12"/>
      <c r="K1572" s="30"/>
      <c r="L1572" s="2"/>
      <c r="M1572" s="15"/>
      <c r="N1572" s="11"/>
      <c r="O1572" s="11"/>
      <c r="P1572" s="11"/>
      <c r="Q1572" s="11"/>
      <c r="R1572" s="15"/>
      <c r="S1572" s="13"/>
      <c r="T1572" s="13"/>
      <c r="U1572" s="19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9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</row>
    <row r="1573" spans="1:80" x14ac:dyDescent="0.15">
      <c r="A1573" s="36"/>
      <c r="B1573" s="14"/>
      <c r="C1573" s="13"/>
      <c r="D1573" s="12"/>
      <c r="E1573" s="13"/>
      <c r="F1573" s="13"/>
      <c r="G1573" s="13"/>
      <c r="H1573" s="13"/>
      <c r="I1573" s="12"/>
      <c r="J1573" s="12"/>
      <c r="K1573" s="30"/>
      <c r="L1573" s="2"/>
      <c r="M1573" s="15"/>
      <c r="N1573" s="11"/>
      <c r="O1573" s="11"/>
      <c r="P1573" s="11"/>
      <c r="Q1573" s="11"/>
      <c r="R1573" s="15"/>
      <c r="S1573" s="13"/>
      <c r="T1573" s="13"/>
      <c r="U1573" s="19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9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</row>
    <row r="1574" spans="1:80" x14ac:dyDescent="0.15">
      <c r="A1574" s="36"/>
      <c r="B1574" s="14"/>
      <c r="C1574" s="13"/>
      <c r="D1574" s="12"/>
      <c r="E1574" s="13"/>
      <c r="F1574" s="13"/>
      <c r="G1574" s="13"/>
      <c r="H1574" s="13"/>
      <c r="I1574" s="12"/>
      <c r="J1574" s="12"/>
      <c r="K1574" s="30"/>
      <c r="L1574" s="2"/>
      <c r="M1574" s="15"/>
      <c r="N1574" s="11"/>
      <c r="O1574" s="11"/>
      <c r="P1574" s="11"/>
      <c r="Q1574" s="11"/>
      <c r="R1574" s="15"/>
      <c r="S1574" s="13"/>
      <c r="T1574" s="13"/>
      <c r="U1574" s="19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9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</row>
    <row r="1575" spans="1:80" x14ac:dyDescent="0.15">
      <c r="A1575" s="36"/>
      <c r="B1575" s="14"/>
      <c r="C1575" s="13"/>
      <c r="D1575" s="12"/>
      <c r="E1575" s="13"/>
      <c r="F1575" s="13"/>
      <c r="G1575" s="13"/>
      <c r="H1575" s="13"/>
      <c r="I1575" s="12"/>
      <c r="J1575" s="12"/>
      <c r="K1575" s="30"/>
      <c r="L1575" s="2"/>
      <c r="M1575" s="15"/>
      <c r="N1575" s="11"/>
      <c r="O1575" s="11"/>
      <c r="P1575" s="11"/>
      <c r="Q1575" s="11"/>
      <c r="R1575" s="15"/>
      <c r="S1575" s="13"/>
      <c r="T1575" s="13"/>
      <c r="U1575" s="19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9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</row>
    <row r="1576" spans="1:80" x14ac:dyDescent="0.15">
      <c r="A1576" s="36"/>
      <c r="B1576" s="14"/>
      <c r="C1576" s="13"/>
      <c r="D1576" s="12"/>
      <c r="E1576" s="13"/>
      <c r="F1576" s="13"/>
      <c r="G1576" s="13"/>
      <c r="H1576" s="13"/>
      <c r="I1576" s="12"/>
      <c r="J1576" s="12"/>
      <c r="K1576" s="30"/>
      <c r="L1576" s="2"/>
      <c r="M1576" s="15"/>
      <c r="N1576" s="11"/>
      <c r="O1576" s="11"/>
      <c r="P1576" s="11"/>
      <c r="Q1576" s="11"/>
      <c r="R1576" s="15"/>
      <c r="S1576" s="13"/>
      <c r="T1576" s="13"/>
      <c r="U1576" s="19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9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</row>
    <row r="1577" spans="1:80" x14ac:dyDescent="0.15">
      <c r="A1577" s="36"/>
      <c r="B1577" s="14"/>
      <c r="C1577" s="13"/>
      <c r="D1577" s="12"/>
      <c r="E1577" s="13"/>
      <c r="F1577" s="13"/>
      <c r="G1577" s="13"/>
      <c r="H1577" s="13"/>
      <c r="I1577" s="12"/>
      <c r="J1577" s="12"/>
      <c r="K1577" s="30"/>
      <c r="L1577" s="2"/>
      <c r="M1577" s="15"/>
      <c r="N1577" s="11"/>
      <c r="O1577" s="11"/>
      <c r="P1577" s="11"/>
      <c r="Q1577" s="11"/>
      <c r="R1577" s="15"/>
      <c r="S1577" s="13"/>
      <c r="T1577" s="13"/>
      <c r="U1577" s="19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9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</row>
    <row r="1578" spans="1:80" x14ac:dyDescent="0.15">
      <c r="A1578" s="36"/>
      <c r="B1578" s="14"/>
      <c r="C1578" s="13"/>
      <c r="D1578" s="12"/>
      <c r="E1578" s="13"/>
      <c r="F1578" s="13"/>
      <c r="G1578" s="13"/>
      <c r="H1578" s="13"/>
      <c r="I1578" s="12"/>
      <c r="J1578" s="12"/>
      <c r="K1578" s="30"/>
      <c r="L1578" s="2"/>
      <c r="M1578" s="15"/>
      <c r="N1578" s="11"/>
      <c r="O1578" s="11"/>
      <c r="P1578" s="11"/>
      <c r="Q1578" s="11"/>
      <c r="R1578" s="15"/>
      <c r="S1578" s="13"/>
      <c r="T1578" s="13"/>
      <c r="U1578" s="19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9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</row>
    <row r="1579" spans="1:80" x14ac:dyDescent="0.15">
      <c r="A1579" s="36"/>
      <c r="B1579" s="14"/>
      <c r="C1579" s="13"/>
      <c r="D1579" s="12"/>
      <c r="E1579" s="13"/>
      <c r="F1579" s="13"/>
      <c r="G1579" s="13"/>
      <c r="H1579" s="13"/>
      <c r="I1579" s="12"/>
      <c r="J1579" s="12"/>
      <c r="K1579" s="30"/>
      <c r="L1579" s="2"/>
      <c r="M1579" s="15"/>
      <c r="N1579" s="11"/>
      <c r="O1579" s="11"/>
      <c r="P1579" s="11"/>
      <c r="Q1579" s="11"/>
      <c r="R1579" s="15"/>
      <c r="S1579" s="13"/>
      <c r="T1579" s="13"/>
      <c r="U1579" s="19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9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</row>
    <row r="1580" spans="1:80" x14ac:dyDescent="0.15">
      <c r="A1580" s="36"/>
      <c r="B1580" s="14"/>
      <c r="C1580" s="13"/>
      <c r="D1580" s="12"/>
      <c r="E1580" s="13"/>
      <c r="F1580" s="13"/>
      <c r="G1580" s="13"/>
      <c r="H1580" s="13"/>
      <c r="I1580" s="12"/>
      <c r="J1580" s="12"/>
      <c r="K1580" s="30"/>
      <c r="L1580" s="2"/>
      <c r="M1580" s="15"/>
      <c r="N1580" s="11"/>
      <c r="O1580" s="11"/>
      <c r="P1580" s="11"/>
      <c r="Q1580" s="11"/>
      <c r="R1580" s="15"/>
      <c r="S1580" s="13"/>
      <c r="T1580" s="13"/>
      <c r="U1580" s="19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9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</row>
    <row r="1581" spans="1:80" x14ac:dyDescent="0.15">
      <c r="A1581" s="36"/>
      <c r="B1581" s="14"/>
      <c r="C1581" s="13"/>
      <c r="D1581" s="12"/>
      <c r="E1581" s="13"/>
      <c r="F1581" s="13"/>
      <c r="G1581" s="13"/>
      <c r="H1581" s="13"/>
      <c r="I1581" s="12"/>
      <c r="J1581" s="12"/>
      <c r="K1581" s="30"/>
      <c r="L1581" s="2"/>
      <c r="M1581" s="15"/>
      <c r="N1581" s="11"/>
      <c r="O1581" s="11"/>
      <c r="P1581" s="11"/>
      <c r="Q1581" s="11"/>
      <c r="R1581" s="15"/>
      <c r="S1581" s="13"/>
      <c r="T1581" s="13"/>
      <c r="U1581" s="19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9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</row>
    <row r="1582" spans="1:80" x14ac:dyDescent="0.15">
      <c r="A1582" s="36"/>
      <c r="B1582" s="14"/>
      <c r="C1582" s="13"/>
      <c r="D1582" s="12"/>
      <c r="E1582" s="13"/>
      <c r="F1582" s="13"/>
      <c r="G1582" s="13"/>
      <c r="H1582" s="13"/>
      <c r="I1582" s="12"/>
      <c r="J1582" s="12"/>
      <c r="K1582" s="30"/>
      <c r="L1582" s="2"/>
      <c r="M1582" s="15"/>
      <c r="N1582" s="11"/>
      <c r="O1582" s="11"/>
      <c r="P1582" s="11"/>
      <c r="Q1582" s="11"/>
      <c r="R1582" s="15"/>
      <c r="S1582" s="13"/>
      <c r="T1582" s="13"/>
      <c r="U1582" s="19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9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</row>
    <row r="1583" spans="1:80" x14ac:dyDescent="0.15">
      <c r="A1583" s="36"/>
      <c r="B1583" s="14"/>
      <c r="C1583" s="13"/>
      <c r="D1583" s="12"/>
      <c r="E1583" s="13"/>
      <c r="F1583" s="13"/>
      <c r="G1583" s="13"/>
      <c r="H1583" s="13"/>
      <c r="I1583" s="12"/>
      <c r="J1583" s="12"/>
      <c r="K1583" s="30"/>
      <c r="L1583" s="2"/>
      <c r="M1583" s="15"/>
      <c r="N1583" s="11"/>
      <c r="O1583" s="11"/>
      <c r="P1583" s="11"/>
      <c r="Q1583" s="11"/>
      <c r="R1583" s="15"/>
      <c r="S1583" s="13"/>
      <c r="T1583" s="13"/>
      <c r="U1583" s="19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9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</row>
    <row r="1584" spans="1:80" x14ac:dyDescent="0.15">
      <c r="A1584" s="36"/>
      <c r="B1584" s="14"/>
      <c r="C1584" s="13"/>
      <c r="D1584" s="12"/>
      <c r="E1584" s="13"/>
      <c r="F1584" s="13"/>
      <c r="G1584" s="13"/>
      <c r="H1584" s="13"/>
      <c r="I1584" s="12"/>
      <c r="J1584" s="12"/>
      <c r="K1584" s="30"/>
      <c r="L1584" s="2"/>
      <c r="M1584" s="15"/>
      <c r="N1584" s="11"/>
      <c r="O1584" s="11"/>
      <c r="P1584" s="11"/>
      <c r="Q1584" s="11"/>
      <c r="R1584" s="15"/>
      <c r="S1584" s="13"/>
      <c r="T1584" s="13"/>
      <c r="U1584" s="19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9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</row>
    <row r="1585" spans="1:80" x14ac:dyDescent="0.15">
      <c r="A1585" s="36"/>
      <c r="B1585" s="14"/>
      <c r="C1585" s="13"/>
      <c r="D1585" s="12"/>
      <c r="E1585" s="13"/>
      <c r="F1585" s="13"/>
      <c r="G1585" s="13"/>
      <c r="H1585" s="13"/>
      <c r="I1585" s="12"/>
      <c r="J1585" s="12"/>
      <c r="K1585" s="30"/>
      <c r="L1585" s="2"/>
      <c r="M1585" s="15"/>
      <c r="N1585" s="11"/>
      <c r="O1585" s="11"/>
      <c r="P1585" s="11"/>
      <c r="Q1585" s="11"/>
      <c r="R1585" s="15"/>
      <c r="S1585" s="13"/>
      <c r="T1585" s="13"/>
      <c r="U1585" s="19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9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</row>
    <row r="1586" spans="1:80" x14ac:dyDescent="0.15">
      <c r="A1586" s="36"/>
      <c r="B1586" s="14"/>
      <c r="C1586" s="13"/>
      <c r="D1586" s="12"/>
      <c r="E1586" s="13"/>
      <c r="F1586" s="13"/>
      <c r="G1586" s="13"/>
      <c r="H1586" s="13"/>
      <c r="I1586" s="12"/>
      <c r="J1586" s="12"/>
      <c r="K1586" s="30"/>
      <c r="L1586" s="2"/>
      <c r="M1586" s="15"/>
      <c r="N1586" s="11"/>
      <c r="O1586" s="11"/>
      <c r="P1586" s="11"/>
      <c r="Q1586" s="11"/>
      <c r="R1586" s="15"/>
      <c r="S1586" s="13"/>
      <c r="T1586" s="13"/>
      <c r="U1586" s="19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9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</row>
    <row r="1587" spans="1:80" x14ac:dyDescent="0.15">
      <c r="A1587" s="36"/>
      <c r="B1587" s="14"/>
      <c r="C1587" s="13"/>
      <c r="D1587" s="12"/>
      <c r="E1587" s="13"/>
      <c r="F1587" s="13"/>
      <c r="G1587" s="13"/>
      <c r="H1587" s="13"/>
      <c r="I1587" s="12"/>
      <c r="J1587" s="12"/>
      <c r="K1587" s="30"/>
      <c r="L1587" s="2"/>
      <c r="M1587" s="15"/>
      <c r="N1587" s="11"/>
      <c r="O1587" s="11"/>
      <c r="P1587" s="11"/>
      <c r="Q1587" s="11"/>
      <c r="R1587" s="15"/>
      <c r="S1587" s="13"/>
      <c r="T1587" s="13"/>
      <c r="U1587" s="19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9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</row>
    <row r="1588" spans="1:80" x14ac:dyDescent="0.15">
      <c r="A1588" s="36"/>
      <c r="B1588" s="14"/>
      <c r="C1588" s="13"/>
      <c r="D1588" s="12"/>
      <c r="E1588" s="13"/>
      <c r="F1588" s="13"/>
      <c r="G1588" s="13"/>
      <c r="H1588" s="13"/>
      <c r="I1588" s="12"/>
      <c r="J1588" s="12"/>
      <c r="K1588" s="30"/>
      <c r="L1588" s="2"/>
      <c r="M1588" s="15"/>
      <c r="N1588" s="11"/>
      <c r="O1588" s="11"/>
      <c r="P1588" s="11"/>
      <c r="Q1588" s="11"/>
      <c r="R1588" s="15"/>
      <c r="S1588" s="13"/>
      <c r="T1588" s="13"/>
      <c r="U1588" s="19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9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</row>
    <row r="1589" spans="1:80" x14ac:dyDescent="0.15">
      <c r="A1589" s="36"/>
      <c r="B1589" s="14"/>
      <c r="C1589" s="13"/>
      <c r="D1589" s="12"/>
      <c r="E1589" s="13"/>
      <c r="F1589" s="13"/>
      <c r="G1589" s="13"/>
      <c r="H1589" s="13"/>
      <c r="I1589" s="12"/>
      <c r="J1589" s="12"/>
      <c r="K1589" s="30"/>
      <c r="L1589" s="2"/>
      <c r="M1589" s="15"/>
      <c r="N1589" s="11"/>
      <c r="O1589" s="11"/>
      <c r="P1589" s="11"/>
      <c r="Q1589" s="11"/>
      <c r="R1589" s="15"/>
      <c r="S1589" s="13"/>
      <c r="T1589" s="13"/>
      <c r="U1589" s="19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9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</row>
    <row r="1590" spans="1:80" x14ac:dyDescent="0.15">
      <c r="A1590" s="36"/>
      <c r="B1590" s="14"/>
      <c r="C1590" s="13"/>
      <c r="D1590" s="12"/>
      <c r="E1590" s="13"/>
      <c r="F1590" s="13"/>
      <c r="G1590" s="13"/>
      <c r="H1590" s="13"/>
      <c r="I1590" s="12"/>
      <c r="J1590" s="12"/>
      <c r="K1590" s="30"/>
      <c r="L1590" s="2"/>
      <c r="M1590" s="15"/>
      <c r="N1590" s="11"/>
      <c r="O1590" s="11"/>
      <c r="P1590" s="11"/>
      <c r="Q1590" s="11"/>
      <c r="R1590" s="15"/>
      <c r="S1590" s="13"/>
      <c r="T1590" s="13"/>
      <c r="U1590" s="19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9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</row>
    <row r="1591" spans="1:80" x14ac:dyDescent="0.15">
      <c r="A1591" s="36"/>
      <c r="B1591" s="14"/>
      <c r="C1591" s="13"/>
      <c r="D1591" s="12"/>
      <c r="E1591" s="13"/>
      <c r="F1591" s="13"/>
      <c r="G1591" s="13"/>
      <c r="H1591" s="13"/>
      <c r="I1591" s="12"/>
      <c r="J1591" s="12"/>
      <c r="K1591" s="30"/>
      <c r="L1591" s="2"/>
      <c r="M1591" s="15"/>
      <c r="N1591" s="11"/>
      <c r="O1591" s="11"/>
      <c r="P1591" s="11"/>
      <c r="Q1591" s="11"/>
      <c r="R1591" s="15"/>
      <c r="S1591" s="13"/>
      <c r="T1591" s="13"/>
      <c r="U1591" s="19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9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</row>
    <row r="1592" spans="1:80" x14ac:dyDescent="0.15">
      <c r="A1592" s="36"/>
      <c r="B1592" s="14"/>
      <c r="C1592" s="13"/>
      <c r="D1592" s="12"/>
      <c r="E1592" s="13"/>
      <c r="F1592" s="13"/>
      <c r="G1592" s="13"/>
      <c r="H1592" s="13"/>
      <c r="I1592" s="12"/>
      <c r="J1592" s="12"/>
      <c r="K1592" s="30"/>
      <c r="L1592" s="2"/>
      <c r="M1592" s="15"/>
      <c r="N1592" s="11"/>
      <c r="O1592" s="11"/>
      <c r="P1592" s="11"/>
      <c r="Q1592" s="11"/>
      <c r="R1592" s="15"/>
      <c r="S1592" s="13"/>
      <c r="T1592" s="13"/>
      <c r="U1592" s="19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9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</row>
    <row r="1593" spans="1:80" x14ac:dyDescent="0.15">
      <c r="A1593" s="36"/>
      <c r="B1593" s="14"/>
      <c r="C1593" s="13"/>
      <c r="D1593" s="12"/>
      <c r="E1593" s="13"/>
      <c r="F1593" s="13"/>
      <c r="G1593" s="13"/>
      <c r="H1593" s="13"/>
      <c r="I1593" s="12"/>
      <c r="J1593" s="12"/>
      <c r="K1593" s="30"/>
      <c r="L1593" s="2"/>
      <c r="M1593" s="15"/>
      <c r="N1593" s="11"/>
      <c r="O1593" s="11"/>
      <c r="P1593" s="11"/>
      <c r="Q1593" s="11"/>
      <c r="R1593" s="15"/>
      <c r="S1593" s="13"/>
      <c r="T1593" s="13"/>
      <c r="U1593" s="19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9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</row>
    <row r="1594" spans="1:80" x14ac:dyDescent="0.15">
      <c r="A1594" s="36"/>
      <c r="B1594" s="14"/>
      <c r="C1594" s="13"/>
      <c r="D1594" s="12"/>
      <c r="E1594" s="13"/>
      <c r="F1594" s="13"/>
      <c r="G1594" s="13"/>
      <c r="H1594" s="13"/>
      <c r="I1594" s="12"/>
      <c r="J1594" s="12"/>
      <c r="K1594" s="30"/>
      <c r="L1594" s="2"/>
      <c r="M1594" s="15"/>
      <c r="N1594" s="11"/>
      <c r="O1594" s="11"/>
      <c r="P1594" s="11"/>
      <c r="Q1594" s="11"/>
      <c r="R1594" s="15"/>
      <c r="S1594" s="13"/>
      <c r="T1594" s="13"/>
      <c r="U1594" s="19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9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</row>
    <row r="1595" spans="1:80" x14ac:dyDescent="0.15">
      <c r="A1595" s="36"/>
      <c r="B1595" s="14"/>
      <c r="C1595" s="13"/>
      <c r="D1595" s="12"/>
      <c r="E1595" s="13"/>
      <c r="F1595" s="13"/>
      <c r="G1595" s="13"/>
      <c r="H1595" s="13"/>
      <c r="I1595" s="12"/>
      <c r="J1595" s="12"/>
      <c r="K1595" s="30"/>
      <c r="L1595" s="2"/>
      <c r="M1595" s="15"/>
      <c r="N1595" s="11"/>
      <c r="O1595" s="11"/>
      <c r="P1595" s="11"/>
      <c r="Q1595" s="11"/>
      <c r="R1595" s="15"/>
      <c r="S1595" s="13"/>
      <c r="T1595" s="13"/>
      <c r="U1595" s="19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9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</row>
    <row r="1596" spans="1:80" x14ac:dyDescent="0.15">
      <c r="A1596" s="36"/>
      <c r="B1596" s="14"/>
      <c r="C1596" s="13"/>
      <c r="D1596" s="12"/>
      <c r="E1596" s="13"/>
      <c r="F1596" s="13"/>
      <c r="G1596" s="13"/>
      <c r="H1596" s="13"/>
      <c r="I1596" s="12"/>
      <c r="J1596" s="12"/>
      <c r="K1596" s="30"/>
      <c r="L1596" s="2"/>
      <c r="M1596" s="15"/>
      <c r="N1596" s="11"/>
      <c r="O1596" s="11"/>
      <c r="P1596" s="11"/>
      <c r="Q1596" s="11"/>
      <c r="R1596" s="15"/>
      <c r="S1596" s="13"/>
      <c r="T1596" s="13"/>
      <c r="U1596" s="19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9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</row>
    <row r="1597" spans="1:80" x14ac:dyDescent="0.15">
      <c r="A1597" s="36"/>
      <c r="B1597" s="14"/>
      <c r="C1597" s="13"/>
      <c r="D1597" s="12"/>
      <c r="E1597" s="13"/>
      <c r="F1597" s="13"/>
      <c r="G1597" s="13"/>
      <c r="H1597" s="13"/>
      <c r="I1597" s="12"/>
      <c r="J1597" s="12"/>
      <c r="K1597" s="30"/>
      <c r="L1597" s="2"/>
      <c r="M1597" s="15"/>
      <c r="N1597" s="11"/>
      <c r="O1597" s="11"/>
      <c r="P1597" s="11"/>
      <c r="Q1597" s="11"/>
      <c r="R1597" s="15"/>
      <c r="S1597" s="13"/>
      <c r="T1597" s="13"/>
      <c r="U1597" s="19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9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</row>
    <row r="1598" spans="1:80" x14ac:dyDescent="0.15">
      <c r="A1598" s="36"/>
      <c r="B1598" s="14"/>
      <c r="C1598" s="13"/>
      <c r="D1598" s="12"/>
      <c r="E1598" s="13"/>
      <c r="F1598" s="13"/>
      <c r="G1598" s="13"/>
      <c r="H1598" s="13"/>
      <c r="I1598" s="12"/>
      <c r="J1598" s="12"/>
      <c r="K1598" s="30"/>
      <c r="L1598" s="2"/>
      <c r="M1598" s="15"/>
      <c r="N1598" s="11"/>
      <c r="O1598" s="11"/>
      <c r="P1598" s="11"/>
      <c r="Q1598" s="11"/>
      <c r="R1598" s="15"/>
      <c r="S1598" s="13"/>
      <c r="T1598" s="13"/>
      <c r="U1598" s="19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9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</row>
    <row r="1599" spans="1:80" x14ac:dyDescent="0.15">
      <c r="A1599" s="36"/>
      <c r="B1599" s="14"/>
      <c r="C1599" s="13"/>
      <c r="D1599" s="12"/>
      <c r="E1599" s="13"/>
      <c r="F1599" s="13"/>
      <c r="G1599" s="13"/>
      <c r="H1599" s="13"/>
      <c r="I1599" s="12"/>
      <c r="J1599" s="12"/>
      <c r="K1599" s="30"/>
      <c r="L1599" s="2"/>
      <c r="M1599" s="15"/>
      <c r="N1599" s="11"/>
      <c r="O1599" s="11"/>
      <c r="P1599" s="11"/>
      <c r="Q1599" s="11"/>
      <c r="R1599" s="15"/>
      <c r="S1599" s="13"/>
      <c r="T1599" s="13"/>
      <c r="U1599" s="19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9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</row>
    <row r="1600" spans="1:80" x14ac:dyDescent="0.15">
      <c r="A1600" s="36"/>
      <c r="B1600" s="14"/>
      <c r="C1600" s="13"/>
      <c r="D1600" s="12"/>
      <c r="E1600" s="13"/>
      <c r="F1600" s="13"/>
      <c r="G1600" s="13"/>
      <c r="H1600" s="13"/>
      <c r="I1600" s="12"/>
      <c r="J1600" s="12"/>
      <c r="K1600" s="30"/>
      <c r="L1600" s="2"/>
      <c r="M1600" s="15"/>
      <c r="N1600" s="11"/>
      <c r="O1600" s="11"/>
      <c r="P1600" s="11"/>
      <c r="Q1600" s="11"/>
      <c r="R1600" s="15"/>
      <c r="S1600" s="13"/>
      <c r="T1600" s="13"/>
      <c r="U1600" s="19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9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</row>
    <row r="1601" spans="1:80" x14ac:dyDescent="0.15">
      <c r="A1601" s="36"/>
      <c r="B1601" s="14"/>
      <c r="C1601" s="13"/>
      <c r="D1601" s="12"/>
      <c r="E1601" s="13"/>
      <c r="F1601" s="13"/>
      <c r="G1601" s="13"/>
      <c r="H1601" s="13"/>
      <c r="I1601" s="12"/>
      <c r="J1601" s="12"/>
      <c r="K1601" s="30"/>
      <c r="L1601" s="2"/>
      <c r="M1601" s="15"/>
      <c r="N1601" s="11"/>
      <c r="O1601" s="11"/>
      <c r="P1601" s="11"/>
      <c r="Q1601" s="11"/>
      <c r="R1601" s="15"/>
      <c r="S1601" s="13"/>
      <c r="T1601" s="13"/>
      <c r="U1601" s="19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9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</row>
    <row r="1602" spans="1:80" x14ac:dyDescent="0.15">
      <c r="A1602" s="36"/>
      <c r="B1602" s="14"/>
      <c r="C1602" s="13"/>
      <c r="D1602" s="12"/>
      <c r="E1602" s="13"/>
      <c r="F1602" s="13"/>
      <c r="G1602" s="13"/>
      <c r="H1602" s="13"/>
      <c r="I1602" s="12"/>
      <c r="J1602" s="12"/>
      <c r="K1602" s="30"/>
      <c r="L1602" s="2"/>
      <c r="M1602" s="15"/>
      <c r="N1602" s="11"/>
      <c r="O1602" s="11"/>
      <c r="P1602" s="11"/>
      <c r="Q1602" s="11"/>
      <c r="R1602" s="15"/>
      <c r="S1602" s="13"/>
      <c r="T1602" s="13"/>
      <c r="U1602" s="19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9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</row>
    <row r="1603" spans="1:80" x14ac:dyDescent="0.15">
      <c r="A1603" s="36"/>
      <c r="B1603" s="14"/>
      <c r="C1603" s="13"/>
      <c r="D1603" s="12"/>
      <c r="E1603" s="13"/>
      <c r="F1603" s="13"/>
      <c r="G1603" s="13"/>
      <c r="H1603" s="13"/>
      <c r="I1603" s="12"/>
      <c r="J1603" s="12"/>
      <c r="K1603" s="30"/>
      <c r="L1603" s="2"/>
      <c r="M1603" s="15"/>
      <c r="N1603" s="11"/>
      <c r="O1603" s="11"/>
      <c r="P1603" s="11"/>
      <c r="Q1603" s="11"/>
      <c r="R1603" s="15"/>
      <c r="S1603" s="13"/>
      <c r="T1603" s="13"/>
      <c r="U1603" s="19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9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</row>
    <row r="1604" spans="1:80" x14ac:dyDescent="0.15">
      <c r="A1604" s="36"/>
      <c r="B1604" s="14"/>
      <c r="C1604" s="13"/>
      <c r="D1604" s="12"/>
      <c r="E1604" s="13"/>
      <c r="F1604" s="13"/>
      <c r="G1604" s="13"/>
      <c r="H1604" s="13"/>
      <c r="I1604" s="12"/>
      <c r="J1604" s="12"/>
      <c r="K1604" s="30"/>
      <c r="L1604" s="2"/>
      <c r="M1604" s="15"/>
      <c r="N1604" s="11"/>
      <c r="O1604" s="11"/>
      <c r="P1604" s="11"/>
      <c r="Q1604" s="11"/>
      <c r="R1604" s="15"/>
      <c r="S1604" s="13"/>
      <c r="T1604" s="13"/>
      <c r="U1604" s="19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9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</row>
    <row r="1605" spans="1:80" x14ac:dyDescent="0.15">
      <c r="A1605" s="36"/>
      <c r="B1605" s="14"/>
      <c r="C1605" s="13"/>
      <c r="D1605" s="12"/>
      <c r="E1605" s="13"/>
      <c r="F1605" s="13"/>
      <c r="G1605" s="13"/>
      <c r="H1605" s="13"/>
      <c r="I1605" s="12"/>
      <c r="J1605" s="12"/>
      <c r="K1605" s="30"/>
      <c r="L1605" s="2"/>
      <c r="M1605" s="15"/>
      <c r="N1605" s="11"/>
      <c r="O1605" s="11"/>
      <c r="P1605" s="11"/>
      <c r="Q1605" s="11"/>
      <c r="R1605" s="15"/>
      <c r="S1605" s="13"/>
      <c r="T1605" s="13"/>
      <c r="U1605" s="19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9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</row>
    <row r="1606" spans="1:80" x14ac:dyDescent="0.15">
      <c r="A1606" s="36"/>
      <c r="B1606" s="14"/>
      <c r="C1606" s="13"/>
      <c r="D1606" s="12"/>
      <c r="E1606" s="13"/>
      <c r="F1606" s="13"/>
      <c r="G1606" s="13"/>
      <c r="H1606" s="13"/>
      <c r="I1606" s="12"/>
      <c r="J1606" s="12"/>
      <c r="K1606" s="30"/>
      <c r="L1606" s="2"/>
      <c r="M1606" s="15"/>
      <c r="N1606" s="11"/>
      <c r="O1606" s="11"/>
      <c r="P1606" s="11"/>
      <c r="Q1606" s="11"/>
      <c r="R1606" s="15"/>
      <c r="S1606" s="13"/>
      <c r="T1606" s="13"/>
      <c r="U1606" s="19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9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</row>
    <row r="1607" spans="1:80" x14ac:dyDescent="0.15">
      <c r="A1607" s="36"/>
      <c r="B1607" s="14"/>
      <c r="C1607" s="13"/>
      <c r="D1607" s="12"/>
      <c r="E1607" s="13"/>
      <c r="F1607" s="13"/>
      <c r="G1607" s="13"/>
      <c r="H1607" s="13"/>
      <c r="I1607" s="12"/>
      <c r="J1607" s="12"/>
      <c r="K1607" s="30"/>
      <c r="L1607" s="2"/>
      <c r="M1607" s="15"/>
      <c r="N1607" s="11"/>
      <c r="O1607" s="11"/>
      <c r="P1607" s="11"/>
      <c r="Q1607" s="11"/>
      <c r="R1607" s="15"/>
      <c r="S1607" s="13"/>
      <c r="T1607" s="13"/>
      <c r="U1607" s="19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9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</row>
    <row r="1608" spans="1:80" x14ac:dyDescent="0.15">
      <c r="A1608" s="36"/>
      <c r="B1608" s="14"/>
      <c r="C1608" s="13"/>
      <c r="D1608" s="12"/>
      <c r="E1608" s="13"/>
      <c r="F1608" s="13"/>
      <c r="G1608" s="13"/>
      <c r="H1608" s="13"/>
      <c r="I1608" s="12"/>
      <c r="J1608" s="12"/>
      <c r="K1608" s="30"/>
      <c r="L1608" s="2"/>
      <c r="M1608" s="15"/>
      <c r="N1608" s="11"/>
      <c r="O1608" s="11"/>
      <c r="P1608" s="11"/>
      <c r="Q1608" s="11"/>
      <c r="R1608" s="15"/>
      <c r="S1608" s="13"/>
      <c r="T1608" s="13"/>
      <c r="U1608" s="19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9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</row>
    <row r="1609" spans="1:80" x14ac:dyDescent="0.15">
      <c r="A1609" s="36"/>
      <c r="B1609" s="14"/>
      <c r="C1609" s="13"/>
      <c r="D1609" s="12"/>
      <c r="E1609" s="13"/>
      <c r="F1609" s="13"/>
      <c r="G1609" s="13"/>
      <c r="H1609" s="13"/>
      <c r="I1609" s="12"/>
      <c r="J1609" s="12"/>
      <c r="K1609" s="30"/>
      <c r="L1609" s="2"/>
      <c r="M1609" s="15"/>
      <c r="N1609" s="11"/>
      <c r="O1609" s="11"/>
      <c r="P1609" s="11"/>
      <c r="Q1609" s="11"/>
      <c r="R1609" s="15"/>
      <c r="S1609" s="13"/>
      <c r="T1609" s="13"/>
      <c r="U1609" s="19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9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</row>
    <row r="1610" spans="1:80" x14ac:dyDescent="0.15">
      <c r="A1610" s="36"/>
      <c r="B1610" s="14"/>
      <c r="C1610" s="13"/>
      <c r="D1610" s="12"/>
      <c r="E1610" s="13"/>
      <c r="F1610" s="13"/>
      <c r="G1610" s="13"/>
      <c r="H1610" s="13"/>
      <c r="I1610" s="12"/>
      <c r="J1610" s="12"/>
      <c r="K1610" s="30"/>
      <c r="L1610" s="2"/>
      <c r="M1610" s="15"/>
      <c r="N1610" s="11"/>
      <c r="O1610" s="11"/>
      <c r="P1610" s="11"/>
      <c r="Q1610" s="11"/>
      <c r="R1610" s="15"/>
      <c r="S1610" s="13"/>
      <c r="T1610" s="13"/>
      <c r="U1610" s="19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9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</row>
    <row r="1611" spans="1:80" x14ac:dyDescent="0.15">
      <c r="A1611" s="36"/>
      <c r="B1611" s="14"/>
      <c r="C1611" s="13"/>
      <c r="D1611" s="12"/>
      <c r="E1611" s="13"/>
      <c r="F1611" s="13"/>
      <c r="G1611" s="13"/>
      <c r="H1611" s="13"/>
      <c r="I1611" s="12"/>
      <c r="J1611" s="12"/>
      <c r="K1611" s="30"/>
      <c r="L1611" s="2"/>
      <c r="M1611" s="15"/>
      <c r="N1611" s="11"/>
      <c r="O1611" s="11"/>
      <c r="P1611" s="11"/>
      <c r="Q1611" s="11"/>
      <c r="R1611" s="15"/>
      <c r="S1611" s="13"/>
      <c r="T1611" s="13"/>
      <c r="U1611" s="19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9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</row>
    <row r="1612" spans="1:80" x14ac:dyDescent="0.15">
      <c r="A1612" s="36"/>
      <c r="B1612" s="14"/>
      <c r="C1612" s="13"/>
      <c r="D1612" s="12"/>
      <c r="E1612" s="13"/>
      <c r="F1612" s="13"/>
      <c r="G1612" s="13"/>
      <c r="H1612" s="13"/>
      <c r="I1612" s="12"/>
      <c r="J1612" s="12"/>
      <c r="K1612" s="30"/>
      <c r="L1612" s="2"/>
      <c r="M1612" s="15"/>
      <c r="N1612" s="11"/>
      <c r="O1612" s="11"/>
      <c r="P1612" s="11"/>
      <c r="Q1612" s="11"/>
      <c r="R1612" s="15"/>
      <c r="S1612" s="13"/>
      <c r="T1612" s="13"/>
      <c r="U1612" s="19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9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</row>
    <row r="1613" spans="1:80" x14ac:dyDescent="0.15">
      <c r="A1613" s="36"/>
      <c r="B1613" s="14"/>
      <c r="C1613" s="13"/>
      <c r="D1613" s="12"/>
      <c r="E1613" s="13"/>
      <c r="F1613" s="13"/>
      <c r="G1613" s="13"/>
      <c r="H1613" s="13"/>
      <c r="I1613" s="12"/>
      <c r="J1613" s="12"/>
      <c r="K1613" s="30"/>
      <c r="L1613" s="2"/>
      <c r="M1613" s="15"/>
      <c r="N1613" s="11"/>
      <c r="O1613" s="11"/>
      <c r="P1613" s="11"/>
      <c r="Q1613" s="11"/>
      <c r="R1613" s="15"/>
      <c r="S1613" s="13"/>
      <c r="T1613" s="13"/>
      <c r="U1613" s="19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9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</row>
    <row r="1614" spans="1:80" x14ac:dyDescent="0.15">
      <c r="A1614" s="36"/>
      <c r="B1614" s="14"/>
      <c r="C1614" s="13"/>
      <c r="D1614" s="12"/>
      <c r="E1614" s="13"/>
      <c r="F1614" s="13"/>
      <c r="G1614" s="13"/>
      <c r="H1614" s="13"/>
      <c r="I1614" s="12"/>
      <c r="J1614" s="12"/>
      <c r="K1614" s="30"/>
      <c r="L1614" s="2"/>
      <c r="M1614" s="15"/>
      <c r="N1614" s="11"/>
      <c r="O1614" s="11"/>
      <c r="P1614" s="11"/>
      <c r="Q1614" s="11"/>
      <c r="R1614" s="15"/>
      <c r="S1614" s="13"/>
      <c r="T1614" s="13"/>
      <c r="U1614" s="19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9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</row>
    <row r="1615" spans="1:80" x14ac:dyDescent="0.15">
      <c r="A1615" s="36"/>
      <c r="B1615" s="14"/>
      <c r="C1615" s="13"/>
      <c r="D1615" s="12"/>
      <c r="E1615" s="13"/>
      <c r="F1615" s="13"/>
      <c r="G1615" s="13"/>
      <c r="H1615" s="13"/>
      <c r="I1615" s="12"/>
      <c r="J1615" s="12"/>
      <c r="K1615" s="30"/>
      <c r="L1615" s="2"/>
      <c r="M1615" s="15"/>
      <c r="N1615" s="11"/>
      <c r="O1615" s="11"/>
      <c r="P1615" s="11"/>
      <c r="Q1615" s="11"/>
      <c r="R1615" s="15"/>
      <c r="S1615" s="13"/>
      <c r="T1615" s="13"/>
      <c r="U1615" s="19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9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</row>
    <row r="1616" spans="1:80" x14ac:dyDescent="0.15">
      <c r="A1616" s="36"/>
      <c r="B1616" s="14"/>
      <c r="C1616" s="13"/>
      <c r="D1616" s="12"/>
      <c r="E1616" s="13"/>
      <c r="F1616" s="13"/>
      <c r="G1616" s="13"/>
      <c r="H1616" s="13"/>
      <c r="I1616" s="12"/>
      <c r="J1616" s="12"/>
      <c r="K1616" s="30"/>
      <c r="L1616" s="2"/>
      <c r="M1616" s="15"/>
      <c r="N1616" s="11"/>
      <c r="O1616" s="11"/>
      <c r="P1616" s="11"/>
      <c r="Q1616" s="11"/>
      <c r="R1616" s="15"/>
      <c r="S1616" s="13"/>
      <c r="T1616" s="13"/>
      <c r="U1616" s="19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9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</row>
    <row r="1617" spans="1:80" x14ac:dyDescent="0.15">
      <c r="A1617" s="36"/>
      <c r="B1617" s="14"/>
      <c r="C1617" s="13"/>
      <c r="D1617" s="12"/>
      <c r="E1617" s="13"/>
      <c r="F1617" s="13"/>
      <c r="G1617" s="13"/>
      <c r="H1617" s="13"/>
      <c r="I1617" s="12"/>
      <c r="J1617" s="12"/>
      <c r="K1617" s="30"/>
      <c r="L1617" s="2"/>
      <c r="M1617" s="15"/>
      <c r="N1617" s="11"/>
      <c r="O1617" s="11"/>
      <c r="P1617" s="11"/>
      <c r="Q1617" s="11"/>
      <c r="R1617" s="15"/>
      <c r="S1617" s="13"/>
      <c r="T1617" s="13"/>
      <c r="U1617" s="19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9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</row>
    <row r="1618" spans="1:80" x14ac:dyDescent="0.15">
      <c r="A1618" s="36"/>
      <c r="B1618" s="14"/>
      <c r="C1618" s="13"/>
      <c r="D1618" s="12"/>
      <c r="E1618" s="13"/>
      <c r="F1618" s="13"/>
      <c r="G1618" s="13"/>
      <c r="H1618" s="13"/>
      <c r="I1618" s="12"/>
      <c r="J1618" s="12"/>
      <c r="K1618" s="30"/>
      <c r="L1618" s="2"/>
      <c r="M1618" s="15"/>
      <c r="N1618" s="11"/>
      <c r="O1618" s="11"/>
      <c r="P1618" s="11"/>
      <c r="Q1618" s="11"/>
      <c r="R1618" s="15"/>
      <c r="S1618" s="13"/>
      <c r="T1618" s="13"/>
      <c r="U1618" s="19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9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</row>
    <row r="1619" spans="1:80" x14ac:dyDescent="0.15">
      <c r="A1619" s="36"/>
      <c r="B1619" s="14"/>
      <c r="C1619" s="13"/>
      <c r="D1619" s="12"/>
      <c r="E1619" s="13"/>
      <c r="F1619" s="13"/>
      <c r="G1619" s="13"/>
      <c r="H1619" s="13"/>
      <c r="I1619" s="12"/>
      <c r="J1619" s="12"/>
      <c r="K1619" s="30"/>
      <c r="L1619" s="2"/>
      <c r="M1619" s="15"/>
      <c r="N1619" s="11"/>
      <c r="O1619" s="11"/>
      <c r="P1619" s="11"/>
      <c r="Q1619" s="11"/>
      <c r="R1619" s="15"/>
      <c r="S1619" s="13"/>
      <c r="T1619" s="13"/>
      <c r="U1619" s="19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9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</row>
    <row r="1620" spans="1:80" x14ac:dyDescent="0.15">
      <c r="A1620" s="36"/>
      <c r="B1620" s="14"/>
      <c r="C1620" s="13"/>
      <c r="D1620" s="12"/>
      <c r="E1620" s="13"/>
      <c r="F1620" s="13"/>
      <c r="G1620" s="13"/>
      <c r="H1620" s="13"/>
      <c r="I1620" s="12"/>
      <c r="J1620" s="12"/>
      <c r="K1620" s="30"/>
      <c r="L1620" s="2"/>
      <c r="M1620" s="15"/>
      <c r="N1620" s="11"/>
      <c r="O1620" s="11"/>
      <c r="P1620" s="11"/>
      <c r="Q1620" s="11"/>
      <c r="R1620" s="15"/>
      <c r="S1620" s="13"/>
      <c r="T1620" s="13"/>
      <c r="U1620" s="19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9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</row>
    <row r="1621" spans="1:80" x14ac:dyDescent="0.15">
      <c r="A1621" s="36"/>
      <c r="B1621" s="14"/>
      <c r="C1621" s="13"/>
      <c r="D1621" s="12"/>
      <c r="E1621" s="13"/>
      <c r="F1621" s="13"/>
      <c r="G1621" s="13"/>
      <c r="H1621" s="13"/>
      <c r="I1621" s="12"/>
      <c r="J1621" s="12"/>
      <c r="K1621" s="30"/>
      <c r="L1621" s="2"/>
      <c r="M1621" s="15"/>
      <c r="N1621" s="11"/>
      <c r="O1621" s="11"/>
      <c r="P1621" s="11"/>
      <c r="Q1621" s="11"/>
      <c r="R1621" s="15"/>
      <c r="S1621" s="13"/>
      <c r="T1621" s="13"/>
      <c r="U1621" s="19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9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</row>
    <row r="1622" spans="1:80" x14ac:dyDescent="0.15">
      <c r="A1622" s="36"/>
      <c r="B1622" s="14"/>
      <c r="C1622" s="13"/>
      <c r="D1622" s="12"/>
      <c r="E1622" s="13"/>
      <c r="F1622" s="13"/>
      <c r="G1622" s="13"/>
      <c r="H1622" s="13"/>
      <c r="I1622" s="12"/>
      <c r="J1622" s="12"/>
      <c r="K1622" s="30"/>
      <c r="L1622" s="2"/>
      <c r="M1622" s="15"/>
      <c r="N1622" s="11"/>
      <c r="O1622" s="11"/>
      <c r="P1622" s="11"/>
      <c r="Q1622" s="11"/>
      <c r="R1622" s="15"/>
      <c r="S1622" s="13"/>
      <c r="T1622" s="13"/>
      <c r="U1622" s="19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9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</row>
    <row r="1623" spans="1:80" x14ac:dyDescent="0.15">
      <c r="A1623" s="36"/>
      <c r="B1623" s="14"/>
      <c r="C1623" s="13"/>
      <c r="D1623" s="12"/>
      <c r="E1623" s="13"/>
      <c r="F1623" s="13"/>
      <c r="G1623" s="13"/>
      <c r="H1623" s="13"/>
      <c r="I1623" s="12"/>
      <c r="J1623" s="12"/>
      <c r="K1623" s="30"/>
      <c r="L1623" s="2"/>
      <c r="M1623" s="15"/>
      <c r="N1623" s="11"/>
      <c r="O1623" s="11"/>
      <c r="P1623" s="11"/>
      <c r="Q1623" s="11"/>
      <c r="R1623" s="15"/>
      <c r="S1623" s="13"/>
      <c r="T1623" s="13"/>
      <c r="U1623" s="19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9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</row>
    <row r="1624" spans="1:80" x14ac:dyDescent="0.15">
      <c r="A1624" s="36"/>
      <c r="B1624" s="14"/>
      <c r="C1624" s="13"/>
      <c r="D1624" s="12"/>
      <c r="E1624" s="13"/>
      <c r="F1624" s="13"/>
      <c r="G1624" s="13"/>
      <c r="H1624" s="13"/>
      <c r="I1624" s="12"/>
      <c r="J1624" s="12"/>
      <c r="K1624" s="30"/>
      <c r="L1624" s="2"/>
      <c r="M1624" s="15"/>
      <c r="N1624" s="11"/>
      <c r="O1624" s="11"/>
      <c r="P1624" s="11"/>
      <c r="Q1624" s="11"/>
      <c r="R1624" s="15"/>
      <c r="S1624" s="13"/>
      <c r="T1624" s="13"/>
      <c r="U1624" s="19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9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</row>
    <row r="1625" spans="1:80" x14ac:dyDescent="0.15">
      <c r="A1625" s="36"/>
      <c r="B1625" s="14"/>
      <c r="C1625" s="13"/>
      <c r="D1625" s="12"/>
      <c r="E1625" s="13"/>
      <c r="F1625" s="13"/>
      <c r="G1625" s="13"/>
      <c r="H1625" s="13"/>
      <c r="I1625" s="12"/>
      <c r="J1625" s="12"/>
      <c r="K1625" s="30"/>
      <c r="L1625" s="2"/>
      <c r="M1625" s="15"/>
      <c r="N1625" s="11"/>
      <c r="O1625" s="11"/>
      <c r="P1625" s="11"/>
      <c r="Q1625" s="11"/>
      <c r="R1625" s="15"/>
      <c r="S1625" s="13"/>
      <c r="T1625" s="13"/>
      <c r="U1625" s="19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9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</row>
    <row r="1626" spans="1:80" x14ac:dyDescent="0.15">
      <c r="A1626" s="36"/>
      <c r="B1626" s="14"/>
      <c r="C1626" s="13"/>
      <c r="D1626" s="12"/>
      <c r="E1626" s="13"/>
      <c r="F1626" s="13"/>
      <c r="G1626" s="13"/>
      <c r="H1626" s="13"/>
      <c r="I1626" s="12"/>
      <c r="J1626" s="12"/>
      <c r="K1626" s="30"/>
      <c r="L1626" s="2"/>
      <c r="M1626" s="15"/>
      <c r="N1626" s="11"/>
      <c r="O1626" s="11"/>
      <c r="P1626" s="11"/>
      <c r="Q1626" s="11"/>
      <c r="R1626" s="15"/>
      <c r="S1626" s="13"/>
      <c r="T1626" s="13"/>
      <c r="U1626" s="19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9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</row>
    <row r="1627" spans="1:80" x14ac:dyDescent="0.15">
      <c r="A1627" s="36"/>
      <c r="B1627" s="14"/>
      <c r="C1627" s="13"/>
      <c r="D1627" s="12"/>
      <c r="E1627" s="13"/>
      <c r="F1627" s="13"/>
      <c r="G1627" s="13"/>
      <c r="H1627" s="13"/>
      <c r="I1627" s="12"/>
      <c r="J1627" s="12"/>
      <c r="K1627" s="30"/>
      <c r="L1627" s="2"/>
      <c r="M1627" s="15"/>
      <c r="N1627" s="11"/>
      <c r="O1627" s="11"/>
      <c r="P1627" s="11"/>
      <c r="Q1627" s="11"/>
      <c r="R1627" s="15"/>
      <c r="S1627" s="13"/>
      <c r="T1627" s="13"/>
      <c r="U1627" s="19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9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</row>
    <row r="1628" spans="1:80" x14ac:dyDescent="0.15">
      <c r="A1628" s="36"/>
      <c r="B1628" s="14"/>
      <c r="C1628" s="13"/>
      <c r="D1628" s="12"/>
      <c r="E1628" s="13"/>
      <c r="F1628" s="13"/>
      <c r="G1628" s="13"/>
      <c r="H1628" s="13"/>
      <c r="I1628" s="12"/>
      <c r="J1628" s="12"/>
      <c r="K1628" s="30"/>
      <c r="L1628" s="2"/>
      <c r="M1628" s="15"/>
      <c r="N1628" s="11"/>
      <c r="O1628" s="11"/>
      <c r="P1628" s="11"/>
      <c r="Q1628" s="11"/>
      <c r="R1628" s="15"/>
      <c r="S1628" s="13"/>
      <c r="T1628" s="13"/>
      <c r="U1628" s="19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9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</row>
    <row r="1629" spans="1:80" x14ac:dyDescent="0.15">
      <c r="A1629" s="36"/>
      <c r="B1629" s="14"/>
      <c r="C1629" s="13"/>
      <c r="D1629" s="12"/>
      <c r="E1629" s="13"/>
      <c r="F1629" s="13"/>
      <c r="G1629" s="13"/>
      <c r="H1629" s="13"/>
      <c r="I1629" s="12"/>
      <c r="J1629" s="12"/>
      <c r="K1629" s="30"/>
      <c r="L1629" s="2"/>
      <c r="M1629" s="15"/>
      <c r="N1629" s="11"/>
      <c r="O1629" s="11"/>
      <c r="P1629" s="11"/>
      <c r="Q1629" s="11"/>
      <c r="R1629" s="15"/>
      <c r="S1629" s="13"/>
      <c r="T1629" s="13"/>
      <c r="U1629" s="19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9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</row>
    <row r="1630" spans="1:80" x14ac:dyDescent="0.15">
      <c r="A1630" s="36"/>
      <c r="B1630" s="14"/>
      <c r="C1630" s="13"/>
      <c r="D1630" s="12"/>
      <c r="E1630" s="13"/>
      <c r="F1630" s="13"/>
      <c r="G1630" s="13"/>
      <c r="H1630" s="13"/>
      <c r="I1630" s="12"/>
      <c r="J1630" s="12"/>
      <c r="K1630" s="30"/>
      <c r="L1630" s="2"/>
      <c r="M1630" s="15"/>
      <c r="N1630" s="11"/>
      <c r="O1630" s="11"/>
      <c r="P1630" s="11"/>
      <c r="Q1630" s="11"/>
      <c r="R1630" s="15"/>
      <c r="S1630" s="13"/>
      <c r="T1630" s="13"/>
      <c r="U1630" s="19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9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</row>
    <row r="1631" spans="1:80" x14ac:dyDescent="0.15">
      <c r="A1631" s="36"/>
      <c r="B1631" s="14"/>
      <c r="C1631" s="13"/>
      <c r="D1631" s="12"/>
      <c r="E1631" s="13"/>
      <c r="F1631" s="13"/>
      <c r="G1631" s="13"/>
      <c r="H1631" s="13"/>
      <c r="I1631" s="12"/>
      <c r="J1631" s="12"/>
      <c r="K1631" s="30"/>
      <c r="L1631" s="2"/>
      <c r="M1631" s="15"/>
      <c r="N1631" s="11"/>
      <c r="O1631" s="11"/>
      <c r="P1631" s="11"/>
      <c r="Q1631" s="11"/>
      <c r="R1631" s="15"/>
      <c r="S1631" s="13"/>
      <c r="T1631" s="13"/>
      <c r="U1631" s="19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9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</row>
    <row r="1632" spans="1:80" x14ac:dyDescent="0.15">
      <c r="A1632" s="36"/>
      <c r="B1632" s="14"/>
      <c r="C1632" s="13"/>
      <c r="D1632" s="12"/>
      <c r="E1632" s="13"/>
      <c r="F1632" s="13"/>
      <c r="G1632" s="13"/>
      <c r="H1632" s="13"/>
      <c r="I1632" s="12"/>
      <c r="J1632" s="12"/>
      <c r="K1632" s="30"/>
      <c r="L1632" s="2"/>
      <c r="M1632" s="15"/>
      <c r="N1632" s="11"/>
      <c r="O1632" s="11"/>
      <c r="P1632" s="11"/>
      <c r="Q1632" s="11"/>
      <c r="R1632" s="15"/>
      <c r="S1632" s="13"/>
      <c r="T1632" s="13"/>
      <c r="U1632" s="19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9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</row>
    <row r="1633" spans="1:80" x14ac:dyDescent="0.15">
      <c r="A1633" s="36"/>
      <c r="B1633" s="14"/>
      <c r="C1633" s="13"/>
      <c r="D1633" s="12"/>
      <c r="E1633" s="13"/>
      <c r="F1633" s="13"/>
      <c r="G1633" s="13"/>
      <c r="H1633" s="13"/>
      <c r="I1633" s="12"/>
      <c r="J1633" s="12"/>
      <c r="K1633" s="30"/>
      <c r="L1633" s="2"/>
      <c r="M1633" s="15"/>
      <c r="N1633" s="11"/>
      <c r="O1633" s="11"/>
      <c r="P1633" s="11"/>
      <c r="Q1633" s="11"/>
      <c r="R1633" s="15"/>
      <c r="S1633" s="13"/>
      <c r="T1633" s="13"/>
      <c r="U1633" s="19"/>
      <c r="V1633" s="13"/>
      <c r="W1633" s="4"/>
      <c r="X1633" s="30"/>
      <c r="Y1633" s="27"/>
      <c r="Z1633" s="27"/>
      <c r="AA1633" s="32"/>
      <c r="AB1633" s="20"/>
      <c r="AC1633" s="23"/>
      <c r="AD1633" s="27"/>
      <c r="AE1633" s="20"/>
      <c r="AF1633" s="20"/>
      <c r="AG1633" s="20"/>
      <c r="AH1633" s="27"/>
      <c r="AI1633" s="21"/>
      <c r="AJ1633" s="27"/>
      <c r="AK1633" s="27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3"/>
      <c r="BC1633" s="23"/>
      <c r="BD1633" s="23"/>
      <c r="BE1633" s="23"/>
      <c r="BF1633" s="23"/>
      <c r="BG1633" s="23"/>
      <c r="BH1633" s="23"/>
      <c r="BI1633" s="23"/>
      <c r="BJ1633" s="23"/>
      <c r="BK1633" s="23"/>
      <c r="BL1633" s="23"/>
      <c r="BM1633" s="23"/>
      <c r="BN1633" s="23"/>
      <c r="BO1633" s="23"/>
      <c r="BP1633" s="23"/>
      <c r="BQ1633" s="23"/>
      <c r="BR1633" s="23"/>
      <c r="BS1633" s="23"/>
      <c r="BT1633" s="23"/>
      <c r="BU1633" s="23"/>
      <c r="BV1633" s="23"/>
      <c r="BW1633" s="23"/>
      <c r="BX1633" s="23"/>
      <c r="BY1633" s="23"/>
      <c r="BZ1633" s="23"/>
      <c r="CA1633" s="23"/>
      <c r="CB1633" s="23"/>
    </row>
    <row r="1634" spans="1:80" x14ac:dyDescent="0.15">
      <c r="A1634" s="36"/>
      <c r="B1634" s="14"/>
      <c r="C1634" s="13"/>
      <c r="D1634" s="12"/>
      <c r="E1634" s="13"/>
      <c r="F1634" s="13"/>
      <c r="G1634" s="13"/>
      <c r="H1634" s="13"/>
      <c r="I1634" s="12"/>
      <c r="J1634" s="12"/>
      <c r="K1634" s="30"/>
      <c r="L1634" s="2"/>
      <c r="M1634" s="15"/>
      <c r="N1634" s="11"/>
      <c r="O1634" s="11"/>
      <c r="P1634" s="11"/>
      <c r="Q1634" s="11"/>
      <c r="R1634" s="15"/>
      <c r="S1634" s="13"/>
      <c r="T1634" s="13"/>
      <c r="U1634" s="19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9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</row>
    <row r="1635" spans="1:80" x14ac:dyDescent="0.15">
      <c r="A1635" s="36"/>
      <c r="B1635" s="14"/>
      <c r="C1635" s="13"/>
      <c r="D1635" s="12"/>
      <c r="E1635" s="13"/>
      <c r="F1635" s="13"/>
      <c r="G1635" s="13"/>
      <c r="H1635" s="13"/>
      <c r="I1635" s="12"/>
      <c r="J1635" s="12"/>
      <c r="K1635" s="30"/>
      <c r="L1635" s="2"/>
      <c r="M1635" s="15"/>
      <c r="N1635" s="11"/>
      <c r="O1635" s="11"/>
      <c r="P1635" s="11"/>
      <c r="Q1635" s="11"/>
      <c r="R1635" s="15"/>
      <c r="S1635" s="13"/>
      <c r="T1635" s="13"/>
      <c r="U1635" s="19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9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</row>
    <row r="1636" spans="1:80" x14ac:dyDescent="0.15">
      <c r="A1636" s="36"/>
      <c r="B1636" s="14"/>
      <c r="C1636" s="13"/>
      <c r="D1636" s="12"/>
      <c r="E1636" s="13"/>
      <c r="F1636" s="13"/>
      <c r="G1636" s="13"/>
      <c r="H1636" s="13"/>
      <c r="I1636" s="12"/>
      <c r="J1636" s="12"/>
      <c r="K1636" s="30"/>
      <c r="L1636" s="2"/>
      <c r="M1636" s="15"/>
      <c r="N1636" s="11"/>
      <c r="O1636" s="11"/>
      <c r="P1636" s="11"/>
      <c r="Q1636" s="11"/>
      <c r="R1636" s="15"/>
      <c r="S1636" s="13"/>
      <c r="T1636" s="13"/>
      <c r="U1636" s="19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9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</row>
    <row r="1637" spans="1:80" x14ac:dyDescent="0.15">
      <c r="A1637" s="36"/>
      <c r="B1637" s="14"/>
      <c r="C1637" s="13"/>
      <c r="D1637" s="12"/>
      <c r="E1637" s="13"/>
      <c r="F1637" s="13"/>
      <c r="G1637" s="13"/>
      <c r="H1637" s="13"/>
      <c r="I1637" s="12"/>
      <c r="J1637" s="12"/>
      <c r="K1637" s="30"/>
      <c r="L1637" s="2"/>
      <c r="M1637" s="15"/>
      <c r="N1637" s="11"/>
      <c r="O1637" s="11"/>
      <c r="P1637" s="11"/>
      <c r="Q1637" s="11"/>
      <c r="R1637" s="15"/>
      <c r="S1637" s="13"/>
      <c r="T1637" s="13"/>
      <c r="U1637" s="19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9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</row>
    <row r="1638" spans="1:80" x14ac:dyDescent="0.15">
      <c r="A1638" s="36"/>
      <c r="B1638" s="14"/>
      <c r="C1638" s="13"/>
      <c r="D1638" s="12"/>
      <c r="E1638" s="13"/>
      <c r="F1638" s="13"/>
      <c r="G1638" s="13"/>
      <c r="H1638" s="13"/>
      <c r="I1638" s="12"/>
      <c r="J1638" s="12"/>
      <c r="K1638" s="30"/>
      <c r="L1638" s="2"/>
      <c r="M1638" s="15"/>
      <c r="N1638" s="11"/>
      <c r="O1638" s="11"/>
      <c r="P1638" s="11"/>
      <c r="Q1638" s="11"/>
      <c r="R1638" s="15"/>
      <c r="S1638" s="13"/>
      <c r="T1638" s="13"/>
      <c r="U1638" s="19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9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</row>
    <row r="1639" spans="1:80" x14ac:dyDescent="0.15">
      <c r="A1639" s="36"/>
      <c r="B1639" s="14"/>
      <c r="C1639" s="13"/>
      <c r="D1639" s="12"/>
      <c r="E1639" s="13"/>
      <c r="F1639" s="13"/>
      <c r="G1639" s="13"/>
      <c r="H1639" s="13"/>
      <c r="I1639" s="12"/>
      <c r="J1639" s="12"/>
      <c r="K1639" s="30"/>
      <c r="L1639" s="2"/>
      <c r="M1639" s="15"/>
      <c r="N1639" s="11"/>
      <c r="O1639" s="11"/>
      <c r="P1639" s="11"/>
      <c r="Q1639" s="11"/>
      <c r="R1639" s="15"/>
      <c r="S1639" s="13"/>
      <c r="T1639" s="13"/>
      <c r="U1639" s="19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9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</row>
    <row r="1640" spans="1:80" x14ac:dyDescent="0.15">
      <c r="A1640" s="36"/>
      <c r="B1640" s="14"/>
      <c r="C1640" s="13"/>
      <c r="D1640" s="12"/>
      <c r="E1640" s="13"/>
      <c r="F1640" s="13"/>
      <c r="G1640" s="13"/>
      <c r="H1640" s="13"/>
      <c r="I1640" s="12"/>
      <c r="J1640" s="12"/>
      <c r="K1640" s="30"/>
      <c r="L1640" s="2"/>
      <c r="M1640" s="15"/>
      <c r="N1640" s="11"/>
      <c r="O1640" s="11"/>
      <c r="P1640" s="11"/>
      <c r="Q1640" s="11"/>
      <c r="R1640" s="15"/>
      <c r="S1640" s="13"/>
      <c r="T1640" s="13"/>
      <c r="U1640" s="19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9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</row>
    <row r="1641" spans="1:80" x14ac:dyDescent="0.15">
      <c r="A1641" s="36"/>
      <c r="B1641" s="14"/>
      <c r="C1641" s="13"/>
      <c r="D1641" s="12"/>
      <c r="E1641" s="13"/>
      <c r="F1641" s="13"/>
      <c r="G1641" s="13"/>
      <c r="H1641" s="13"/>
      <c r="I1641" s="12"/>
      <c r="J1641" s="12"/>
      <c r="K1641" s="30"/>
      <c r="L1641" s="2"/>
      <c r="M1641" s="15"/>
      <c r="N1641" s="11"/>
      <c r="O1641" s="11"/>
      <c r="P1641" s="11"/>
      <c r="Q1641" s="11"/>
      <c r="R1641" s="15"/>
      <c r="S1641" s="13"/>
      <c r="T1641" s="13"/>
      <c r="U1641" s="19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9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</row>
    <row r="1642" spans="1:80" x14ac:dyDescent="0.15">
      <c r="A1642" s="36"/>
      <c r="B1642" s="14"/>
      <c r="C1642" s="13"/>
      <c r="D1642" s="12"/>
      <c r="E1642" s="13"/>
      <c r="F1642" s="13"/>
      <c r="G1642" s="13"/>
      <c r="H1642" s="13"/>
      <c r="I1642" s="12"/>
      <c r="J1642" s="12"/>
      <c r="K1642" s="30"/>
      <c r="L1642" s="2"/>
      <c r="M1642" s="15"/>
      <c r="N1642" s="11"/>
      <c r="O1642" s="11"/>
      <c r="P1642" s="11"/>
      <c r="Q1642" s="11"/>
      <c r="R1642" s="15"/>
      <c r="S1642" s="13"/>
      <c r="T1642" s="13"/>
      <c r="U1642" s="19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9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</row>
    <row r="1643" spans="1:80" x14ac:dyDescent="0.15">
      <c r="A1643" s="36"/>
      <c r="B1643" s="14"/>
      <c r="C1643" s="13"/>
      <c r="D1643" s="12"/>
      <c r="E1643" s="13"/>
      <c r="F1643" s="13"/>
      <c r="G1643" s="13"/>
      <c r="H1643" s="13"/>
      <c r="I1643" s="12"/>
      <c r="J1643" s="12"/>
      <c r="K1643" s="30"/>
      <c r="L1643" s="2"/>
      <c r="M1643" s="15"/>
      <c r="N1643" s="11"/>
      <c r="O1643" s="11"/>
      <c r="P1643" s="11"/>
      <c r="Q1643" s="11"/>
      <c r="R1643" s="15"/>
      <c r="S1643" s="13"/>
      <c r="T1643" s="13"/>
      <c r="U1643" s="19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9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</row>
    <row r="1644" spans="1:80" x14ac:dyDescent="0.15">
      <c r="A1644" s="36"/>
      <c r="B1644" s="14"/>
      <c r="C1644" s="13"/>
      <c r="D1644" s="12"/>
      <c r="E1644" s="13"/>
      <c r="F1644" s="13"/>
      <c r="G1644" s="13"/>
      <c r="H1644" s="13"/>
      <c r="I1644" s="12"/>
      <c r="J1644" s="12"/>
      <c r="K1644" s="30"/>
      <c r="L1644" s="2"/>
      <c r="M1644" s="15"/>
      <c r="N1644" s="11"/>
      <c r="O1644" s="11"/>
      <c r="P1644" s="11"/>
      <c r="Q1644" s="11"/>
      <c r="R1644" s="15"/>
      <c r="S1644" s="13"/>
      <c r="T1644" s="13"/>
      <c r="U1644" s="19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9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</row>
    <row r="1645" spans="1:80" x14ac:dyDescent="0.15">
      <c r="A1645" s="36"/>
      <c r="B1645" s="14"/>
      <c r="C1645" s="13"/>
      <c r="D1645" s="12"/>
      <c r="E1645" s="13"/>
      <c r="F1645" s="13"/>
      <c r="G1645" s="13"/>
      <c r="H1645" s="13"/>
      <c r="I1645" s="12"/>
      <c r="J1645" s="12"/>
      <c r="K1645" s="30"/>
      <c r="L1645" s="2"/>
      <c r="M1645" s="15"/>
      <c r="N1645" s="11"/>
      <c r="O1645" s="11"/>
      <c r="P1645" s="11"/>
      <c r="Q1645" s="11"/>
      <c r="R1645" s="15"/>
      <c r="S1645" s="13"/>
      <c r="T1645" s="13"/>
      <c r="U1645" s="19"/>
      <c r="V1645" s="13"/>
      <c r="W1645" s="4"/>
      <c r="X1645" s="30"/>
      <c r="Y1645" s="9"/>
      <c r="Z1645" s="9"/>
      <c r="AA1645" s="28"/>
      <c r="AB1645" s="3"/>
      <c r="AC1645" s="1"/>
      <c r="AD1645" s="9"/>
      <c r="AE1645" s="3"/>
      <c r="AF1645" s="3"/>
      <c r="AG1645" s="3"/>
      <c r="AH1645" s="9"/>
      <c r="AI1645" s="10"/>
      <c r="AJ1645" s="9"/>
      <c r="AK1645" s="9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</row>
    <row r="1646" spans="1:80" x14ac:dyDescent="0.15">
      <c r="A1646" s="36"/>
      <c r="B1646" s="14"/>
      <c r="C1646" s="13"/>
      <c r="D1646" s="12"/>
      <c r="E1646" s="13"/>
      <c r="F1646" s="13"/>
      <c r="G1646" s="13"/>
      <c r="H1646" s="13"/>
      <c r="I1646" s="12"/>
      <c r="J1646" s="12"/>
      <c r="K1646" s="30"/>
      <c r="L1646" s="2"/>
      <c r="M1646" s="15"/>
      <c r="N1646" s="11"/>
      <c r="O1646" s="11"/>
      <c r="P1646" s="11"/>
      <c r="Q1646" s="11"/>
      <c r="R1646" s="15"/>
      <c r="S1646" s="13"/>
      <c r="T1646" s="13"/>
      <c r="U1646" s="19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9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</row>
    <row r="1647" spans="1:80" x14ac:dyDescent="0.15">
      <c r="A1647" s="36"/>
      <c r="B1647" s="14"/>
      <c r="C1647" s="13"/>
      <c r="D1647" s="12"/>
      <c r="E1647" s="13"/>
      <c r="F1647" s="13"/>
      <c r="G1647" s="13"/>
      <c r="H1647" s="13"/>
      <c r="I1647" s="12"/>
      <c r="J1647" s="12"/>
      <c r="K1647" s="30"/>
      <c r="L1647" s="2"/>
      <c r="M1647" s="15"/>
      <c r="N1647" s="11"/>
      <c r="O1647" s="11"/>
      <c r="P1647" s="11"/>
      <c r="Q1647" s="11"/>
      <c r="R1647" s="15"/>
      <c r="S1647" s="13"/>
      <c r="T1647" s="13"/>
      <c r="U1647" s="19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9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</row>
    <row r="1648" spans="1:80" x14ac:dyDescent="0.15">
      <c r="A1648" s="36"/>
      <c r="B1648" s="14"/>
      <c r="C1648" s="13"/>
      <c r="D1648" s="12"/>
      <c r="E1648" s="13"/>
      <c r="F1648" s="13"/>
      <c r="G1648" s="13"/>
      <c r="H1648" s="13"/>
      <c r="I1648" s="12"/>
      <c r="J1648" s="12"/>
      <c r="K1648" s="30"/>
      <c r="L1648" s="2"/>
      <c r="M1648" s="15"/>
      <c r="N1648" s="11"/>
      <c r="O1648" s="11"/>
      <c r="P1648" s="11"/>
      <c r="Q1648" s="11"/>
      <c r="R1648" s="15"/>
      <c r="S1648" s="13"/>
      <c r="T1648" s="13"/>
      <c r="U1648" s="19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9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</row>
    <row r="1649" spans="1:80" x14ac:dyDescent="0.15">
      <c r="A1649" s="36"/>
      <c r="B1649" s="14"/>
      <c r="C1649" s="13"/>
      <c r="D1649" s="12"/>
      <c r="E1649" s="13"/>
      <c r="F1649" s="13"/>
      <c r="G1649" s="13"/>
      <c r="H1649" s="13"/>
      <c r="I1649" s="12"/>
      <c r="J1649" s="12"/>
      <c r="K1649" s="30"/>
      <c r="L1649" s="2"/>
      <c r="M1649" s="15"/>
      <c r="N1649" s="11"/>
      <c r="O1649" s="11"/>
      <c r="P1649" s="11"/>
      <c r="Q1649" s="11"/>
      <c r="R1649" s="15"/>
      <c r="S1649" s="13"/>
      <c r="T1649" s="13"/>
      <c r="U1649" s="19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9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</row>
    <row r="1650" spans="1:80" x14ac:dyDescent="0.15">
      <c r="A1650" s="36"/>
      <c r="B1650" s="14"/>
      <c r="C1650" s="13"/>
      <c r="D1650" s="12"/>
      <c r="E1650" s="13"/>
      <c r="F1650" s="13"/>
      <c r="G1650" s="13"/>
      <c r="H1650" s="13"/>
      <c r="I1650" s="12"/>
      <c r="J1650" s="12"/>
      <c r="K1650" s="30"/>
      <c r="L1650" s="2"/>
      <c r="M1650" s="15"/>
      <c r="N1650" s="11"/>
      <c r="O1650" s="11"/>
      <c r="P1650" s="11"/>
      <c r="Q1650" s="11"/>
      <c r="R1650" s="15"/>
      <c r="S1650" s="13"/>
      <c r="T1650" s="13"/>
      <c r="U1650" s="19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9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</row>
    <row r="1651" spans="1:80" x14ac:dyDescent="0.15">
      <c r="A1651" s="36"/>
      <c r="B1651" s="14"/>
      <c r="C1651" s="13"/>
      <c r="D1651" s="12"/>
      <c r="E1651" s="13"/>
      <c r="F1651" s="13"/>
      <c r="G1651" s="13"/>
      <c r="H1651" s="13"/>
      <c r="I1651" s="12"/>
      <c r="J1651" s="12"/>
      <c r="K1651" s="30"/>
      <c r="L1651" s="2"/>
      <c r="M1651" s="15"/>
      <c r="N1651" s="11"/>
      <c r="O1651" s="11"/>
      <c r="P1651" s="11"/>
      <c r="Q1651" s="11"/>
      <c r="R1651" s="15"/>
      <c r="S1651" s="13"/>
      <c r="T1651" s="13"/>
      <c r="U1651" s="19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9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</row>
    <row r="1652" spans="1:80" x14ac:dyDescent="0.15">
      <c r="A1652" s="36"/>
      <c r="B1652" s="14"/>
      <c r="C1652" s="13"/>
      <c r="D1652" s="12"/>
      <c r="E1652" s="13"/>
      <c r="F1652" s="13"/>
      <c r="G1652" s="13"/>
      <c r="H1652" s="13"/>
      <c r="I1652" s="12"/>
      <c r="J1652" s="12"/>
      <c r="K1652" s="30"/>
      <c r="L1652" s="2"/>
      <c r="M1652" s="15"/>
      <c r="N1652" s="11"/>
      <c r="O1652" s="11"/>
      <c r="P1652" s="11"/>
      <c r="Q1652" s="11"/>
      <c r="R1652" s="15"/>
      <c r="S1652" s="13"/>
      <c r="T1652" s="13"/>
      <c r="U1652" s="19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9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</row>
    <row r="1653" spans="1:80" x14ac:dyDescent="0.15">
      <c r="A1653" s="36"/>
      <c r="B1653" s="14"/>
      <c r="C1653" s="13"/>
      <c r="D1653" s="12"/>
      <c r="E1653" s="13"/>
      <c r="F1653" s="13"/>
      <c r="G1653" s="13"/>
      <c r="H1653" s="13"/>
      <c r="I1653" s="12"/>
      <c r="J1653" s="12"/>
      <c r="K1653" s="30"/>
      <c r="L1653" s="2"/>
      <c r="M1653" s="15"/>
      <c r="N1653" s="11"/>
      <c r="O1653" s="11"/>
      <c r="P1653" s="11"/>
      <c r="Q1653" s="11"/>
      <c r="R1653" s="15"/>
      <c r="S1653" s="13"/>
      <c r="T1653" s="13"/>
      <c r="U1653" s="19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9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</row>
    <row r="1654" spans="1:80" x14ac:dyDescent="0.15">
      <c r="A1654" s="36"/>
      <c r="B1654" s="14"/>
      <c r="C1654" s="13"/>
      <c r="D1654" s="12"/>
      <c r="E1654" s="13"/>
      <c r="F1654" s="13"/>
      <c r="G1654" s="13"/>
      <c r="H1654" s="13"/>
      <c r="I1654" s="12"/>
      <c r="J1654" s="12"/>
      <c r="K1654" s="30"/>
      <c r="L1654" s="2"/>
      <c r="M1654" s="15"/>
      <c r="N1654" s="11"/>
      <c r="O1654" s="11"/>
      <c r="P1654" s="11"/>
      <c r="Q1654" s="11"/>
      <c r="R1654" s="15"/>
      <c r="S1654" s="13"/>
      <c r="T1654" s="13"/>
      <c r="U1654" s="19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9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</row>
    <row r="1655" spans="1:80" x14ac:dyDescent="0.15">
      <c r="A1655" s="36"/>
      <c r="B1655" s="14"/>
      <c r="C1655" s="13"/>
      <c r="D1655" s="12"/>
      <c r="E1655" s="13"/>
      <c r="F1655" s="13"/>
      <c r="G1655" s="13"/>
      <c r="H1655" s="13"/>
      <c r="I1655" s="12"/>
      <c r="J1655" s="12"/>
      <c r="K1655" s="30"/>
      <c r="L1655" s="2"/>
      <c r="M1655" s="15"/>
      <c r="N1655" s="11"/>
      <c r="O1655" s="11"/>
      <c r="P1655" s="11"/>
      <c r="Q1655" s="11"/>
      <c r="R1655" s="15"/>
      <c r="S1655" s="13"/>
      <c r="T1655" s="13"/>
      <c r="U1655" s="19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9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</row>
    <row r="1656" spans="1:80" x14ac:dyDescent="0.15">
      <c r="A1656" s="36"/>
      <c r="B1656" s="14"/>
      <c r="C1656" s="13"/>
      <c r="D1656" s="12"/>
      <c r="E1656" s="13"/>
      <c r="F1656" s="13"/>
      <c r="G1656" s="13"/>
      <c r="H1656" s="13"/>
      <c r="I1656" s="12"/>
      <c r="J1656" s="12"/>
      <c r="K1656" s="30"/>
      <c r="L1656" s="2"/>
      <c r="M1656" s="15"/>
      <c r="N1656" s="11"/>
      <c r="O1656" s="11"/>
      <c r="P1656" s="11"/>
      <c r="Q1656" s="11"/>
      <c r="R1656" s="15"/>
      <c r="S1656" s="13"/>
      <c r="T1656" s="13"/>
      <c r="U1656" s="19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9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</row>
    <row r="1657" spans="1:80" x14ac:dyDescent="0.15">
      <c r="A1657" s="36"/>
      <c r="B1657" s="14"/>
      <c r="C1657" s="13"/>
      <c r="D1657" s="12"/>
      <c r="E1657" s="13"/>
      <c r="F1657" s="13"/>
      <c r="G1657" s="13"/>
      <c r="H1657" s="13"/>
      <c r="I1657" s="12"/>
      <c r="J1657" s="12"/>
      <c r="K1657" s="30"/>
      <c r="L1657" s="2"/>
      <c r="M1657" s="15"/>
      <c r="N1657" s="11"/>
      <c r="O1657" s="11"/>
      <c r="P1657" s="11"/>
      <c r="Q1657" s="11"/>
      <c r="R1657" s="15"/>
      <c r="S1657" s="13"/>
      <c r="T1657" s="13"/>
      <c r="U1657" s="19"/>
      <c r="V1657" s="13"/>
      <c r="W1657" s="4"/>
      <c r="X1657" s="30"/>
      <c r="Y1657" s="9"/>
      <c r="Z1657" s="9"/>
      <c r="AA1657" s="28"/>
      <c r="AB1657" s="3"/>
      <c r="AC1657" s="1"/>
      <c r="AD1657" s="9"/>
      <c r="AE1657" s="3"/>
      <c r="AF1657" s="3"/>
      <c r="AG1657" s="3"/>
      <c r="AH1657" s="9"/>
      <c r="AI1657" s="10"/>
      <c r="AJ1657" s="9"/>
      <c r="AK1657" s="9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</row>
    <row r="1658" spans="1:80" x14ac:dyDescent="0.15">
      <c r="A1658" s="36"/>
      <c r="B1658" s="14"/>
      <c r="C1658" s="13"/>
      <c r="D1658" s="12"/>
      <c r="E1658" s="13"/>
      <c r="F1658" s="13"/>
      <c r="G1658" s="13"/>
      <c r="H1658" s="13"/>
      <c r="I1658" s="12"/>
      <c r="J1658" s="12"/>
      <c r="K1658" s="30"/>
      <c r="L1658" s="2"/>
      <c r="M1658" s="15"/>
      <c r="N1658" s="11"/>
      <c r="O1658" s="11"/>
      <c r="P1658" s="11"/>
      <c r="Q1658" s="11"/>
      <c r="R1658" s="15"/>
      <c r="S1658" s="13"/>
      <c r="T1658" s="13"/>
      <c r="U1658" s="19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9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</row>
    <row r="1659" spans="1:80" x14ac:dyDescent="0.15">
      <c r="A1659" s="36"/>
      <c r="B1659" s="14"/>
      <c r="C1659" s="13"/>
      <c r="D1659" s="12"/>
      <c r="E1659" s="13"/>
      <c r="F1659" s="13"/>
      <c r="G1659" s="13"/>
      <c r="H1659" s="13"/>
      <c r="I1659" s="12"/>
      <c r="J1659" s="12"/>
      <c r="K1659" s="30"/>
      <c r="L1659" s="2"/>
      <c r="M1659" s="15"/>
      <c r="N1659" s="11"/>
      <c r="O1659" s="11"/>
      <c r="P1659" s="11"/>
      <c r="Q1659" s="11"/>
      <c r="R1659" s="15"/>
      <c r="S1659" s="13"/>
      <c r="T1659" s="13"/>
      <c r="U1659" s="19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9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</row>
    <row r="1660" spans="1:80" x14ac:dyDescent="0.15">
      <c r="A1660" s="36"/>
      <c r="B1660" s="14"/>
      <c r="C1660" s="13"/>
      <c r="D1660" s="12"/>
      <c r="E1660" s="13"/>
      <c r="F1660" s="13"/>
      <c r="G1660" s="13"/>
      <c r="H1660" s="13"/>
      <c r="I1660" s="12"/>
      <c r="J1660" s="12"/>
      <c r="K1660" s="30"/>
      <c r="L1660" s="2"/>
      <c r="M1660" s="15"/>
      <c r="N1660" s="11"/>
      <c r="O1660" s="11"/>
      <c r="P1660" s="11"/>
      <c r="Q1660" s="11"/>
      <c r="R1660" s="15"/>
      <c r="S1660" s="13"/>
      <c r="T1660" s="13"/>
      <c r="U1660" s="19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9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</row>
    <row r="1661" spans="1:80" x14ac:dyDescent="0.15">
      <c r="A1661" s="36"/>
      <c r="B1661" s="14"/>
      <c r="C1661" s="13"/>
      <c r="D1661" s="12"/>
      <c r="E1661" s="13"/>
      <c r="F1661" s="13"/>
      <c r="G1661" s="13"/>
      <c r="H1661" s="13"/>
      <c r="I1661" s="12"/>
      <c r="J1661" s="12"/>
      <c r="K1661" s="30"/>
      <c r="L1661" s="2"/>
      <c r="M1661" s="15"/>
      <c r="N1661" s="11"/>
      <c r="O1661" s="11"/>
      <c r="P1661" s="11"/>
      <c r="Q1661" s="11"/>
      <c r="R1661" s="15"/>
      <c r="S1661" s="13"/>
      <c r="T1661" s="13"/>
      <c r="U1661" s="19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9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</row>
    <row r="1662" spans="1:80" x14ac:dyDescent="0.15">
      <c r="A1662" s="36"/>
      <c r="B1662" s="14"/>
      <c r="C1662" s="13"/>
      <c r="D1662" s="12"/>
      <c r="E1662" s="13"/>
      <c r="F1662" s="13"/>
      <c r="G1662" s="13"/>
      <c r="H1662" s="13"/>
      <c r="I1662" s="12"/>
      <c r="J1662" s="12"/>
      <c r="K1662" s="30"/>
      <c r="L1662" s="2"/>
      <c r="M1662" s="15"/>
      <c r="N1662" s="11"/>
      <c r="O1662" s="11"/>
      <c r="P1662" s="11"/>
      <c r="Q1662" s="11"/>
      <c r="R1662" s="15"/>
      <c r="S1662" s="13"/>
      <c r="T1662" s="13"/>
      <c r="U1662" s="19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9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</row>
    <row r="1663" spans="1:80" x14ac:dyDescent="0.15">
      <c r="A1663" s="36"/>
      <c r="B1663" s="14"/>
      <c r="C1663" s="13"/>
      <c r="D1663" s="12"/>
      <c r="E1663" s="13"/>
      <c r="F1663" s="13"/>
      <c r="G1663" s="13"/>
      <c r="H1663" s="13"/>
      <c r="I1663" s="12"/>
      <c r="J1663" s="12"/>
      <c r="K1663" s="30"/>
      <c r="L1663" s="2"/>
      <c r="M1663" s="15"/>
      <c r="N1663" s="11"/>
      <c r="O1663" s="11"/>
      <c r="P1663" s="11"/>
      <c r="Q1663" s="11"/>
      <c r="R1663" s="15"/>
      <c r="S1663" s="13"/>
      <c r="T1663" s="13"/>
      <c r="U1663" s="19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9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</row>
    <row r="1664" spans="1:80" x14ac:dyDescent="0.15">
      <c r="A1664" s="36"/>
      <c r="B1664" s="14"/>
      <c r="C1664" s="13"/>
      <c r="D1664" s="12"/>
      <c r="E1664" s="13"/>
      <c r="F1664" s="13"/>
      <c r="G1664" s="13"/>
      <c r="H1664" s="13"/>
      <c r="I1664" s="12"/>
      <c r="J1664" s="12"/>
      <c r="K1664" s="30"/>
      <c r="L1664" s="2"/>
      <c r="M1664" s="15"/>
      <c r="N1664" s="11"/>
      <c r="O1664" s="11"/>
      <c r="P1664" s="11"/>
      <c r="Q1664" s="11"/>
      <c r="R1664" s="15"/>
      <c r="S1664" s="13"/>
      <c r="T1664" s="13"/>
      <c r="U1664" s="19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9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</row>
    <row r="1665" spans="1:80" x14ac:dyDescent="0.15">
      <c r="A1665" s="36"/>
      <c r="B1665" s="14"/>
      <c r="C1665" s="13"/>
      <c r="D1665" s="12"/>
      <c r="E1665" s="13"/>
      <c r="F1665" s="13"/>
      <c r="G1665" s="13"/>
      <c r="H1665" s="13"/>
      <c r="I1665" s="12"/>
      <c r="J1665" s="12"/>
      <c r="K1665" s="30"/>
      <c r="L1665" s="2"/>
      <c r="M1665" s="15"/>
      <c r="N1665" s="11"/>
      <c r="O1665" s="11"/>
      <c r="P1665" s="11"/>
      <c r="Q1665" s="11"/>
      <c r="R1665" s="15"/>
      <c r="S1665" s="13"/>
      <c r="T1665" s="13"/>
      <c r="U1665" s="19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9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</row>
    <row r="1666" spans="1:80" x14ac:dyDescent="0.15">
      <c r="A1666" s="36"/>
      <c r="B1666" s="14"/>
      <c r="C1666" s="13"/>
      <c r="D1666" s="12"/>
      <c r="E1666" s="13"/>
      <c r="F1666" s="13"/>
      <c r="G1666" s="13"/>
      <c r="H1666" s="13"/>
      <c r="I1666" s="12"/>
      <c r="J1666" s="12"/>
      <c r="K1666" s="30"/>
      <c r="L1666" s="2"/>
      <c r="M1666" s="15"/>
      <c r="N1666" s="11"/>
      <c r="O1666" s="11"/>
      <c r="P1666" s="11"/>
      <c r="Q1666" s="11"/>
      <c r="R1666" s="15"/>
      <c r="S1666" s="13"/>
      <c r="T1666" s="13"/>
      <c r="U1666" s="19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9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</row>
    <row r="1667" spans="1:80" x14ac:dyDescent="0.15">
      <c r="A1667" s="36"/>
      <c r="B1667" s="14"/>
      <c r="C1667" s="13"/>
      <c r="D1667" s="12"/>
      <c r="E1667" s="13"/>
      <c r="F1667" s="13"/>
      <c r="G1667" s="13"/>
      <c r="H1667" s="13"/>
      <c r="I1667" s="12"/>
      <c r="J1667" s="12"/>
      <c r="K1667" s="30"/>
      <c r="L1667" s="2"/>
      <c r="M1667" s="15"/>
      <c r="N1667" s="11"/>
      <c r="O1667" s="11"/>
      <c r="P1667" s="11"/>
      <c r="Q1667" s="11"/>
      <c r="R1667" s="15"/>
      <c r="S1667" s="13"/>
      <c r="T1667" s="13"/>
      <c r="U1667" s="19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9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</row>
    <row r="1668" spans="1:80" x14ac:dyDescent="0.15">
      <c r="A1668" s="36"/>
      <c r="B1668" s="14"/>
      <c r="C1668" s="13"/>
      <c r="D1668" s="12"/>
      <c r="E1668" s="13"/>
      <c r="F1668" s="13"/>
      <c r="G1668" s="13"/>
      <c r="H1668" s="13"/>
      <c r="I1668" s="12"/>
      <c r="J1668" s="12"/>
      <c r="K1668" s="30"/>
      <c r="L1668" s="2"/>
      <c r="M1668" s="15"/>
      <c r="N1668" s="11"/>
      <c r="O1668" s="11"/>
      <c r="P1668" s="11"/>
      <c r="Q1668" s="11"/>
      <c r="R1668" s="15"/>
      <c r="S1668" s="13"/>
      <c r="T1668" s="13"/>
      <c r="U1668" s="19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9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</row>
    <row r="1669" spans="1:80" x14ac:dyDescent="0.15">
      <c r="A1669" s="36"/>
      <c r="B1669" s="14"/>
      <c r="C1669" s="13"/>
      <c r="D1669" s="12"/>
      <c r="E1669" s="13"/>
      <c r="F1669" s="13"/>
      <c r="G1669" s="13"/>
      <c r="H1669" s="13"/>
      <c r="I1669" s="12"/>
      <c r="J1669" s="12"/>
      <c r="K1669" s="30"/>
      <c r="L1669" s="2"/>
      <c r="M1669" s="15"/>
      <c r="N1669" s="11"/>
      <c r="O1669" s="11"/>
      <c r="P1669" s="11"/>
      <c r="Q1669" s="11"/>
      <c r="R1669" s="15"/>
      <c r="S1669" s="13"/>
      <c r="T1669" s="13"/>
      <c r="U1669" s="19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9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</row>
    <row r="1670" spans="1:80" x14ac:dyDescent="0.15">
      <c r="A1670" s="36"/>
      <c r="B1670" s="14"/>
      <c r="C1670" s="13"/>
      <c r="D1670" s="12"/>
      <c r="E1670" s="13"/>
      <c r="F1670" s="13"/>
      <c r="G1670" s="13"/>
      <c r="H1670" s="13"/>
      <c r="I1670" s="12"/>
      <c r="J1670" s="12"/>
      <c r="K1670" s="30"/>
      <c r="L1670" s="2"/>
      <c r="M1670" s="15"/>
      <c r="N1670" s="11"/>
      <c r="O1670" s="11"/>
      <c r="P1670" s="11"/>
      <c r="Q1670" s="11"/>
      <c r="R1670" s="15"/>
      <c r="S1670" s="13"/>
      <c r="T1670" s="13"/>
      <c r="U1670" s="19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9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</row>
    <row r="1671" spans="1:80" x14ac:dyDescent="0.15">
      <c r="A1671" s="36"/>
      <c r="B1671" s="14"/>
      <c r="C1671" s="13"/>
      <c r="D1671" s="12"/>
      <c r="E1671" s="13"/>
      <c r="F1671" s="13"/>
      <c r="G1671" s="13"/>
      <c r="H1671" s="13"/>
      <c r="I1671" s="12"/>
      <c r="J1671" s="12"/>
      <c r="K1671" s="30"/>
      <c r="L1671" s="2"/>
      <c r="M1671" s="15"/>
      <c r="N1671" s="11"/>
      <c r="O1671" s="11"/>
      <c r="P1671" s="11"/>
      <c r="Q1671" s="11"/>
      <c r="R1671" s="15"/>
      <c r="S1671" s="13"/>
      <c r="T1671" s="13"/>
      <c r="U1671" s="19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9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</row>
    <row r="1672" spans="1:80" x14ac:dyDescent="0.15">
      <c r="A1672" s="36"/>
      <c r="B1672" s="14"/>
      <c r="C1672" s="13"/>
      <c r="D1672" s="12"/>
      <c r="E1672" s="13"/>
      <c r="F1672" s="13"/>
      <c r="G1672" s="13"/>
      <c r="H1672" s="13"/>
      <c r="I1672" s="12"/>
      <c r="J1672" s="12"/>
      <c r="K1672" s="30"/>
      <c r="L1672" s="2"/>
      <c r="M1672" s="15"/>
      <c r="N1672" s="11"/>
      <c r="O1672" s="11"/>
      <c r="P1672" s="11"/>
      <c r="Q1672" s="11"/>
      <c r="R1672" s="15"/>
      <c r="S1672" s="13"/>
      <c r="T1672" s="13"/>
      <c r="U1672" s="19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9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</row>
    <row r="1673" spans="1:80" x14ac:dyDescent="0.15">
      <c r="A1673" s="36"/>
      <c r="B1673" s="14"/>
      <c r="C1673" s="13"/>
      <c r="D1673" s="12"/>
      <c r="E1673" s="13"/>
      <c r="F1673" s="13"/>
      <c r="G1673" s="13"/>
      <c r="H1673" s="13"/>
      <c r="I1673" s="12"/>
      <c r="J1673" s="12"/>
      <c r="K1673" s="30"/>
      <c r="L1673" s="2"/>
      <c r="M1673" s="15"/>
      <c r="N1673" s="11"/>
      <c r="O1673" s="11"/>
      <c r="P1673" s="11"/>
      <c r="Q1673" s="11"/>
      <c r="R1673" s="15"/>
      <c r="S1673" s="13"/>
      <c r="T1673" s="13"/>
      <c r="U1673" s="19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9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</row>
    <row r="1674" spans="1:80" x14ac:dyDescent="0.15">
      <c r="A1674" s="36"/>
      <c r="B1674" s="14"/>
      <c r="C1674" s="13"/>
      <c r="D1674" s="12"/>
      <c r="E1674" s="13"/>
      <c r="F1674" s="13"/>
      <c r="G1674" s="13"/>
      <c r="H1674" s="13"/>
      <c r="I1674" s="12"/>
      <c r="J1674" s="12"/>
      <c r="K1674" s="30"/>
      <c r="L1674" s="2"/>
      <c r="M1674" s="15"/>
      <c r="N1674" s="11"/>
      <c r="O1674" s="11"/>
      <c r="P1674" s="11"/>
      <c r="Q1674" s="11"/>
      <c r="R1674" s="15"/>
      <c r="S1674" s="13"/>
      <c r="T1674" s="13"/>
      <c r="U1674" s="19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9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</row>
    <row r="1675" spans="1:80" x14ac:dyDescent="0.15">
      <c r="A1675" s="36"/>
      <c r="B1675" s="14"/>
      <c r="C1675" s="13"/>
      <c r="D1675" s="12"/>
      <c r="E1675" s="13"/>
      <c r="F1675" s="13"/>
      <c r="G1675" s="13"/>
      <c r="H1675" s="13"/>
      <c r="I1675" s="12"/>
      <c r="J1675" s="12"/>
      <c r="K1675" s="30"/>
      <c r="L1675" s="2"/>
      <c r="M1675" s="15"/>
      <c r="N1675" s="11"/>
      <c r="O1675" s="11"/>
      <c r="P1675" s="11"/>
      <c r="Q1675" s="11"/>
      <c r="R1675" s="15"/>
      <c r="S1675" s="13"/>
      <c r="T1675" s="13"/>
      <c r="U1675" s="19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9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</row>
    <row r="1676" spans="1:80" x14ac:dyDescent="0.15">
      <c r="A1676" s="36"/>
      <c r="B1676" s="14"/>
      <c r="C1676" s="13"/>
      <c r="D1676" s="12"/>
      <c r="E1676" s="13"/>
      <c r="F1676" s="13"/>
      <c r="G1676" s="13"/>
      <c r="H1676" s="13"/>
      <c r="I1676" s="12"/>
      <c r="J1676" s="12"/>
      <c r="K1676" s="30"/>
      <c r="L1676" s="2"/>
      <c r="M1676" s="15"/>
      <c r="N1676" s="11"/>
      <c r="O1676" s="11"/>
      <c r="P1676" s="11"/>
      <c r="Q1676" s="11"/>
      <c r="R1676" s="15"/>
      <c r="S1676" s="13"/>
      <c r="T1676" s="13"/>
      <c r="U1676" s="19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9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</row>
    <row r="1677" spans="1:80" x14ac:dyDescent="0.15">
      <c r="A1677" s="36"/>
      <c r="B1677" s="14"/>
      <c r="C1677" s="13"/>
      <c r="D1677" s="12"/>
      <c r="E1677" s="13"/>
      <c r="F1677" s="13"/>
      <c r="G1677" s="13"/>
      <c r="H1677" s="13"/>
      <c r="I1677" s="12"/>
      <c r="J1677" s="12"/>
      <c r="K1677" s="30"/>
      <c r="L1677" s="2"/>
      <c r="M1677" s="15"/>
      <c r="N1677" s="11"/>
      <c r="O1677" s="11"/>
      <c r="P1677" s="11"/>
      <c r="Q1677" s="11"/>
      <c r="R1677" s="15"/>
      <c r="S1677" s="13"/>
      <c r="T1677" s="13"/>
      <c r="U1677" s="19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9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</row>
    <row r="1678" spans="1:80" x14ac:dyDescent="0.15">
      <c r="A1678" s="36"/>
      <c r="B1678" s="14"/>
      <c r="C1678" s="13"/>
      <c r="D1678" s="12"/>
      <c r="E1678" s="13"/>
      <c r="F1678" s="13"/>
      <c r="G1678" s="13"/>
      <c r="H1678" s="13"/>
      <c r="I1678" s="12"/>
      <c r="J1678" s="12"/>
      <c r="K1678" s="30"/>
      <c r="L1678" s="2"/>
      <c r="M1678" s="15"/>
      <c r="N1678" s="11"/>
      <c r="O1678" s="11"/>
      <c r="P1678" s="11"/>
      <c r="Q1678" s="11"/>
      <c r="R1678" s="15"/>
      <c r="S1678" s="13"/>
      <c r="T1678" s="13"/>
      <c r="U1678" s="19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9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</row>
    <row r="1679" spans="1:80" x14ac:dyDescent="0.15">
      <c r="A1679" s="36"/>
      <c r="B1679" s="14"/>
      <c r="C1679" s="13"/>
      <c r="D1679" s="12"/>
      <c r="E1679" s="13"/>
      <c r="F1679" s="13"/>
      <c r="G1679" s="13"/>
      <c r="H1679" s="13"/>
      <c r="I1679" s="12"/>
      <c r="J1679" s="12"/>
      <c r="K1679" s="30"/>
      <c r="L1679" s="2"/>
      <c r="M1679" s="15"/>
      <c r="N1679" s="11"/>
      <c r="O1679" s="11"/>
      <c r="P1679" s="11"/>
      <c r="Q1679" s="11"/>
      <c r="R1679" s="15"/>
      <c r="S1679" s="13"/>
      <c r="T1679" s="13"/>
      <c r="U1679" s="19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9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</row>
    <row r="1680" spans="1:80" x14ac:dyDescent="0.15">
      <c r="A1680" s="36"/>
      <c r="B1680" s="14"/>
      <c r="C1680" s="13"/>
      <c r="D1680" s="12"/>
      <c r="E1680" s="13"/>
      <c r="F1680" s="13"/>
      <c r="G1680" s="13"/>
      <c r="H1680" s="13"/>
      <c r="I1680" s="12"/>
      <c r="J1680" s="12"/>
      <c r="K1680" s="30"/>
      <c r="L1680" s="2"/>
      <c r="M1680" s="15"/>
      <c r="N1680" s="11"/>
      <c r="O1680" s="11"/>
      <c r="P1680" s="11"/>
      <c r="Q1680" s="11"/>
      <c r="R1680" s="15"/>
      <c r="S1680" s="13"/>
      <c r="T1680" s="13"/>
      <c r="U1680" s="19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9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</row>
    <row r="1681" spans="1:80" x14ac:dyDescent="0.15">
      <c r="A1681" s="36"/>
      <c r="B1681" s="14"/>
      <c r="C1681" s="13"/>
      <c r="D1681" s="12"/>
      <c r="E1681" s="13"/>
      <c r="F1681" s="13"/>
      <c r="G1681" s="13"/>
      <c r="H1681" s="13"/>
      <c r="I1681" s="12"/>
      <c r="J1681" s="12"/>
      <c r="K1681" s="30"/>
      <c r="L1681" s="2"/>
      <c r="M1681" s="15"/>
      <c r="N1681" s="11"/>
      <c r="O1681" s="11"/>
      <c r="P1681" s="11"/>
      <c r="Q1681" s="11"/>
      <c r="R1681" s="15"/>
      <c r="S1681" s="13"/>
      <c r="T1681" s="13"/>
      <c r="U1681" s="19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9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</row>
    <row r="1682" spans="1:80" x14ac:dyDescent="0.15">
      <c r="A1682" s="36"/>
      <c r="B1682" s="14"/>
      <c r="C1682" s="13"/>
      <c r="D1682" s="12"/>
      <c r="E1682" s="13"/>
      <c r="F1682" s="13"/>
      <c r="G1682" s="13"/>
      <c r="H1682" s="13"/>
      <c r="I1682" s="12"/>
      <c r="J1682" s="12"/>
      <c r="K1682" s="30"/>
      <c r="L1682" s="2"/>
      <c r="M1682" s="15"/>
      <c r="N1682" s="11"/>
      <c r="O1682" s="11"/>
      <c r="P1682" s="11"/>
      <c r="Q1682" s="11"/>
      <c r="R1682" s="15"/>
      <c r="S1682" s="13"/>
      <c r="T1682" s="13"/>
      <c r="U1682" s="19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9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</row>
    <row r="1683" spans="1:80" x14ac:dyDescent="0.15">
      <c r="A1683" s="36"/>
      <c r="B1683" s="14"/>
      <c r="C1683" s="13"/>
      <c r="D1683" s="12"/>
      <c r="E1683" s="13"/>
      <c r="F1683" s="13"/>
      <c r="G1683" s="13"/>
      <c r="H1683" s="13"/>
      <c r="I1683" s="12"/>
      <c r="J1683" s="12"/>
      <c r="K1683" s="30"/>
      <c r="L1683" s="2"/>
      <c r="M1683" s="15"/>
      <c r="N1683" s="11"/>
      <c r="O1683" s="11"/>
      <c r="P1683" s="11"/>
      <c r="Q1683" s="11"/>
      <c r="R1683" s="15"/>
      <c r="S1683" s="13"/>
      <c r="T1683" s="13"/>
      <c r="U1683" s="19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9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</row>
    <row r="1684" spans="1:80" x14ac:dyDescent="0.15">
      <c r="A1684" s="36"/>
      <c r="B1684" s="14"/>
      <c r="C1684" s="13"/>
      <c r="D1684" s="12"/>
      <c r="E1684" s="13"/>
      <c r="F1684" s="13"/>
      <c r="G1684" s="13"/>
      <c r="H1684" s="13"/>
      <c r="I1684" s="12"/>
      <c r="J1684" s="12"/>
      <c r="K1684" s="30"/>
      <c r="L1684" s="2"/>
      <c r="M1684" s="15"/>
      <c r="N1684" s="11"/>
      <c r="O1684" s="11"/>
      <c r="P1684" s="11"/>
      <c r="Q1684" s="11"/>
      <c r="R1684" s="15"/>
      <c r="S1684" s="13"/>
      <c r="T1684" s="13"/>
      <c r="U1684" s="19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9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</row>
    <row r="1685" spans="1:80" x14ac:dyDescent="0.15">
      <c r="A1685" s="36"/>
      <c r="B1685" s="14"/>
      <c r="C1685" s="13"/>
      <c r="D1685" s="12"/>
      <c r="E1685" s="13"/>
      <c r="F1685" s="13"/>
      <c r="G1685" s="13"/>
      <c r="H1685" s="13"/>
      <c r="I1685" s="12"/>
      <c r="J1685" s="12"/>
      <c r="K1685" s="30"/>
      <c r="L1685" s="2"/>
      <c r="M1685" s="15"/>
      <c r="N1685" s="11"/>
      <c r="O1685" s="11"/>
      <c r="P1685" s="11"/>
      <c r="Q1685" s="11"/>
      <c r="R1685" s="15"/>
      <c r="S1685" s="13"/>
      <c r="T1685" s="13"/>
      <c r="U1685" s="19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9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</row>
    <row r="1686" spans="1:80" x14ac:dyDescent="0.15">
      <c r="A1686" s="36"/>
      <c r="B1686" s="14"/>
      <c r="C1686" s="13"/>
      <c r="D1686" s="12"/>
      <c r="E1686" s="13"/>
      <c r="F1686" s="13"/>
      <c r="G1686" s="13"/>
      <c r="H1686" s="13"/>
      <c r="I1686" s="12"/>
      <c r="J1686" s="12"/>
      <c r="K1686" s="30"/>
      <c r="L1686" s="2"/>
      <c r="M1686" s="15"/>
      <c r="N1686" s="11"/>
      <c r="O1686" s="11"/>
      <c r="P1686" s="11"/>
      <c r="Q1686" s="11"/>
      <c r="R1686" s="15"/>
      <c r="S1686" s="13"/>
      <c r="T1686" s="13"/>
      <c r="U1686" s="19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9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</row>
    <row r="1687" spans="1:80" x14ac:dyDescent="0.15">
      <c r="A1687" s="36"/>
      <c r="B1687" s="14"/>
      <c r="C1687" s="13"/>
      <c r="D1687" s="12"/>
      <c r="E1687" s="13"/>
      <c r="F1687" s="13"/>
      <c r="G1687" s="13"/>
      <c r="H1687" s="13"/>
      <c r="I1687" s="12"/>
      <c r="J1687" s="12"/>
      <c r="K1687" s="30"/>
      <c r="L1687" s="2"/>
      <c r="M1687" s="15"/>
      <c r="N1687" s="11"/>
      <c r="O1687" s="11"/>
      <c r="P1687" s="11"/>
      <c r="Q1687" s="11"/>
      <c r="R1687" s="15"/>
      <c r="S1687" s="13"/>
      <c r="T1687" s="13"/>
      <c r="U1687" s="19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9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</row>
    <row r="1688" spans="1:80" x14ac:dyDescent="0.15">
      <c r="A1688" s="36"/>
      <c r="B1688" s="14"/>
      <c r="C1688" s="13"/>
      <c r="D1688" s="12"/>
      <c r="E1688" s="13"/>
      <c r="F1688" s="13"/>
      <c r="G1688" s="13"/>
      <c r="H1688" s="13"/>
      <c r="I1688" s="12"/>
      <c r="J1688" s="12"/>
      <c r="K1688" s="30"/>
      <c r="L1688" s="2"/>
      <c r="M1688" s="15"/>
      <c r="N1688" s="11"/>
      <c r="O1688" s="11"/>
      <c r="P1688" s="11"/>
      <c r="Q1688" s="11"/>
      <c r="R1688" s="15"/>
      <c r="S1688" s="13"/>
      <c r="T1688" s="13"/>
      <c r="U1688" s="19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9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</row>
    <row r="1689" spans="1:80" x14ac:dyDescent="0.15">
      <c r="A1689" s="36"/>
      <c r="B1689" s="14"/>
      <c r="C1689" s="13"/>
      <c r="D1689" s="12"/>
      <c r="E1689" s="13"/>
      <c r="F1689" s="13"/>
      <c r="G1689" s="13"/>
      <c r="H1689" s="13"/>
      <c r="I1689" s="12"/>
      <c r="J1689" s="12"/>
      <c r="K1689" s="30"/>
      <c r="L1689" s="2"/>
      <c r="M1689" s="15"/>
      <c r="N1689" s="11"/>
      <c r="O1689" s="11"/>
      <c r="P1689" s="11"/>
      <c r="Q1689" s="11"/>
      <c r="R1689" s="15"/>
      <c r="S1689" s="13"/>
      <c r="T1689" s="13"/>
      <c r="U1689" s="19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9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</row>
    <row r="1690" spans="1:80" x14ac:dyDescent="0.15">
      <c r="A1690" s="36"/>
      <c r="B1690" s="14"/>
      <c r="C1690" s="13"/>
      <c r="D1690" s="12"/>
      <c r="E1690" s="13"/>
      <c r="F1690" s="13"/>
      <c r="G1690" s="13"/>
      <c r="H1690" s="13"/>
      <c r="I1690" s="12"/>
      <c r="J1690" s="12"/>
      <c r="K1690" s="30"/>
      <c r="L1690" s="2"/>
      <c r="M1690" s="15"/>
      <c r="N1690" s="11"/>
      <c r="O1690" s="11"/>
      <c r="P1690" s="11"/>
      <c r="Q1690" s="11"/>
      <c r="R1690" s="15"/>
      <c r="S1690" s="13"/>
      <c r="T1690" s="13"/>
      <c r="U1690" s="19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9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</row>
    <row r="1691" spans="1:80" x14ac:dyDescent="0.15">
      <c r="A1691" s="36"/>
      <c r="B1691" s="14"/>
      <c r="C1691" s="13"/>
      <c r="D1691" s="12"/>
      <c r="E1691" s="13"/>
      <c r="F1691" s="13"/>
      <c r="G1691" s="13"/>
      <c r="H1691" s="13"/>
      <c r="I1691" s="12"/>
      <c r="J1691" s="12"/>
      <c r="K1691" s="30"/>
      <c r="L1691" s="2"/>
      <c r="M1691" s="15"/>
      <c r="N1691" s="11"/>
      <c r="O1691" s="11"/>
      <c r="P1691" s="11"/>
      <c r="Q1691" s="11"/>
      <c r="R1691" s="15"/>
      <c r="S1691" s="13"/>
      <c r="T1691" s="13"/>
      <c r="U1691" s="19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9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</row>
    <row r="1692" spans="1:80" x14ac:dyDescent="0.15">
      <c r="A1692" s="36"/>
      <c r="B1692" s="14"/>
      <c r="C1692" s="13"/>
      <c r="D1692" s="12"/>
      <c r="E1692" s="13"/>
      <c r="F1692" s="13"/>
      <c r="G1692" s="13"/>
      <c r="H1692" s="13"/>
      <c r="I1692" s="12"/>
      <c r="J1692" s="12"/>
      <c r="K1692" s="30"/>
      <c r="L1692" s="2"/>
      <c r="M1692" s="15"/>
      <c r="N1692" s="11"/>
      <c r="O1692" s="11"/>
      <c r="P1692" s="11"/>
      <c r="Q1692" s="11"/>
      <c r="R1692" s="15"/>
      <c r="S1692" s="13"/>
      <c r="T1692" s="13"/>
      <c r="U1692" s="19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9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</row>
    <row r="1693" spans="1:80" x14ac:dyDescent="0.15">
      <c r="A1693" s="36"/>
      <c r="B1693" s="14"/>
      <c r="C1693" s="13"/>
      <c r="D1693" s="12"/>
      <c r="E1693" s="13"/>
      <c r="F1693" s="13"/>
      <c r="G1693" s="13"/>
      <c r="H1693" s="13"/>
      <c r="I1693" s="12"/>
      <c r="J1693" s="12"/>
      <c r="K1693" s="30"/>
      <c r="L1693" s="2"/>
      <c r="M1693" s="15"/>
      <c r="N1693" s="11"/>
      <c r="O1693" s="11"/>
      <c r="P1693" s="11"/>
      <c r="Q1693" s="11"/>
      <c r="R1693" s="15"/>
      <c r="S1693" s="13"/>
      <c r="T1693" s="13"/>
      <c r="U1693" s="19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9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</row>
    <row r="1694" spans="1:80" x14ac:dyDescent="0.15">
      <c r="A1694" s="36"/>
      <c r="B1694" s="14"/>
      <c r="C1694" s="13"/>
      <c r="D1694" s="12"/>
      <c r="E1694" s="13"/>
      <c r="F1694" s="13"/>
      <c r="G1694" s="13"/>
      <c r="H1694" s="13"/>
      <c r="I1694" s="12"/>
      <c r="J1694" s="12"/>
      <c r="K1694" s="30"/>
      <c r="L1694" s="2"/>
      <c r="M1694" s="15"/>
      <c r="N1694" s="11"/>
      <c r="O1694" s="11"/>
      <c r="P1694" s="11"/>
      <c r="Q1694" s="11"/>
      <c r="R1694" s="15"/>
      <c r="S1694" s="13"/>
      <c r="T1694" s="13"/>
      <c r="U1694" s="19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9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</row>
    <row r="1695" spans="1:80" x14ac:dyDescent="0.15">
      <c r="A1695" s="36"/>
      <c r="B1695" s="14"/>
      <c r="C1695" s="13"/>
      <c r="D1695" s="12"/>
      <c r="E1695" s="13"/>
      <c r="F1695" s="13"/>
      <c r="G1695" s="13"/>
      <c r="H1695" s="13"/>
      <c r="I1695" s="12"/>
      <c r="J1695" s="12"/>
      <c r="K1695" s="30"/>
      <c r="L1695" s="2"/>
      <c r="M1695" s="15"/>
      <c r="N1695" s="11"/>
      <c r="O1695" s="11"/>
      <c r="P1695" s="11"/>
      <c r="Q1695" s="11"/>
      <c r="R1695" s="15"/>
      <c r="S1695" s="13"/>
      <c r="T1695" s="13"/>
      <c r="U1695" s="19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9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</row>
    <row r="1696" spans="1:80" x14ac:dyDescent="0.15">
      <c r="A1696" s="36"/>
      <c r="B1696" s="14"/>
      <c r="C1696" s="13"/>
      <c r="D1696" s="12"/>
      <c r="E1696" s="13"/>
      <c r="F1696" s="13"/>
      <c r="G1696" s="13"/>
      <c r="H1696" s="13"/>
      <c r="I1696" s="12"/>
      <c r="J1696" s="12"/>
      <c r="K1696" s="30"/>
      <c r="L1696" s="2"/>
      <c r="M1696" s="15"/>
      <c r="N1696" s="11"/>
      <c r="O1696" s="11"/>
      <c r="P1696" s="11"/>
      <c r="Q1696" s="11"/>
      <c r="R1696" s="15"/>
      <c r="S1696" s="13"/>
      <c r="T1696" s="13"/>
      <c r="U1696" s="19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9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</row>
    <row r="1697" spans="1:80" x14ac:dyDescent="0.15">
      <c r="A1697" s="36"/>
      <c r="B1697" s="14"/>
      <c r="C1697" s="13"/>
      <c r="D1697" s="12"/>
      <c r="E1697" s="13"/>
      <c r="F1697" s="13"/>
      <c r="G1697" s="13"/>
      <c r="H1697" s="13"/>
      <c r="I1697" s="12"/>
      <c r="J1697" s="12"/>
      <c r="K1697" s="30"/>
      <c r="L1697" s="2"/>
      <c r="M1697" s="15"/>
      <c r="N1697" s="11"/>
      <c r="O1697" s="11"/>
      <c r="P1697" s="11"/>
      <c r="Q1697" s="11"/>
      <c r="R1697" s="15"/>
      <c r="S1697" s="13"/>
      <c r="T1697" s="13"/>
      <c r="U1697" s="19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9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</row>
    <row r="1698" spans="1:80" x14ac:dyDescent="0.15">
      <c r="A1698" s="36"/>
      <c r="B1698" s="14"/>
      <c r="C1698" s="13"/>
      <c r="D1698" s="12"/>
      <c r="E1698" s="13"/>
      <c r="F1698" s="13"/>
      <c r="G1698" s="13"/>
      <c r="H1698" s="13"/>
      <c r="I1698" s="12"/>
      <c r="J1698" s="12"/>
      <c r="K1698" s="30"/>
      <c r="L1698" s="2"/>
      <c r="M1698" s="15"/>
      <c r="N1698" s="11"/>
      <c r="O1698" s="11"/>
      <c r="P1698" s="11"/>
      <c r="Q1698" s="11"/>
      <c r="R1698" s="15"/>
      <c r="S1698" s="13"/>
      <c r="T1698" s="13"/>
      <c r="U1698" s="19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9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</row>
    <row r="1699" spans="1:80" x14ac:dyDescent="0.15">
      <c r="A1699" s="36"/>
      <c r="B1699" s="14"/>
      <c r="C1699" s="13"/>
      <c r="D1699" s="12"/>
      <c r="E1699" s="13"/>
      <c r="F1699" s="13"/>
      <c r="G1699" s="13"/>
      <c r="H1699" s="13"/>
      <c r="I1699" s="12"/>
      <c r="J1699" s="12"/>
      <c r="K1699" s="30"/>
      <c r="L1699" s="2"/>
      <c r="M1699" s="15"/>
      <c r="N1699" s="11"/>
      <c r="O1699" s="11"/>
      <c r="P1699" s="11"/>
      <c r="Q1699" s="11"/>
      <c r="R1699" s="15"/>
      <c r="S1699" s="13"/>
      <c r="T1699" s="13"/>
      <c r="U1699" s="19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9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</row>
    <row r="1700" spans="1:80" x14ac:dyDescent="0.15">
      <c r="A1700" s="36"/>
      <c r="B1700" s="14"/>
      <c r="C1700" s="13"/>
      <c r="D1700" s="12"/>
      <c r="E1700" s="13"/>
      <c r="F1700" s="13"/>
      <c r="G1700" s="13"/>
      <c r="H1700" s="13"/>
      <c r="I1700" s="12"/>
      <c r="J1700" s="12"/>
      <c r="K1700" s="30"/>
      <c r="L1700" s="2"/>
      <c r="M1700" s="15"/>
      <c r="N1700" s="11"/>
      <c r="O1700" s="11"/>
      <c r="P1700" s="11"/>
      <c r="Q1700" s="11"/>
      <c r="R1700" s="15"/>
      <c r="S1700" s="13"/>
      <c r="T1700" s="13"/>
      <c r="U1700" s="19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9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</row>
    <row r="1701" spans="1:80" x14ac:dyDescent="0.15">
      <c r="A1701" s="36"/>
      <c r="B1701" s="14"/>
      <c r="C1701" s="13"/>
      <c r="D1701" s="12"/>
      <c r="E1701" s="13"/>
      <c r="F1701" s="13"/>
      <c r="G1701" s="13"/>
      <c r="H1701" s="13"/>
      <c r="I1701" s="12"/>
      <c r="J1701" s="12"/>
      <c r="K1701" s="30"/>
      <c r="L1701" s="2"/>
      <c r="M1701" s="15"/>
      <c r="N1701" s="11"/>
      <c r="O1701" s="11"/>
      <c r="P1701" s="11"/>
      <c r="Q1701" s="11"/>
      <c r="R1701" s="15"/>
      <c r="S1701" s="13"/>
      <c r="T1701" s="13"/>
      <c r="U1701" s="19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9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</row>
    <row r="1702" spans="1:80" x14ac:dyDescent="0.15">
      <c r="A1702" s="36"/>
      <c r="B1702" s="14"/>
      <c r="C1702" s="13"/>
      <c r="D1702" s="12"/>
      <c r="E1702" s="13"/>
      <c r="F1702" s="13"/>
      <c r="G1702" s="13"/>
      <c r="H1702" s="13"/>
      <c r="I1702" s="12"/>
      <c r="J1702" s="12"/>
      <c r="K1702" s="30"/>
      <c r="L1702" s="2"/>
      <c r="M1702" s="15"/>
      <c r="N1702" s="11"/>
      <c r="O1702" s="11"/>
      <c r="P1702" s="11"/>
      <c r="Q1702" s="11"/>
      <c r="R1702" s="15"/>
      <c r="S1702" s="13"/>
      <c r="T1702" s="13"/>
      <c r="U1702" s="19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9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</row>
    <row r="1703" spans="1:80" x14ac:dyDescent="0.15">
      <c r="A1703" s="36"/>
      <c r="B1703" s="14"/>
      <c r="C1703" s="13"/>
      <c r="D1703" s="12"/>
      <c r="E1703" s="13"/>
      <c r="F1703" s="13"/>
      <c r="G1703" s="13"/>
      <c r="H1703" s="13"/>
      <c r="I1703" s="12"/>
      <c r="J1703" s="12"/>
      <c r="K1703" s="30"/>
      <c r="L1703" s="2"/>
      <c r="M1703" s="15"/>
      <c r="N1703" s="11"/>
      <c r="O1703" s="11"/>
      <c r="P1703" s="11"/>
      <c r="Q1703" s="11"/>
      <c r="R1703" s="15"/>
      <c r="S1703" s="13"/>
      <c r="T1703" s="13"/>
      <c r="U1703" s="19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9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</row>
    <row r="1704" spans="1:80" x14ac:dyDescent="0.15">
      <c r="A1704" s="36"/>
      <c r="B1704" s="14"/>
      <c r="C1704" s="13"/>
      <c r="D1704" s="12"/>
      <c r="E1704" s="13"/>
      <c r="F1704" s="13"/>
      <c r="G1704" s="13"/>
      <c r="H1704" s="13"/>
      <c r="I1704" s="12"/>
      <c r="J1704" s="12"/>
      <c r="K1704" s="30"/>
      <c r="L1704" s="2"/>
      <c r="M1704" s="15"/>
      <c r="N1704" s="11"/>
      <c r="O1704" s="11"/>
      <c r="P1704" s="11"/>
      <c r="Q1704" s="11"/>
      <c r="R1704" s="15"/>
      <c r="S1704" s="13"/>
      <c r="T1704" s="13"/>
      <c r="U1704" s="19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9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</row>
    <row r="1705" spans="1:80" x14ac:dyDescent="0.15">
      <c r="A1705" s="36"/>
      <c r="B1705" s="14"/>
      <c r="C1705" s="13"/>
      <c r="D1705" s="12"/>
      <c r="E1705" s="13"/>
      <c r="F1705" s="13"/>
      <c r="G1705" s="13"/>
      <c r="H1705" s="13"/>
      <c r="I1705" s="12"/>
      <c r="J1705" s="12"/>
      <c r="K1705" s="30"/>
      <c r="L1705" s="2"/>
      <c r="M1705" s="15"/>
      <c r="N1705" s="11"/>
      <c r="O1705" s="11"/>
      <c r="P1705" s="11"/>
      <c r="Q1705" s="11"/>
      <c r="R1705" s="15"/>
      <c r="S1705" s="13"/>
      <c r="T1705" s="13"/>
      <c r="U1705" s="19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9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</row>
    <row r="1706" spans="1:80" x14ac:dyDescent="0.15">
      <c r="A1706" s="36"/>
      <c r="B1706" s="14"/>
      <c r="C1706" s="13"/>
      <c r="D1706" s="12"/>
      <c r="E1706" s="13"/>
      <c r="F1706" s="13"/>
      <c r="G1706" s="13"/>
      <c r="H1706" s="13"/>
      <c r="I1706" s="12"/>
      <c r="J1706" s="12"/>
      <c r="K1706" s="30"/>
      <c r="L1706" s="2"/>
      <c r="M1706" s="15"/>
      <c r="N1706" s="11"/>
      <c r="O1706" s="11"/>
      <c r="P1706" s="11"/>
      <c r="Q1706" s="11"/>
      <c r="R1706" s="15"/>
      <c r="S1706" s="13"/>
      <c r="T1706" s="13"/>
      <c r="U1706" s="19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9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</row>
    <row r="1707" spans="1:80" x14ac:dyDescent="0.15">
      <c r="A1707" s="36"/>
      <c r="B1707" s="14"/>
      <c r="C1707" s="13"/>
      <c r="D1707" s="12"/>
      <c r="E1707" s="13"/>
      <c r="F1707" s="13"/>
      <c r="G1707" s="13"/>
      <c r="H1707" s="13"/>
      <c r="I1707" s="12"/>
      <c r="J1707" s="12"/>
      <c r="K1707" s="30"/>
      <c r="L1707" s="2"/>
      <c r="M1707" s="15"/>
      <c r="N1707" s="11"/>
      <c r="O1707" s="11"/>
      <c r="P1707" s="11"/>
      <c r="Q1707" s="11"/>
      <c r="R1707" s="15"/>
      <c r="S1707" s="13"/>
      <c r="T1707" s="13"/>
      <c r="U1707" s="19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9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</row>
    <row r="1708" spans="1:80" x14ac:dyDescent="0.15">
      <c r="A1708" s="36"/>
      <c r="B1708" s="14"/>
      <c r="C1708" s="13"/>
      <c r="D1708" s="12"/>
      <c r="E1708" s="13"/>
      <c r="F1708" s="13"/>
      <c r="G1708" s="13"/>
      <c r="H1708" s="13"/>
      <c r="I1708" s="12"/>
      <c r="J1708" s="12"/>
      <c r="K1708" s="30"/>
      <c r="L1708" s="2"/>
      <c r="M1708" s="15"/>
      <c r="N1708" s="11"/>
      <c r="O1708" s="11"/>
      <c r="P1708" s="11"/>
      <c r="Q1708" s="11"/>
      <c r="R1708" s="15"/>
      <c r="S1708" s="13"/>
      <c r="T1708" s="13"/>
      <c r="U1708" s="19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9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</row>
    <row r="1709" spans="1:80" x14ac:dyDescent="0.15">
      <c r="A1709" s="36"/>
      <c r="B1709" s="14"/>
      <c r="C1709" s="13"/>
      <c r="D1709" s="12"/>
      <c r="E1709" s="13"/>
      <c r="F1709" s="13"/>
      <c r="G1709" s="13"/>
      <c r="H1709" s="13"/>
      <c r="I1709" s="12"/>
      <c r="J1709" s="12"/>
      <c r="K1709" s="30"/>
      <c r="L1709" s="2"/>
      <c r="M1709" s="15"/>
      <c r="N1709" s="11"/>
      <c r="O1709" s="11"/>
      <c r="P1709" s="11"/>
      <c r="Q1709" s="11"/>
      <c r="R1709" s="15"/>
      <c r="S1709" s="13"/>
      <c r="T1709" s="13"/>
      <c r="U1709" s="19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9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</row>
    <row r="1710" spans="1:80" x14ac:dyDescent="0.15">
      <c r="A1710" s="36"/>
      <c r="B1710" s="14"/>
      <c r="C1710" s="13"/>
      <c r="D1710" s="12"/>
      <c r="E1710" s="13"/>
      <c r="F1710" s="13"/>
      <c r="G1710" s="13"/>
      <c r="H1710" s="13"/>
      <c r="I1710" s="12"/>
      <c r="J1710" s="12"/>
      <c r="K1710" s="30"/>
      <c r="L1710" s="2"/>
      <c r="M1710" s="15"/>
      <c r="N1710" s="11"/>
      <c r="O1710" s="11"/>
      <c r="P1710" s="11"/>
      <c r="Q1710" s="11"/>
      <c r="R1710" s="15"/>
      <c r="S1710" s="13"/>
      <c r="T1710" s="13"/>
      <c r="U1710" s="19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9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</row>
    <row r="1711" spans="1:80" x14ac:dyDescent="0.15">
      <c r="A1711" s="36"/>
      <c r="B1711" s="14"/>
      <c r="C1711" s="13"/>
      <c r="D1711" s="12"/>
      <c r="E1711" s="13"/>
      <c r="F1711" s="13"/>
      <c r="G1711" s="13"/>
      <c r="H1711" s="13"/>
      <c r="I1711" s="12"/>
      <c r="J1711" s="12"/>
      <c r="K1711" s="30"/>
      <c r="L1711" s="2"/>
      <c r="M1711" s="15"/>
      <c r="N1711" s="11"/>
      <c r="O1711" s="11"/>
      <c r="P1711" s="11"/>
      <c r="Q1711" s="11"/>
      <c r="R1711" s="15"/>
      <c r="S1711" s="13"/>
      <c r="T1711" s="13"/>
      <c r="U1711" s="19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9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</row>
    <row r="1712" spans="1:80" x14ac:dyDescent="0.15">
      <c r="A1712" s="36"/>
      <c r="B1712" s="14"/>
      <c r="C1712" s="13"/>
      <c r="D1712" s="12"/>
      <c r="E1712" s="13"/>
      <c r="F1712" s="13"/>
      <c r="G1712" s="13"/>
      <c r="H1712" s="13"/>
      <c r="I1712" s="12"/>
      <c r="J1712" s="12"/>
      <c r="K1712" s="30"/>
      <c r="L1712" s="2"/>
      <c r="M1712" s="15"/>
      <c r="N1712" s="11"/>
      <c r="O1712" s="11"/>
      <c r="P1712" s="11"/>
      <c r="Q1712" s="11"/>
      <c r="R1712" s="15"/>
      <c r="S1712" s="13"/>
      <c r="T1712" s="13"/>
      <c r="U1712" s="19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9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</row>
    <row r="1713" spans="1:80" x14ac:dyDescent="0.15">
      <c r="A1713" s="36"/>
      <c r="B1713" s="14"/>
      <c r="C1713" s="13"/>
      <c r="D1713" s="12"/>
      <c r="E1713" s="13"/>
      <c r="F1713" s="13"/>
      <c r="G1713" s="13"/>
      <c r="H1713" s="13"/>
      <c r="I1713" s="12"/>
      <c r="J1713" s="12"/>
      <c r="K1713" s="30"/>
      <c r="L1713" s="2"/>
      <c r="M1713" s="15"/>
      <c r="N1713" s="11"/>
      <c r="O1713" s="11"/>
      <c r="P1713" s="11"/>
      <c r="Q1713" s="11"/>
      <c r="R1713" s="15"/>
      <c r="S1713" s="13"/>
      <c r="T1713" s="13"/>
      <c r="U1713" s="19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9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</row>
    <row r="1714" spans="1:80" x14ac:dyDescent="0.15">
      <c r="A1714" s="36"/>
      <c r="B1714" s="14"/>
      <c r="C1714" s="13"/>
      <c r="D1714" s="12"/>
      <c r="E1714" s="13"/>
      <c r="F1714" s="13"/>
      <c r="G1714" s="13"/>
      <c r="H1714" s="13"/>
      <c r="I1714" s="12"/>
      <c r="J1714" s="12"/>
      <c r="K1714" s="30"/>
      <c r="L1714" s="2"/>
      <c r="M1714" s="15"/>
      <c r="N1714" s="11"/>
      <c r="O1714" s="11"/>
      <c r="P1714" s="11"/>
      <c r="Q1714" s="11"/>
      <c r="R1714" s="15"/>
      <c r="S1714" s="13"/>
      <c r="T1714" s="13"/>
      <c r="U1714" s="19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9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</row>
    <row r="1715" spans="1:80" x14ac:dyDescent="0.15">
      <c r="A1715" s="36"/>
      <c r="B1715" s="14"/>
      <c r="C1715" s="13"/>
      <c r="D1715" s="12"/>
      <c r="E1715" s="13"/>
      <c r="F1715" s="13"/>
      <c r="G1715" s="13"/>
      <c r="H1715" s="13"/>
      <c r="I1715" s="12"/>
      <c r="J1715" s="12"/>
      <c r="K1715" s="30"/>
      <c r="L1715" s="2"/>
      <c r="M1715" s="15"/>
      <c r="N1715" s="11"/>
      <c r="O1715" s="11"/>
      <c r="P1715" s="11"/>
      <c r="Q1715" s="11"/>
      <c r="R1715" s="15"/>
      <c r="S1715" s="13"/>
      <c r="T1715" s="13"/>
      <c r="U1715" s="19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9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</row>
    <row r="1716" spans="1:80" x14ac:dyDescent="0.15">
      <c r="A1716" s="36"/>
      <c r="B1716" s="14"/>
      <c r="C1716" s="13"/>
      <c r="D1716" s="12"/>
      <c r="E1716" s="13"/>
      <c r="F1716" s="13"/>
      <c r="G1716" s="13"/>
      <c r="H1716" s="13"/>
      <c r="I1716" s="12"/>
      <c r="J1716" s="12"/>
      <c r="K1716" s="30"/>
      <c r="L1716" s="2"/>
      <c r="M1716" s="15"/>
      <c r="N1716" s="11"/>
      <c r="O1716" s="11"/>
      <c r="P1716" s="11"/>
      <c r="Q1716" s="11"/>
      <c r="R1716" s="15"/>
      <c r="S1716" s="13"/>
      <c r="T1716" s="13"/>
      <c r="U1716" s="19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9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</row>
    <row r="1717" spans="1:80" x14ac:dyDescent="0.15">
      <c r="A1717" s="36"/>
      <c r="B1717" s="14"/>
      <c r="C1717" s="13"/>
      <c r="D1717" s="12"/>
      <c r="E1717" s="13"/>
      <c r="F1717" s="13"/>
      <c r="G1717" s="13"/>
      <c r="H1717" s="13"/>
      <c r="I1717" s="12"/>
      <c r="J1717" s="12"/>
      <c r="K1717" s="30"/>
      <c r="L1717" s="2"/>
      <c r="M1717" s="15"/>
      <c r="N1717" s="11"/>
      <c r="O1717" s="11"/>
      <c r="P1717" s="11"/>
      <c r="Q1717" s="11"/>
      <c r="R1717" s="15"/>
      <c r="S1717" s="13"/>
      <c r="T1717" s="13"/>
      <c r="U1717" s="19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9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</row>
    <row r="1718" spans="1:80" x14ac:dyDescent="0.15">
      <c r="A1718" s="36"/>
      <c r="B1718" s="14"/>
      <c r="C1718" s="13"/>
      <c r="D1718" s="12"/>
      <c r="E1718" s="13"/>
      <c r="F1718" s="13"/>
      <c r="G1718" s="13"/>
      <c r="H1718" s="13"/>
      <c r="I1718" s="12"/>
      <c r="J1718" s="12"/>
      <c r="K1718" s="30"/>
      <c r="L1718" s="2"/>
      <c r="M1718" s="15"/>
      <c r="N1718" s="11"/>
      <c r="O1718" s="11"/>
      <c r="P1718" s="11"/>
      <c r="Q1718" s="11"/>
      <c r="R1718" s="15"/>
      <c r="S1718" s="13"/>
      <c r="T1718" s="13"/>
      <c r="U1718" s="19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9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</row>
    <row r="1719" spans="1:80" x14ac:dyDescent="0.15">
      <c r="A1719" s="36"/>
      <c r="B1719" s="14"/>
      <c r="C1719" s="13"/>
      <c r="D1719" s="12"/>
      <c r="E1719" s="13"/>
      <c r="F1719" s="13"/>
      <c r="G1719" s="13"/>
      <c r="H1719" s="13"/>
      <c r="I1719" s="12"/>
      <c r="J1719" s="12"/>
      <c r="K1719" s="30"/>
      <c r="L1719" s="2"/>
      <c r="M1719" s="15"/>
      <c r="N1719" s="11"/>
      <c r="O1719" s="11"/>
      <c r="P1719" s="11"/>
      <c r="Q1719" s="11"/>
      <c r="R1719" s="15"/>
      <c r="S1719" s="13"/>
      <c r="T1719" s="13"/>
      <c r="U1719" s="19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9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</row>
    <row r="1720" spans="1:80" x14ac:dyDescent="0.15">
      <c r="A1720" s="36"/>
      <c r="B1720" s="14"/>
      <c r="C1720" s="13"/>
      <c r="D1720" s="12"/>
      <c r="E1720" s="13"/>
      <c r="F1720" s="13"/>
      <c r="G1720" s="13"/>
      <c r="H1720" s="13"/>
      <c r="I1720" s="12"/>
      <c r="J1720" s="12"/>
      <c r="K1720" s="30"/>
      <c r="L1720" s="2"/>
      <c r="M1720" s="15"/>
      <c r="N1720" s="11"/>
      <c r="O1720" s="11"/>
      <c r="P1720" s="11"/>
      <c r="Q1720" s="11"/>
      <c r="R1720" s="15"/>
      <c r="S1720" s="13"/>
      <c r="T1720" s="13"/>
      <c r="U1720" s="19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9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</row>
    <row r="1721" spans="1:80" x14ac:dyDescent="0.15">
      <c r="A1721" s="36"/>
      <c r="B1721" s="14"/>
      <c r="C1721" s="13"/>
      <c r="D1721" s="12"/>
      <c r="E1721" s="13"/>
      <c r="F1721" s="13"/>
      <c r="G1721" s="13"/>
      <c r="H1721" s="13"/>
      <c r="I1721" s="12"/>
      <c r="J1721" s="12"/>
      <c r="K1721" s="30"/>
      <c r="L1721" s="2"/>
      <c r="M1721" s="15"/>
      <c r="N1721" s="11"/>
      <c r="O1721" s="11"/>
      <c r="P1721" s="11"/>
      <c r="Q1721" s="11"/>
      <c r="R1721" s="15"/>
      <c r="S1721" s="13"/>
      <c r="T1721" s="13"/>
      <c r="U1721" s="19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9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</row>
    <row r="1722" spans="1:80" x14ac:dyDescent="0.15">
      <c r="A1722" s="36"/>
      <c r="B1722" s="14"/>
      <c r="C1722" s="13"/>
      <c r="D1722" s="12"/>
      <c r="E1722" s="13"/>
      <c r="F1722" s="13"/>
      <c r="G1722" s="13"/>
      <c r="H1722" s="13"/>
      <c r="I1722" s="12"/>
      <c r="J1722" s="12"/>
      <c r="K1722" s="30"/>
      <c r="L1722" s="2"/>
      <c r="M1722" s="15"/>
      <c r="N1722" s="11"/>
      <c r="O1722" s="11"/>
      <c r="P1722" s="11"/>
      <c r="Q1722" s="11"/>
      <c r="R1722" s="15"/>
      <c r="S1722" s="13"/>
      <c r="T1722" s="13"/>
      <c r="U1722" s="19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9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</row>
    <row r="1723" spans="1:80" x14ac:dyDescent="0.15">
      <c r="A1723" s="36"/>
      <c r="B1723" s="14"/>
      <c r="C1723" s="13"/>
      <c r="D1723" s="12"/>
      <c r="E1723" s="13"/>
      <c r="F1723" s="13"/>
      <c r="G1723" s="13"/>
      <c r="H1723" s="13"/>
      <c r="I1723" s="12"/>
      <c r="J1723" s="12"/>
      <c r="K1723" s="30"/>
      <c r="L1723" s="2"/>
      <c r="M1723" s="15"/>
      <c r="N1723" s="11"/>
      <c r="O1723" s="11"/>
      <c r="P1723" s="11"/>
      <c r="Q1723" s="11"/>
      <c r="R1723" s="15"/>
      <c r="S1723" s="13"/>
      <c r="T1723" s="13"/>
      <c r="U1723" s="19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9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</row>
    <row r="1724" spans="1:80" x14ac:dyDescent="0.15">
      <c r="A1724" s="36"/>
      <c r="B1724" s="14"/>
      <c r="C1724" s="13"/>
      <c r="D1724" s="12"/>
      <c r="E1724" s="13"/>
      <c r="F1724" s="13"/>
      <c r="G1724" s="13"/>
      <c r="H1724" s="13"/>
      <c r="I1724" s="12"/>
      <c r="J1724" s="12"/>
      <c r="K1724" s="30"/>
      <c r="L1724" s="2"/>
      <c r="M1724" s="15"/>
      <c r="N1724" s="11"/>
      <c r="O1724" s="11"/>
      <c r="P1724" s="11"/>
      <c r="Q1724" s="11"/>
      <c r="R1724" s="15"/>
      <c r="S1724" s="13"/>
      <c r="T1724" s="13"/>
      <c r="U1724" s="19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9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</row>
    <row r="1725" spans="1:80" x14ac:dyDescent="0.15">
      <c r="A1725" s="36"/>
      <c r="B1725" s="14"/>
      <c r="C1725" s="13"/>
      <c r="D1725" s="12"/>
      <c r="E1725" s="13"/>
      <c r="F1725" s="13"/>
      <c r="G1725" s="13"/>
      <c r="H1725" s="13"/>
      <c r="I1725" s="12"/>
      <c r="J1725" s="12"/>
      <c r="K1725" s="30"/>
      <c r="L1725" s="2"/>
      <c r="M1725" s="15"/>
      <c r="N1725" s="11"/>
      <c r="O1725" s="11"/>
      <c r="P1725" s="11"/>
      <c r="Q1725" s="11"/>
      <c r="R1725" s="15"/>
      <c r="S1725" s="13"/>
      <c r="T1725" s="13"/>
      <c r="U1725" s="19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9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</row>
    <row r="1726" spans="1:80" x14ac:dyDescent="0.15">
      <c r="A1726" s="36"/>
      <c r="B1726" s="14"/>
      <c r="C1726" s="13"/>
      <c r="D1726" s="12"/>
      <c r="E1726" s="13"/>
      <c r="F1726" s="13"/>
      <c r="G1726" s="13"/>
      <c r="H1726" s="13"/>
      <c r="I1726" s="12"/>
      <c r="J1726" s="12"/>
      <c r="K1726" s="30"/>
      <c r="L1726" s="2"/>
      <c r="M1726" s="15"/>
      <c r="N1726" s="11"/>
      <c r="O1726" s="11"/>
      <c r="P1726" s="11"/>
      <c r="Q1726" s="11"/>
      <c r="R1726" s="15"/>
      <c r="S1726" s="13"/>
      <c r="T1726" s="13"/>
      <c r="U1726" s="19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9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</row>
    <row r="1727" spans="1:80" x14ac:dyDescent="0.15">
      <c r="A1727" s="36"/>
      <c r="B1727" s="14"/>
      <c r="C1727" s="13"/>
      <c r="D1727" s="12"/>
      <c r="E1727" s="13"/>
      <c r="F1727" s="13"/>
      <c r="G1727" s="13"/>
      <c r="H1727" s="13"/>
      <c r="I1727" s="12"/>
      <c r="J1727" s="12"/>
      <c r="K1727" s="30"/>
      <c r="L1727" s="2"/>
      <c r="M1727" s="15"/>
      <c r="N1727" s="11"/>
      <c r="O1727" s="11"/>
      <c r="P1727" s="11"/>
      <c r="Q1727" s="11"/>
      <c r="R1727" s="15"/>
      <c r="S1727" s="13"/>
      <c r="T1727" s="13"/>
      <c r="U1727" s="19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9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</row>
    <row r="1728" spans="1:80" x14ac:dyDescent="0.15">
      <c r="A1728" s="36"/>
      <c r="B1728" s="14"/>
      <c r="C1728" s="13"/>
      <c r="D1728" s="12"/>
      <c r="E1728" s="13"/>
      <c r="F1728" s="13"/>
      <c r="G1728" s="13"/>
      <c r="H1728" s="13"/>
      <c r="I1728" s="12"/>
      <c r="J1728" s="12"/>
      <c r="K1728" s="30"/>
      <c r="L1728" s="2"/>
      <c r="M1728" s="15"/>
      <c r="N1728" s="11"/>
      <c r="O1728" s="11"/>
      <c r="P1728" s="11"/>
      <c r="Q1728" s="11"/>
      <c r="R1728" s="15"/>
      <c r="S1728" s="13"/>
      <c r="T1728" s="13"/>
      <c r="U1728" s="19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9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</row>
    <row r="1729" spans="1:80" x14ac:dyDescent="0.15">
      <c r="A1729" s="36"/>
      <c r="B1729" s="14"/>
      <c r="C1729" s="13"/>
      <c r="D1729" s="12"/>
      <c r="E1729" s="13"/>
      <c r="F1729" s="13"/>
      <c r="G1729" s="13"/>
      <c r="H1729" s="13"/>
      <c r="I1729" s="12"/>
      <c r="J1729" s="12"/>
      <c r="K1729" s="30"/>
      <c r="L1729" s="2"/>
      <c r="M1729" s="15"/>
      <c r="N1729" s="11"/>
      <c r="O1729" s="11"/>
      <c r="P1729" s="11"/>
      <c r="Q1729" s="11"/>
      <c r="R1729" s="15"/>
      <c r="S1729" s="13"/>
      <c r="T1729" s="13"/>
      <c r="U1729" s="19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9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</row>
    <row r="1730" spans="1:80" x14ac:dyDescent="0.15">
      <c r="A1730" s="36"/>
      <c r="B1730" s="14"/>
      <c r="C1730" s="13"/>
      <c r="D1730" s="12"/>
      <c r="E1730" s="13"/>
      <c r="F1730" s="13"/>
      <c r="G1730" s="13"/>
      <c r="H1730" s="13"/>
      <c r="I1730" s="12"/>
      <c r="J1730" s="12"/>
      <c r="K1730" s="30"/>
      <c r="L1730" s="2"/>
      <c r="M1730" s="15"/>
      <c r="N1730" s="11"/>
      <c r="O1730" s="11"/>
      <c r="P1730" s="11"/>
      <c r="Q1730" s="11"/>
      <c r="R1730" s="15"/>
      <c r="S1730" s="13"/>
      <c r="T1730" s="13"/>
      <c r="U1730" s="19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9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</row>
    <row r="1731" spans="1:80" x14ac:dyDescent="0.15">
      <c r="A1731" s="36"/>
      <c r="B1731" s="14"/>
      <c r="C1731" s="13"/>
      <c r="D1731" s="12"/>
      <c r="E1731" s="13"/>
      <c r="F1731" s="13"/>
      <c r="G1731" s="13"/>
      <c r="H1731" s="13"/>
      <c r="I1731" s="12"/>
      <c r="J1731" s="12"/>
      <c r="K1731" s="30"/>
      <c r="L1731" s="2"/>
      <c r="M1731" s="15"/>
      <c r="N1731" s="11"/>
      <c r="O1731" s="11"/>
      <c r="P1731" s="11"/>
      <c r="Q1731" s="11"/>
      <c r="R1731" s="15"/>
      <c r="S1731" s="13"/>
      <c r="T1731" s="13"/>
      <c r="U1731" s="19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9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</row>
    <row r="1732" spans="1:80" x14ac:dyDescent="0.15">
      <c r="A1732" s="36"/>
      <c r="B1732" s="14"/>
      <c r="C1732" s="13"/>
      <c r="D1732" s="12"/>
      <c r="E1732" s="13"/>
      <c r="F1732" s="13"/>
      <c r="G1732" s="13"/>
      <c r="H1732" s="13"/>
      <c r="I1732" s="12"/>
      <c r="J1732" s="12"/>
      <c r="K1732" s="30"/>
      <c r="L1732" s="2"/>
      <c r="M1732" s="15"/>
      <c r="N1732" s="11"/>
      <c r="O1732" s="11"/>
      <c r="P1732" s="11"/>
      <c r="Q1732" s="11"/>
      <c r="R1732" s="15"/>
      <c r="S1732" s="13"/>
      <c r="T1732" s="13"/>
      <c r="U1732" s="19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9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</row>
    <row r="1733" spans="1:80" x14ac:dyDescent="0.15">
      <c r="A1733" s="36"/>
      <c r="B1733" s="14"/>
      <c r="C1733" s="13"/>
      <c r="D1733" s="12"/>
      <c r="E1733" s="13"/>
      <c r="F1733" s="13"/>
      <c r="G1733" s="13"/>
      <c r="H1733" s="13"/>
      <c r="I1733" s="12"/>
      <c r="J1733" s="12"/>
      <c r="K1733" s="30"/>
      <c r="L1733" s="2"/>
      <c r="M1733" s="15"/>
      <c r="N1733" s="11"/>
      <c r="O1733" s="11"/>
      <c r="P1733" s="11"/>
      <c r="Q1733" s="11"/>
      <c r="R1733" s="15"/>
      <c r="S1733" s="13"/>
      <c r="T1733" s="13"/>
      <c r="U1733" s="19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9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</row>
    <row r="1734" spans="1:80" x14ac:dyDescent="0.15">
      <c r="A1734" s="36"/>
      <c r="B1734" s="14"/>
      <c r="C1734" s="13"/>
      <c r="D1734" s="12"/>
      <c r="E1734" s="13"/>
      <c r="F1734" s="13"/>
      <c r="G1734" s="13"/>
      <c r="H1734" s="13"/>
      <c r="I1734" s="12"/>
      <c r="J1734" s="12"/>
      <c r="K1734" s="30"/>
      <c r="L1734" s="2"/>
      <c r="M1734" s="15"/>
      <c r="N1734" s="11"/>
      <c r="O1734" s="11"/>
      <c r="P1734" s="11"/>
      <c r="Q1734" s="11"/>
      <c r="R1734" s="15"/>
      <c r="S1734" s="13"/>
      <c r="T1734" s="13"/>
      <c r="U1734" s="19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9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</row>
    <row r="1735" spans="1:80" x14ac:dyDescent="0.15">
      <c r="A1735" s="36"/>
      <c r="B1735" s="14"/>
      <c r="C1735" s="13"/>
      <c r="D1735" s="12"/>
      <c r="E1735" s="13"/>
      <c r="F1735" s="13"/>
      <c r="G1735" s="13"/>
      <c r="H1735" s="13"/>
      <c r="I1735" s="12"/>
      <c r="J1735" s="12"/>
      <c r="K1735" s="30"/>
      <c r="L1735" s="2"/>
      <c r="M1735" s="15"/>
      <c r="N1735" s="11"/>
      <c r="O1735" s="11"/>
      <c r="P1735" s="11"/>
      <c r="Q1735" s="11"/>
      <c r="R1735" s="15"/>
      <c r="S1735" s="13"/>
      <c r="T1735" s="13"/>
      <c r="U1735" s="19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9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</row>
    <row r="1736" spans="1:80" x14ac:dyDescent="0.15">
      <c r="A1736" s="36"/>
      <c r="B1736" s="14"/>
      <c r="C1736" s="13"/>
      <c r="D1736" s="12"/>
      <c r="E1736" s="13"/>
      <c r="F1736" s="13"/>
      <c r="G1736" s="13"/>
      <c r="H1736" s="13"/>
      <c r="I1736" s="12"/>
      <c r="J1736" s="12"/>
      <c r="K1736" s="30"/>
      <c r="L1736" s="2"/>
      <c r="M1736" s="15"/>
      <c r="N1736" s="11"/>
      <c r="O1736" s="11"/>
      <c r="P1736" s="11"/>
      <c r="Q1736" s="11"/>
      <c r="R1736" s="15"/>
      <c r="S1736" s="13"/>
      <c r="T1736" s="13"/>
      <c r="U1736" s="19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9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</row>
    <row r="1737" spans="1:80" x14ac:dyDescent="0.15">
      <c r="A1737" s="36"/>
      <c r="B1737" s="14"/>
      <c r="C1737" s="13"/>
      <c r="D1737" s="12"/>
      <c r="E1737" s="13"/>
      <c r="F1737" s="13"/>
      <c r="G1737" s="13"/>
      <c r="H1737" s="13"/>
      <c r="I1737" s="12"/>
      <c r="J1737" s="12"/>
      <c r="K1737" s="30"/>
      <c r="L1737" s="2"/>
      <c r="M1737" s="15"/>
      <c r="N1737" s="11"/>
      <c r="O1737" s="11"/>
      <c r="P1737" s="11"/>
      <c r="Q1737" s="11"/>
      <c r="R1737" s="15"/>
      <c r="S1737" s="13"/>
      <c r="T1737" s="13"/>
      <c r="U1737" s="19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9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</row>
    <row r="1738" spans="1:80" x14ac:dyDescent="0.15">
      <c r="A1738" s="36"/>
      <c r="B1738" s="14"/>
      <c r="C1738" s="13"/>
      <c r="D1738" s="12"/>
      <c r="E1738" s="13"/>
      <c r="F1738" s="13"/>
      <c r="G1738" s="13"/>
      <c r="H1738" s="13"/>
      <c r="I1738" s="12"/>
      <c r="J1738" s="12"/>
      <c r="K1738" s="30"/>
      <c r="L1738" s="2"/>
      <c r="M1738" s="15"/>
      <c r="N1738" s="11"/>
      <c r="O1738" s="11"/>
      <c r="P1738" s="11"/>
      <c r="Q1738" s="11"/>
      <c r="R1738" s="15"/>
      <c r="S1738" s="13"/>
      <c r="T1738" s="13"/>
      <c r="U1738" s="19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9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</row>
    <row r="1739" spans="1:80" x14ac:dyDescent="0.15">
      <c r="A1739" s="36"/>
      <c r="B1739" s="14"/>
      <c r="C1739" s="13"/>
      <c r="D1739" s="12"/>
      <c r="E1739" s="13"/>
      <c r="F1739" s="13"/>
      <c r="G1739" s="13"/>
      <c r="H1739" s="13"/>
      <c r="I1739" s="12"/>
      <c r="J1739" s="12"/>
      <c r="K1739" s="30"/>
      <c r="L1739" s="2"/>
      <c r="M1739" s="15"/>
      <c r="N1739" s="11"/>
      <c r="O1739" s="11"/>
      <c r="P1739" s="11"/>
      <c r="Q1739" s="11"/>
      <c r="R1739" s="15"/>
      <c r="S1739" s="13"/>
      <c r="T1739" s="13"/>
      <c r="U1739" s="19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9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</row>
    <row r="1740" spans="1:80" x14ac:dyDescent="0.15">
      <c r="A1740" s="36"/>
      <c r="B1740" s="14"/>
      <c r="C1740" s="13"/>
      <c r="D1740" s="12"/>
      <c r="E1740" s="13"/>
      <c r="F1740" s="13"/>
      <c r="G1740" s="13"/>
      <c r="H1740" s="13"/>
      <c r="I1740" s="12"/>
      <c r="J1740" s="12"/>
      <c r="K1740" s="30"/>
      <c r="L1740" s="2"/>
      <c r="M1740" s="15"/>
      <c r="N1740" s="11"/>
      <c r="O1740" s="11"/>
      <c r="P1740" s="11"/>
      <c r="Q1740" s="11"/>
      <c r="R1740" s="15"/>
      <c r="S1740" s="13"/>
      <c r="T1740" s="13"/>
      <c r="U1740" s="19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9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</row>
    <row r="1741" spans="1:80" x14ac:dyDescent="0.15">
      <c r="A1741" s="36"/>
      <c r="B1741" s="14"/>
      <c r="C1741" s="13"/>
      <c r="D1741" s="12"/>
      <c r="E1741" s="13"/>
      <c r="F1741" s="13"/>
      <c r="G1741" s="13"/>
      <c r="H1741" s="13"/>
      <c r="I1741" s="12"/>
      <c r="J1741" s="12"/>
      <c r="K1741" s="30"/>
      <c r="L1741" s="2"/>
      <c r="M1741" s="15"/>
      <c r="N1741" s="11"/>
      <c r="O1741" s="11"/>
      <c r="P1741" s="11"/>
      <c r="Q1741" s="11"/>
      <c r="R1741" s="15"/>
      <c r="S1741" s="13"/>
      <c r="T1741" s="13"/>
      <c r="U1741" s="19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9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</row>
    <row r="1742" spans="1:80" x14ac:dyDescent="0.15">
      <c r="A1742" s="36"/>
      <c r="B1742" s="14"/>
      <c r="C1742" s="13"/>
      <c r="D1742" s="12"/>
      <c r="E1742" s="13"/>
      <c r="F1742" s="13"/>
      <c r="G1742" s="13"/>
      <c r="H1742" s="13"/>
      <c r="I1742" s="12"/>
      <c r="J1742" s="12"/>
      <c r="K1742" s="30"/>
      <c r="L1742" s="2"/>
      <c r="M1742" s="15"/>
      <c r="N1742" s="11"/>
      <c r="O1742" s="11"/>
      <c r="P1742" s="11"/>
      <c r="Q1742" s="11"/>
      <c r="R1742" s="15"/>
      <c r="S1742" s="13"/>
      <c r="T1742" s="13"/>
      <c r="U1742" s="19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9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</row>
    <row r="1743" spans="1:80" x14ac:dyDescent="0.15">
      <c r="A1743" s="36"/>
      <c r="B1743" s="14"/>
      <c r="C1743" s="13"/>
      <c r="D1743" s="12"/>
      <c r="E1743" s="13"/>
      <c r="F1743" s="13"/>
      <c r="G1743" s="13"/>
      <c r="H1743" s="13"/>
      <c r="I1743" s="12"/>
      <c r="J1743" s="12"/>
      <c r="K1743" s="30"/>
      <c r="L1743" s="2"/>
      <c r="M1743" s="15"/>
      <c r="N1743" s="11"/>
      <c r="O1743" s="11"/>
      <c r="P1743" s="11"/>
      <c r="Q1743" s="11"/>
      <c r="R1743" s="15"/>
      <c r="S1743" s="13"/>
      <c r="T1743" s="13"/>
      <c r="U1743" s="19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9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</row>
    <row r="1744" spans="1:80" x14ac:dyDescent="0.15">
      <c r="A1744" s="36"/>
      <c r="B1744" s="14"/>
      <c r="C1744" s="13"/>
      <c r="D1744" s="12"/>
      <c r="E1744" s="13"/>
      <c r="F1744" s="13"/>
      <c r="G1744" s="13"/>
      <c r="H1744" s="13"/>
      <c r="I1744" s="12"/>
      <c r="J1744" s="12"/>
      <c r="K1744" s="30"/>
      <c r="L1744" s="2"/>
      <c r="M1744" s="15"/>
      <c r="N1744" s="11"/>
      <c r="O1744" s="11"/>
      <c r="P1744" s="11"/>
      <c r="Q1744" s="11"/>
      <c r="R1744" s="15"/>
      <c r="S1744" s="13"/>
      <c r="T1744" s="13"/>
      <c r="U1744" s="19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9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</row>
    <row r="1745" spans="1:80" x14ac:dyDescent="0.15">
      <c r="A1745" s="36"/>
      <c r="B1745" s="14"/>
      <c r="C1745" s="13"/>
      <c r="D1745" s="12"/>
      <c r="E1745" s="13"/>
      <c r="F1745" s="13"/>
      <c r="G1745" s="13"/>
      <c r="H1745" s="13"/>
      <c r="I1745" s="12"/>
      <c r="J1745" s="12"/>
      <c r="K1745" s="30"/>
      <c r="L1745" s="2"/>
      <c r="M1745" s="15"/>
      <c r="N1745" s="11"/>
      <c r="O1745" s="11"/>
      <c r="P1745" s="11"/>
      <c r="Q1745" s="11"/>
      <c r="R1745" s="15"/>
      <c r="S1745" s="13"/>
      <c r="T1745" s="13"/>
      <c r="U1745" s="19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9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</row>
    <row r="1746" spans="1:80" x14ac:dyDescent="0.15">
      <c r="A1746" s="36"/>
      <c r="B1746" s="14"/>
      <c r="C1746" s="13"/>
      <c r="D1746" s="12"/>
      <c r="E1746" s="13"/>
      <c r="F1746" s="13"/>
      <c r="G1746" s="13"/>
      <c r="H1746" s="13"/>
      <c r="I1746" s="12"/>
      <c r="J1746" s="12"/>
      <c r="K1746" s="30"/>
      <c r="L1746" s="2"/>
      <c r="M1746" s="15"/>
      <c r="N1746" s="11"/>
      <c r="O1746" s="11"/>
      <c r="P1746" s="11"/>
      <c r="Q1746" s="11"/>
      <c r="R1746" s="15"/>
      <c r="S1746" s="13"/>
      <c r="T1746" s="13"/>
      <c r="U1746" s="19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9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</row>
    <row r="1747" spans="1:80" x14ac:dyDescent="0.15">
      <c r="A1747" s="36"/>
      <c r="B1747" s="14"/>
      <c r="C1747" s="13"/>
      <c r="D1747" s="12"/>
      <c r="E1747" s="13"/>
      <c r="F1747" s="13"/>
      <c r="G1747" s="13"/>
      <c r="H1747" s="13"/>
      <c r="I1747" s="12"/>
      <c r="J1747" s="12"/>
      <c r="K1747" s="30"/>
      <c r="L1747" s="2"/>
      <c r="M1747" s="15"/>
      <c r="N1747" s="11"/>
      <c r="O1747" s="11"/>
      <c r="P1747" s="11"/>
      <c r="Q1747" s="11"/>
      <c r="R1747" s="15"/>
      <c r="S1747" s="13"/>
      <c r="T1747" s="13"/>
      <c r="U1747" s="19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9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</row>
    <row r="1748" spans="1:80" x14ac:dyDescent="0.15">
      <c r="A1748" s="36"/>
      <c r="B1748" s="14"/>
      <c r="C1748" s="13"/>
      <c r="D1748" s="12"/>
      <c r="E1748" s="13"/>
      <c r="F1748" s="13"/>
      <c r="G1748" s="13"/>
      <c r="H1748" s="13"/>
      <c r="I1748" s="12"/>
      <c r="J1748" s="12"/>
      <c r="K1748" s="30"/>
      <c r="L1748" s="2"/>
      <c r="M1748" s="15"/>
      <c r="N1748" s="11"/>
      <c r="O1748" s="11"/>
      <c r="P1748" s="11"/>
      <c r="Q1748" s="11"/>
      <c r="R1748" s="15"/>
      <c r="S1748" s="13"/>
      <c r="T1748" s="13"/>
      <c r="U1748" s="19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9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</row>
    <row r="1749" spans="1:80" x14ac:dyDescent="0.15">
      <c r="A1749" s="36"/>
      <c r="B1749" s="14"/>
      <c r="C1749" s="13"/>
      <c r="D1749" s="12"/>
      <c r="E1749" s="13"/>
      <c r="F1749" s="13"/>
      <c r="G1749" s="13"/>
      <c r="H1749" s="13"/>
      <c r="I1749" s="12"/>
      <c r="J1749" s="12"/>
      <c r="K1749" s="30"/>
      <c r="L1749" s="2"/>
      <c r="M1749" s="15"/>
      <c r="N1749" s="11"/>
      <c r="O1749" s="11"/>
      <c r="P1749" s="11"/>
      <c r="Q1749" s="11"/>
      <c r="R1749" s="15"/>
      <c r="S1749" s="13"/>
      <c r="T1749" s="13"/>
      <c r="U1749" s="19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9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</row>
    <row r="1750" spans="1:80" x14ac:dyDescent="0.15">
      <c r="A1750" s="36"/>
      <c r="B1750" s="14"/>
      <c r="C1750" s="13"/>
      <c r="D1750" s="12"/>
      <c r="E1750" s="13"/>
      <c r="F1750" s="13"/>
      <c r="G1750" s="13"/>
      <c r="H1750" s="13"/>
      <c r="I1750" s="12"/>
      <c r="J1750" s="12"/>
      <c r="K1750" s="30"/>
      <c r="L1750" s="2"/>
      <c r="M1750" s="15"/>
      <c r="N1750" s="11"/>
      <c r="O1750" s="11"/>
      <c r="P1750" s="11"/>
      <c r="Q1750" s="11"/>
      <c r="R1750" s="15"/>
      <c r="S1750" s="13"/>
      <c r="T1750" s="13"/>
      <c r="U1750" s="19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9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</row>
    <row r="1751" spans="1:80" x14ac:dyDescent="0.15">
      <c r="A1751" s="36"/>
      <c r="B1751" s="14"/>
      <c r="C1751" s="13"/>
      <c r="D1751" s="12"/>
      <c r="E1751" s="13"/>
      <c r="F1751" s="13"/>
      <c r="G1751" s="13"/>
      <c r="H1751" s="13"/>
      <c r="I1751" s="12"/>
      <c r="J1751" s="12"/>
      <c r="K1751" s="30"/>
      <c r="L1751" s="2"/>
      <c r="M1751" s="15"/>
      <c r="N1751" s="11"/>
      <c r="O1751" s="11"/>
      <c r="P1751" s="11"/>
      <c r="Q1751" s="11"/>
      <c r="R1751" s="15"/>
      <c r="S1751" s="13"/>
      <c r="T1751" s="13"/>
      <c r="U1751" s="19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9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</row>
    <row r="1752" spans="1:80" x14ac:dyDescent="0.15">
      <c r="A1752" s="36"/>
      <c r="B1752" s="14"/>
      <c r="C1752" s="13"/>
      <c r="D1752" s="12"/>
      <c r="E1752" s="13"/>
      <c r="F1752" s="13"/>
      <c r="G1752" s="13"/>
      <c r="H1752" s="13"/>
      <c r="I1752" s="12"/>
      <c r="J1752" s="12"/>
      <c r="K1752" s="30"/>
      <c r="L1752" s="2"/>
      <c r="M1752" s="15"/>
      <c r="N1752" s="11"/>
      <c r="O1752" s="11"/>
      <c r="P1752" s="11"/>
      <c r="Q1752" s="11"/>
      <c r="R1752" s="15"/>
      <c r="S1752" s="13"/>
      <c r="T1752" s="13"/>
      <c r="U1752" s="19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9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</row>
    <row r="1753" spans="1:80" x14ac:dyDescent="0.15">
      <c r="A1753" s="36"/>
      <c r="B1753" s="14"/>
      <c r="C1753" s="13"/>
      <c r="D1753" s="12"/>
      <c r="E1753" s="13"/>
      <c r="F1753" s="13"/>
      <c r="G1753" s="13"/>
      <c r="H1753" s="13"/>
      <c r="I1753" s="12"/>
      <c r="J1753" s="12"/>
      <c r="K1753" s="30"/>
      <c r="L1753" s="2"/>
      <c r="M1753" s="15"/>
      <c r="N1753" s="11"/>
      <c r="O1753" s="11"/>
      <c r="P1753" s="11"/>
      <c r="Q1753" s="11"/>
      <c r="R1753" s="15"/>
      <c r="S1753" s="13"/>
      <c r="T1753" s="13"/>
      <c r="U1753" s="19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9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</row>
    <row r="1754" spans="1:80" x14ac:dyDescent="0.15">
      <c r="A1754" s="36"/>
      <c r="B1754" s="14"/>
      <c r="C1754" s="13"/>
      <c r="D1754" s="12"/>
      <c r="E1754" s="13"/>
      <c r="F1754" s="13"/>
      <c r="G1754" s="13"/>
      <c r="H1754" s="13"/>
      <c r="I1754" s="12"/>
      <c r="J1754" s="12"/>
      <c r="K1754" s="30"/>
      <c r="L1754" s="2"/>
      <c r="M1754" s="15"/>
      <c r="N1754" s="11"/>
      <c r="O1754" s="11"/>
      <c r="P1754" s="11"/>
      <c r="Q1754" s="11"/>
      <c r="R1754" s="15"/>
      <c r="S1754" s="13"/>
      <c r="T1754" s="13"/>
      <c r="U1754" s="19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9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</row>
    <row r="1755" spans="1:80" x14ac:dyDescent="0.15">
      <c r="A1755" s="36"/>
      <c r="B1755" s="14"/>
      <c r="C1755" s="13"/>
      <c r="D1755" s="12"/>
      <c r="E1755" s="13"/>
      <c r="F1755" s="13"/>
      <c r="G1755" s="13"/>
      <c r="H1755" s="13"/>
      <c r="I1755" s="12"/>
      <c r="J1755" s="12"/>
      <c r="K1755" s="30"/>
      <c r="L1755" s="2"/>
      <c r="M1755" s="15"/>
      <c r="N1755" s="11"/>
      <c r="O1755" s="11"/>
      <c r="P1755" s="11"/>
      <c r="Q1755" s="11"/>
      <c r="R1755" s="15"/>
      <c r="S1755" s="13"/>
      <c r="T1755" s="13"/>
      <c r="U1755" s="19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9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</row>
    <row r="1756" spans="1:80" x14ac:dyDescent="0.15">
      <c r="A1756" s="36"/>
      <c r="B1756" s="14"/>
      <c r="C1756" s="13"/>
      <c r="D1756" s="12"/>
      <c r="E1756" s="13"/>
      <c r="F1756" s="13"/>
      <c r="G1756" s="13"/>
      <c r="H1756" s="13"/>
      <c r="I1756" s="12"/>
      <c r="J1756" s="12"/>
      <c r="K1756" s="30"/>
      <c r="L1756" s="2"/>
      <c r="M1756" s="15"/>
      <c r="N1756" s="11"/>
      <c r="O1756" s="11"/>
      <c r="P1756" s="11"/>
      <c r="Q1756" s="11"/>
      <c r="R1756" s="15"/>
      <c r="S1756" s="13"/>
      <c r="T1756" s="13"/>
      <c r="U1756" s="19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9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</row>
    <row r="1757" spans="1:80" x14ac:dyDescent="0.15">
      <c r="A1757" s="36"/>
      <c r="B1757" s="14"/>
      <c r="C1757" s="13"/>
      <c r="D1757" s="12"/>
      <c r="E1757" s="13"/>
      <c r="F1757" s="13"/>
      <c r="G1757" s="13"/>
      <c r="H1757" s="13"/>
      <c r="I1757" s="12"/>
      <c r="J1757" s="12"/>
      <c r="K1757" s="30"/>
      <c r="L1757" s="2"/>
      <c r="M1757" s="15"/>
      <c r="N1757" s="11"/>
      <c r="O1757" s="11"/>
      <c r="P1757" s="11"/>
      <c r="Q1757" s="11"/>
      <c r="R1757" s="15"/>
      <c r="S1757" s="13"/>
      <c r="T1757" s="13"/>
      <c r="U1757" s="19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9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</row>
    <row r="1758" spans="1:80" x14ac:dyDescent="0.15">
      <c r="A1758" s="36"/>
      <c r="B1758" s="14"/>
      <c r="C1758" s="13"/>
      <c r="D1758" s="12"/>
      <c r="E1758" s="13"/>
      <c r="F1758" s="13"/>
      <c r="G1758" s="13"/>
      <c r="H1758" s="13"/>
      <c r="I1758" s="12"/>
      <c r="J1758" s="12"/>
      <c r="K1758" s="30"/>
      <c r="L1758" s="2"/>
      <c r="M1758" s="15"/>
      <c r="N1758" s="11"/>
      <c r="O1758" s="11"/>
      <c r="P1758" s="11"/>
      <c r="Q1758" s="11"/>
      <c r="R1758" s="15"/>
      <c r="S1758" s="13"/>
      <c r="T1758" s="13"/>
      <c r="U1758" s="19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9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</row>
    <row r="1759" spans="1:80" x14ac:dyDescent="0.15">
      <c r="A1759" s="36"/>
      <c r="B1759" s="14"/>
      <c r="C1759" s="13"/>
      <c r="D1759" s="12"/>
      <c r="E1759" s="13"/>
      <c r="F1759" s="13"/>
      <c r="G1759" s="13"/>
      <c r="H1759" s="13"/>
      <c r="I1759" s="12"/>
      <c r="J1759" s="12"/>
      <c r="K1759" s="30"/>
      <c r="L1759" s="2"/>
      <c r="M1759" s="15"/>
      <c r="N1759" s="11"/>
      <c r="O1759" s="11"/>
      <c r="P1759" s="11"/>
      <c r="Q1759" s="11"/>
      <c r="R1759" s="15"/>
      <c r="S1759" s="13"/>
      <c r="T1759" s="13"/>
      <c r="U1759" s="19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9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</row>
    <row r="1760" spans="1:80" x14ac:dyDescent="0.15">
      <c r="A1760" s="36"/>
      <c r="B1760" s="14"/>
      <c r="C1760" s="13"/>
      <c r="D1760" s="12"/>
      <c r="E1760" s="13"/>
      <c r="F1760" s="13"/>
      <c r="G1760" s="13"/>
      <c r="H1760" s="13"/>
      <c r="I1760" s="12"/>
      <c r="J1760" s="12"/>
      <c r="K1760" s="30"/>
      <c r="L1760" s="2"/>
      <c r="M1760" s="15"/>
      <c r="N1760" s="11"/>
      <c r="O1760" s="11"/>
      <c r="P1760" s="11"/>
      <c r="Q1760" s="11"/>
      <c r="R1760" s="15"/>
      <c r="S1760" s="13"/>
      <c r="T1760" s="13"/>
      <c r="U1760" s="19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9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</row>
    <row r="1761" spans="1:80" x14ac:dyDescent="0.15">
      <c r="A1761" s="36"/>
      <c r="B1761" s="14"/>
      <c r="C1761" s="13"/>
      <c r="D1761" s="12"/>
      <c r="E1761" s="13"/>
      <c r="F1761" s="13"/>
      <c r="G1761" s="13"/>
      <c r="H1761" s="13"/>
      <c r="I1761" s="12"/>
      <c r="J1761" s="12"/>
      <c r="K1761" s="30"/>
      <c r="L1761" s="2"/>
      <c r="M1761" s="15"/>
      <c r="N1761" s="11"/>
      <c r="O1761" s="11"/>
      <c r="P1761" s="11"/>
      <c r="Q1761" s="11"/>
      <c r="R1761" s="15"/>
      <c r="S1761" s="13"/>
      <c r="T1761" s="13"/>
      <c r="U1761" s="19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9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</row>
    <row r="1762" spans="1:80" x14ac:dyDescent="0.15">
      <c r="A1762" s="36"/>
      <c r="B1762" s="14"/>
      <c r="C1762" s="13"/>
      <c r="D1762" s="12"/>
      <c r="E1762" s="13"/>
      <c r="F1762" s="13"/>
      <c r="G1762" s="13"/>
      <c r="H1762" s="13"/>
      <c r="I1762" s="12"/>
      <c r="J1762" s="12"/>
      <c r="K1762" s="30"/>
      <c r="L1762" s="2"/>
      <c r="M1762" s="15"/>
      <c r="N1762" s="11"/>
      <c r="O1762" s="11"/>
      <c r="P1762" s="11"/>
      <c r="Q1762" s="11"/>
      <c r="R1762" s="15"/>
      <c r="S1762" s="13"/>
      <c r="T1762" s="13"/>
      <c r="U1762" s="19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9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</row>
    <row r="1763" spans="1:80" x14ac:dyDescent="0.15">
      <c r="A1763" s="36"/>
      <c r="B1763" s="14"/>
      <c r="C1763" s="13"/>
      <c r="D1763" s="12"/>
      <c r="E1763" s="13"/>
      <c r="F1763" s="13"/>
      <c r="G1763" s="13"/>
      <c r="H1763" s="13"/>
      <c r="I1763" s="12"/>
      <c r="J1763" s="12"/>
      <c r="K1763" s="30"/>
      <c r="L1763" s="2"/>
      <c r="M1763" s="15"/>
      <c r="N1763" s="11"/>
      <c r="O1763" s="11"/>
      <c r="P1763" s="11"/>
      <c r="Q1763" s="11"/>
      <c r="R1763" s="15"/>
      <c r="S1763" s="13"/>
      <c r="T1763" s="13"/>
      <c r="U1763" s="19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9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</row>
    <row r="1764" spans="1:80" x14ac:dyDescent="0.15">
      <c r="A1764" s="36"/>
      <c r="B1764" s="14"/>
      <c r="C1764" s="13"/>
      <c r="D1764" s="12"/>
      <c r="E1764" s="13"/>
      <c r="F1764" s="13"/>
      <c r="G1764" s="13"/>
      <c r="H1764" s="13"/>
      <c r="I1764" s="12"/>
      <c r="J1764" s="12"/>
      <c r="K1764" s="30"/>
      <c r="L1764" s="2"/>
      <c r="M1764" s="15"/>
      <c r="N1764" s="11"/>
      <c r="O1764" s="11"/>
      <c r="P1764" s="11"/>
      <c r="Q1764" s="11"/>
      <c r="R1764" s="15"/>
      <c r="S1764" s="13"/>
      <c r="T1764" s="13"/>
      <c r="U1764" s="19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9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</row>
    <row r="1765" spans="1:80" x14ac:dyDescent="0.15">
      <c r="A1765" s="36"/>
      <c r="B1765" s="14"/>
      <c r="C1765" s="13"/>
      <c r="D1765" s="12"/>
      <c r="E1765" s="13"/>
      <c r="F1765" s="13"/>
      <c r="G1765" s="13"/>
      <c r="H1765" s="13"/>
      <c r="I1765" s="12"/>
      <c r="J1765" s="12"/>
      <c r="K1765" s="30"/>
      <c r="L1765" s="2"/>
      <c r="M1765" s="15"/>
      <c r="N1765" s="11"/>
      <c r="O1765" s="11"/>
      <c r="P1765" s="11"/>
      <c r="Q1765" s="11"/>
      <c r="R1765" s="15"/>
      <c r="S1765" s="13"/>
      <c r="T1765" s="13"/>
      <c r="U1765" s="19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9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</row>
    <row r="1766" spans="1:80" x14ac:dyDescent="0.15">
      <c r="A1766" s="36"/>
      <c r="B1766" s="14"/>
      <c r="C1766" s="13"/>
      <c r="D1766" s="12"/>
      <c r="E1766" s="13"/>
      <c r="F1766" s="13"/>
      <c r="G1766" s="13"/>
      <c r="H1766" s="13"/>
      <c r="I1766" s="12"/>
      <c r="J1766" s="12"/>
      <c r="K1766" s="30"/>
      <c r="L1766" s="2"/>
      <c r="M1766" s="15"/>
      <c r="N1766" s="11"/>
      <c r="O1766" s="11"/>
      <c r="P1766" s="11"/>
      <c r="Q1766" s="11"/>
      <c r="R1766" s="15"/>
      <c r="S1766" s="13"/>
      <c r="T1766" s="13"/>
      <c r="U1766" s="19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9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</row>
    <row r="1767" spans="1:80" x14ac:dyDescent="0.15">
      <c r="A1767" s="36"/>
      <c r="B1767" s="14"/>
      <c r="C1767" s="13"/>
      <c r="D1767" s="12"/>
      <c r="E1767" s="13"/>
      <c r="F1767" s="13"/>
      <c r="G1767" s="13"/>
      <c r="H1767" s="13"/>
      <c r="I1767" s="12"/>
      <c r="J1767" s="12"/>
      <c r="K1767" s="30"/>
      <c r="L1767" s="2"/>
      <c r="M1767" s="15"/>
      <c r="N1767" s="11"/>
      <c r="O1767" s="11"/>
      <c r="P1767" s="11"/>
      <c r="Q1767" s="11"/>
      <c r="R1767" s="15"/>
      <c r="S1767" s="13"/>
      <c r="T1767" s="13"/>
      <c r="U1767" s="19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9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</row>
    <row r="1768" spans="1:80" x14ac:dyDescent="0.15">
      <c r="A1768" s="36"/>
      <c r="B1768" s="14"/>
      <c r="C1768" s="13"/>
      <c r="D1768" s="12"/>
      <c r="E1768" s="13"/>
      <c r="F1768" s="13"/>
      <c r="G1768" s="13"/>
      <c r="H1768" s="13"/>
      <c r="I1768" s="12"/>
      <c r="J1768" s="12"/>
      <c r="K1768" s="30"/>
      <c r="L1768" s="2"/>
      <c r="M1768" s="15"/>
      <c r="N1768" s="11"/>
      <c r="O1768" s="11"/>
      <c r="P1768" s="11"/>
      <c r="Q1768" s="11"/>
      <c r="R1768" s="15"/>
      <c r="S1768" s="13"/>
      <c r="T1768" s="13"/>
      <c r="U1768" s="19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9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</row>
    <row r="1769" spans="1:80" x14ac:dyDescent="0.15">
      <c r="A1769" s="36"/>
      <c r="B1769" s="14"/>
      <c r="C1769" s="13"/>
      <c r="D1769" s="12"/>
      <c r="E1769" s="13"/>
      <c r="F1769" s="13"/>
      <c r="G1769" s="13"/>
      <c r="H1769" s="13"/>
      <c r="I1769" s="12"/>
      <c r="J1769" s="12"/>
      <c r="K1769" s="30"/>
      <c r="L1769" s="2"/>
      <c r="M1769" s="15"/>
      <c r="N1769" s="11"/>
      <c r="O1769" s="11"/>
      <c r="P1769" s="11"/>
      <c r="Q1769" s="11"/>
      <c r="R1769" s="15"/>
      <c r="S1769" s="13"/>
      <c r="T1769" s="13"/>
      <c r="U1769" s="19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9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</row>
    <row r="1770" spans="1:80" x14ac:dyDescent="0.15">
      <c r="A1770" s="36"/>
      <c r="B1770" s="14"/>
      <c r="C1770" s="13"/>
      <c r="D1770" s="12"/>
      <c r="E1770" s="13"/>
      <c r="F1770" s="13"/>
      <c r="G1770" s="13"/>
      <c r="H1770" s="13"/>
      <c r="I1770" s="12"/>
      <c r="J1770" s="12"/>
      <c r="K1770" s="30"/>
      <c r="L1770" s="2"/>
      <c r="M1770" s="15"/>
      <c r="N1770" s="11"/>
      <c r="O1770" s="11"/>
      <c r="P1770" s="11"/>
      <c r="Q1770" s="11"/>
      <c r="R1770" s="15"/>
      <c r="S1770" s="13"/>
      <c r="T1770" s="13"/>
      <c r="U1770" s="19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9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</row>
    <row r="1771" spans="1:80" x14ac:dyDescent="0.15">
      <c r="A1771" s="36"/>
      <c r="B1771" s="14"/>
      <c r="C1771" s="13"/>
      <c r="D1771" s="12"/>
      <c r="E1771" s="13"/>
      <c r="F1771" s="13"/>
      <c r="G1771" s="13"/>
      <c r="H1771" s="13"/>
      <c r="I1771" s="12"/>
      <c r="J1771" s="12"/>
      <c r="K1771" s="30"/>
      <c r="L1771" s="2"/>
      <c r="M1771" s="15"/>
      <c r="N1771" s="11"/>
      <c r="O1771" s="11"/>
      <c r="P1771" s="11"/>
      <c r="Q1771" s="11"/>
      <c r="R1771" s="15"/>
      <c r="S1771" s="13"/>
      <c r="T1771" s="13"/>
      <c r="U1771" s="19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9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</row>
    <row r="1772" spans="1:80" x14ac:dyDescent="0.15">
      <c r="A1772" s="36"/>
      <c r="B1772" s="14"/>
      <c r="C1772" s="13"/>
      <c r="D1772" s="12"/>
      <c r="E1772" s="13"/>
      <c r="F1772" s="13"/>
      <c r="G1772" s="13"/>
      <c r="H1772" s="13"/>
      <c r="I1772" s="12"/>
      <c r="J1772" s="12"/>
      <c r="K1772" s="30"/>
      <c r="L1772" s="2"/>
      <c r="M1772" s="15"/>
      <c r="N1772" s="11"/>
      <c r="O1772" s="11"/>
      <c r="P1772" s="11"/>
      <c r="Q1772" s="11"/>
      <c r="R1772" s="15"/>
      <c r="S1772" s="13"/>
      <c r="T1772" s="13"/>
      <c r="U1772" s="19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9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</row>
    <row r="1773" spans="1:80" x14ac:dyDescent="0.15">
      <c r="A1773" s="36"/>
      <c r="B1773" s="14"/>
      <c r="C1773" s="13"/>
      <c r="D1773" s="12"/>
      <c r="E1773" s="13"/>
      <c r="F1773" s="13"/>
      <c r="G1773" s="13"/>
      <c r="H1773" s="13"/>
      <c r="I1773" s="12"/>
      <c r="J1773" s="12"/>
      <c r="K1773" s="30"/>
      <c r="L1773" s="2"/>
      <c r="M1773" s="15"/>
      <c r="N1773" s="11"/>
      <c r="O1773" s="11"/>
      <c r="P1773" s="11"/>
      <c r="Q1773" s="11"/>
      <c r="R1773" s="15"/>
      <c r="S1773" s="13"/>
      <c r="T1773" s="13"/>
      <c r="U1773" s="19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9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</row>
    <row r="1774" spans="1:80" x14ac:dyDescent="0.15">
      <c r="A1774" s="36"/>
      <c r="B1774" s="14"/>
      <c r="C1774" s="13"/>
      <c r="D1774" s="12"/>
      <c r="E1774" s="13"/>
      <c r="F1774" s="13"/>
      <c r="G1774" s="13"/>
      <c r="H1774" s="13"/>
      <c r="I1774" s="12"/>
      <c r="J1774" s="12"/>
      <c r="K1774" s="30"/>
      <c r="L1774" s="2"/>
      <c r="M1774" s="15"/>
      <c r="N1774" s="11"/>
      <c r="O1774" s="11"/>
      <c r="P1774" s="11"/>
      <c r="Q1774" s="11"/>
      <c r="R1774" s="15"/>
      <c r="S1774" s="13"/>
      <c r="T1774" s="13"/>
      <c r="U1774" s="19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9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</row>
    <row r="1775" spans="1:80" x14ac:dyDescent="0.15">
      <c r="A1775" s="36"/>
      <c r="B1775" s="14"/>
      <c r="C1775" s="13"/>
      <c r="D1775" s="12"/>
      <c r="E1775" s="13"/>
      <c r="F1775" s="13"/>
      <c r="G1775" s="13"/>
      <c r="H1775" s="13"/>
      <c r="I1775" s="12"/>
      <c r="J1775" s="12"/>
      <c r="K1775" s="30"/>
      <c r="L1775" s="2"/>
      <c r="M1775" s="15"/>
      <c r="N1775" s="11"/>
      <c r="O1775" s="11"/>
      <c r="P1775" s="11"/>
      <c r="Q1775" s="11"/>
      <c r="R1775" s="15"/>
      <c r="S1775" s="13"/>
      <c r="T1775" s="13"/>
      <c r="U1775" s="19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9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</row>
    <row r="1776" spans="1:80" x14ac:dyDescent="0.15">
      <c r="A1776" s="36"/>
      <c r="B1776" s="14"/>
      <c r="C1776" s="13"/>
      <c r="D1776" s="12"/>
      <c r="E1776" s="13"/>
      <c r="F1776" s="13"/>
      <c r="G1776" s="13"/>
      <c r="H1776" s="13"/>
      <c r="I1776" s="12"/>
      <c r="J1776" s="12"/>
      <c r="K1776" s="30"/>
      <c r="L1776" s="2"/>
      <c r="M1776" s="15"/>
      <c r="N1776" s="11"/>
      <c r="O1776" s="11"/>
      <c r="P1776" s="11"/>
      <c r="Q1776" s="11"/>
      <c r="R1776" s="15"/>
      <c r="S1776" s="13"/>
      <c r="T1776" s="13"/>
      <c r="U1776" s="19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9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</row>
    <row r="1777" spans="1:80" x14ac:dyDescent="0.15">
      <c r="A1777" s="36"/>
      <c r="B1777" s="14"/>
      <c r="C1777" s="13"/>
      <c r="D1777" s="12"/>
      <c r="E1777" s="13"/>
      <c r="F1777" s="13"/>
      <c r="G1777" s="13"/>
      <c r="H1777" s="13"/>
      <c r="I1777" s="12"/>
      <c r="J1777" s="12"/>
      <c r="K1777" s="30"/>
      <c r="L1777" s="2"/>
      <c r="M1777" s="15"/>
      <c r="N1777" s="11"/>
      <c r="O1777" s="11"/>
      <c r="P1777" s="11"/>
      <c r="Q1777" s="11"/>
      <c r="R1777" s="15"/>
      <c r="S1777" s="13"/>
      <c r="T1777" s="13"/>
      <c r="U1777" s="19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9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</row>
    <row r="1778" spans="1:80" x14ac:dyDescent="0.15">
      <c r="A1778" s="36"/>
      <c r="B1778" s="14"/>
      <c r="C1778" s="13"/>
      <c r="D1778" s="12"/>
      <c r="E1778" s="13"/>
      <c r="F1778" s="13"/>
      <c r="G1778" s="13"/>
      <c r="H1778" s="13"/>
      <c r="I1778" s="12"/>
      <c r="J1778" s="12"/>
      <c r="K1778" s="30"/>
      <c r="L1778" s="2"/>
      <c r="M1778" s="15"/>
      <c r="N1778" s="11"/>
      <c r="O1778" s="11"/>
      <c r="P1778" s="11"/>
      <c r="Q1778" s="11"/>
      <c r="R1778" s="15"/>
      <c r="S1778" s="13"/>
      <c r="T1778" s="13"/>
      <c r="U1778" s="19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9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</row>
    <row r="1779" spans="1:80" x14ac:dyDescent="0.15">
      <c r="A1779" s="36"/>
      <c r="B1779" s="14"/>
      <c r="C1779" s="13"/>
      <c r="D1779" s="12"/>
      <c r="E1779" s="13"/>
      <c r="F1779" s="13"/>
      <c r="G1779" s="13"/>
      <c r="H1779" s="13"/>
      <c r="I1779" s="12"/>
      <c r="J1779" s="12"/>
      <c r="K1779" s="30"/>
      <c r="L1779" s="2"/>
      <c r="M1779" s="15"/>
      <c r="N1779" s="11"/>
      <c r="O1779" s="11"/>
      <c r="P1779" s="11"/>
      <c r="Q1779" s="11"/>
      <c r="R1779" s="15"/>
      <c r="S1779" s="13"/>
      <c r="T1779" s="13"/>
      <c r="U1779" s="19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9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</row>
    <row r="1780" spans="1:80" x14ac:dyDescent="0.15">
      <c r="A1780" s="36"/>
      <c r="B1780" s="14"/>
      <c r="C1780" s="13"/>
      <c r="D1780" s="12"/>
      <c r="E1780" s="13"/>
      <c r="F1780" s="13"/>
      <c r="G1780" s="13"/>
      <c r="H1780" s="13"/>
      <c r="I1780" s="12"/>
      <c r="J1780" s="12"/>
      <c r="K1780" s="30"/>
      <c r="L1780" s="2"/>
      <c r="M1780" s="15"/>
      <c r="N1780" s="11"/>
      <c r="O1780" s="11"/>
      <c r="P1780" s="11"/>
      <c r="Q1780" s="11"/>
      <c r="R1780" s="15"/>
      <c r="S1780" s="13"/>
      <c r="T1780" s="13"/>
      <c r="U1780" s="19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9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</row>
    <row r="1781" spans="1:80" x14ac:dyDescent="0.15">
      <c r="A1781" s="36"/>
      <c r="B1781" s="14"/>
      <c r="C1781" s="13"/>
      <c r="D1781" s="12"/>
      <c r="E1781" s="13"/>
      <c r="F1781" s="13"/>
      <c r="G1781" s="13"/>
      <c r="H1781" s="13"/>
      <c r="I1781" s="12"/>
      <c r="J1781" s="12"/>
      <c r="K1781" s="30"/>
      <c r="L1781" s="2"/>
      <c r="M1781" s="15"/>
      <c r="N1781" s="11"/>
      <c r="O1781" s="11"/>
      <c r="P1781" s="11"/>
      <c r="Q1781" s="11"/>
      <c r="R1781" s="15"/>
      <c r="S1781" s="13"/>
      <c r="T1781" s="13"/>
      <c r="U1781" s="19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9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</row>
    <row r="1782" spans="1:80" x14ac:dyDescent="0.15">
      <c r="A1782" s="36"/>
      <c r="B1782" s="14"/>
      <c r="C1782" s="13"/>
      <c r="D1782" s="12"/>
      <c r="E1782" s="13"/>
      <c r="F1782" s="13"/>
      <c r="G1782" s="13"/>
      <c r="H1782" s="13"/>
      <c r="I1782" s="12"/>
      <c r="J1782" s="12"/>
      <c r="K1782" s="30"/>
      <c r="L1782" s="2"/>
      <c r="M1782" s="15"/>
      <c r="N1782" s="11"/>
      <c r="O1782" s="11"/>
      <c r="P1782" s="11"/>
      <c r="Q1782" s="11"/>
      <c r="R1782" s="15"/>
      <c r="S1782" s="13"/>
      <c r="T1782" s="13"/>
      <c r="U1782" s="19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9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</row>
    <row r="1783" spans="1:80" x14ac:dyDescent="0.15">
      <c r="A1783" s="36"/>
      <c r="B1783" s="14"/>
      <c r="C1783" s="13"/>
      <c r="D1783" s="12"/>
      <c r="E1783" s="13"/>
      <c r="F1783" s="13"/>
      <c r="G1783" s="13"/>
      <c r="H1783" s="13"/>
      <c r="I1783" s="12"/>
      <c r="J1783" s="12"/>
      <c r="K1783" s="30"/>
      <c r="L1783" s="2"/>
      <c r="M1783" s="15"/>
      <c r="N1783" s="11"/>
      <c r="O1783" s="11"/>
      <c r="P1783" s="11"/>
      <c r="Q1783" s="11"/>
      <c r="R1783" s="15"/>
      <c r="S1783" s="13"/>
      <c r="T1783" s="13"/>
      <c r="U1783" s="19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9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</row>
    <row r="1784" spans="1:80" x14ac:dyDescent="0.15">
      <c r="A1784" s="36"/>
      <c r="B1784" s="14"/>
      <c r="C1784" s="13"/>
      <c r="D1784" s="12"/>
      <c r="E1784" s="13"/>
      <c r="F1784" s="13"/>
      <c r="G1784" s="13"/>
      <c r="H1784" s="13"/>
      <c r="I1784" s="12"/>
      <c r="J1784" s="12"/>
      <c r="K1784" s="30"/>
      <c r="L1784" s="2"/>
      <c r="M1784" s="15"/>
      <c r="N1784" s="11"/>
      <c r="O1784" s="11"/>
      <c r="P1784" s="11"/>
      <c r="Q1784" s="11"/>
      <c r="R1784" s="15"/>
      <c r="S1784" s="13"/>
      <c r="T1784" s="13"/>
      <c r="U1784" s="19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9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</row>
    <row r="1785" spans="1:80" x14ac:dyDescent="0.15">
      <c r="A1785" s="36"/>
      <c r="B1785" s="14"/>
      <c r="C1785" s="13"/>
      <c r="D1785" s="12"/>
      <c r="E1785" s="13"/>
      <c r="F1785" s="13"/>
      <c r="G1785" s="13"/>
      <c r="H1785" s="13"/>
      <c r="I1785" s="12"/>
      <c r="J1785" s="12"/>
      <c r="K1785" s="30"/>
      <c r="L1785" s="2"/>
      <c r="M1785" s="15"/>
      <c r="N1785" s="11"/>
      <c r="O1785" s="11"/>
      <c r="P1785" s="11"/>
      <c r="Q1785" s="11"/>
      <c r="R1785" s="15"/>
      <c r="S1785" s="13"/>
      <c r="T1785" s="13"/>
      <c r="U1785" s="19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9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</row>
    <row r="1786" spans="1:80" x14ac:dyDescent="0.15">
      <c r="A1786" s="36"/>
      <c r="B1786" s="14"/>
      <c r="C1786" s="13"/>
      <c r="D1786" s="12"/>
      <c r="E1786" s="13"/>
      <c r="F1786" s="13"/>
      <c r="G1786" s="13"/>
      <c r="H1786" s="13"/>
      <c r="I1786" s="12"/>
      <c r="J1786" s="12"/>
      <c r="K1786" s="30"/>
      <c r="L1786" s="2"/>
      <c r="M1786" s="15"/>
      <c r="N1786" s="11"/>
      <c r="O1786" s="11"/>
      <c r="P1786" s="11"/>
      <c r="Q1786" s="11"/>
      <c r="R1786" s="15"/>
      <c r="S1786" s="13"/>
      <c r="T1786" s="13"/>
      <c r="U1786" s="19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9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</row>
    <row r="1787" spans="1:80" x14ac:dyDescent="0.15">
      <c r="A1787" s="36"/>
      <c r="B1787" s="14"/>
      <c r="C1787" s="13"/>
      <c r="D1787" s="12"/>
      <c r="E1787" s="13"/>
      <c r="F1787" s="13"/>
      <c r="G1787" s="13"/>
      <c r="H1787" s="13"/>
      <c r="I1787" s="12"/>
      <c r="J1787" s="12"/>
      <c r="K1787" s="30"/>
      <c r="L1787" s="2"/>
      <c r="M1787" s="15"/>
      <c r="N1787" s="11"/>
      <c r="O1787" s="11"/>
      <c r="P1787" s="11"/>
      <c r="Q1787" s="11"/>
      <c r="R1787" s="15"/>
      <c r="S1787" s="13"/>
      <c r="T1787" s="13"/>
      <c r="U1787" s="19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9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</row>
    <row r="1788" spans="1:80" x14ac:dyDescent="0.15">
      <c r="A1788" s="36"/>
      <c r="B1788" s="14"/>
      <c r="C1788" s="13"/>
      <c r="D1788" s="12"/>
      <c r="E1788" s="13"/>
      <c r="F1788" s="13"/>
      <c r="G1788" s="13"/>
      <c r="H1788" s="13"/>
      <c r="I1788" s="12"/>
      <c r="J1788" s="12"/>
      <c r="K1788" s="30"/>
      <c r="L1788" s="2"/>
      <c r="M1788" s="15"/>
      <c r="N1788" s="11"/>
      <c r="O1788" s="11"/>
      <c r="P1788" s="11"/>
      <c r="Q1788" s="11"/>
      <c r="R1788" s="15"/>
      <c r="S1788" s="13"/>
      <c r="T1788" s="13"/>
      <c r="U1788" s="19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9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</row>
    <row r="1789" spans="1:80" x14ac:dyDescent="0.15">
      <c r="A1789" s="36"/>
      <c r="B1789" s="14"/>
      <c r="C1789" s="13"/>
      <c r="D1789" s="12"/>
      <c r="E1789" s="13"/>
      <c r="F1789" s="13"/>
      <c r="G1789" s="13"/>
      <c r="H1789" s="13"/>
      <c r="I1789" s="12"/>
      <c r="J1789" s="12"/>
      <c r="K1789" s="30"/>
      <c r="L1789" s="2"/>
      <c r="M1789" s="15"/>
      <c r="N1789" s="11"/>
      <c r="O1789" s="11"/>
      <c r="P1789" s="11"/>
      <c r="Q1789" s="11"/>
      <c r="R1789" s="15"/>
      <c r="S1789" s="13"/>
      <c r="T1789" s="13"/>
      <c r="U1789" s="19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9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</row>
    <row r="1790" spans="1:80" x14ac:dyDescent="0.15">
      <c r="A1790" s="36"/>
      <c r="B1790" s="14"/>
      <c r="C1790" s="13"/>
      <c r="D1790" s="12"/>
      <c r="E1790" s="13"/>
      <c r="F1790" s="13"/>
      <c r="G1790" s="13"/>
      <c r="H1790" s="13"/>
      <c r="I1790" s="12"/>
      <c r="J1790" s="12"/>
      <c r="K1790" s="30"/>
      <c r="L1790" s="2"/>
      <c r="M1790" s="15"/>
      <c r="N1790" s="11"/>
      <c r="O1790" s="11"/>
      <c r="P1790" s="11"/>
      <c r="Q1790" s="11"/>
      <c r="R1790" s="15"/>
      <c r="S1790" s="13"/>
      <c r="T1790" s="13"/>
      <c r="U1790" s="19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9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</row>
    <row r="1791" spans="1:80" x14ac:dyDescent="0.15">
      <c r="A1791" s="36"/>
      <c r="B1791" s="14"/>
      <c r="C1791" s="13"/>
      <c r="D1791" s="12"/>
      <c r="E1791" s="13"/>
      <c r="F1791" s="13"/>
      <c r="G1791" s="13"/>
      <c r="H1791" s="13"/>
      <c r="I1791" s="12"/>
      <c r="J1791" s="12"/>
      <c r="K1791" s="30"/>
      <c r="L1791" s="2"/>
      <c r="M1791" s="15"/>
      <c r="N1791" s="11"/>
      <c r="O1791" s="11"/>
      <c r="P1791" s="11"/>
      <c r="Q1791" s="11"/>
      <c r="R1791" s="15"/>
      <c r="S1791" s="13"/>
      <c r="T1791" s="13"/>
      <c r="U1791" s="19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9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</row>
    <row r="1792" spans="1:80" x14ac:dyDescent="0.15">
      <c r="A1792" s="36"/>
      <c r="B1792" s="14"/>
      <c r="C1792" s="13"/>
      <c r="D1792" s="12"/>
      <c r="E1792" s="13"/>
      <c r="F1792" s="13"/>
      <c r="G1792" s="13"/>
      <c r="H1792" s="13"/>
      <c r="I1792" s="12"/>
      <c r="J1792" s="12"/>
      <c r="K1792" s="30"/>
      <c r="L1792" s="2"/>
      <c r="M1792" s="15"/>
      <c r="N1792" s="11"/>
      <c r="O1792" s="11"/>
      <c r="P1792" s="11"/>
      <c r="Q1792" s="11"/>
      <c r="R1792" s="15"/>
      <c r="S1792" s="13"/>
      <c r="T1792" s="13"/>
      <c r="U1792" s="19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9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</row>
    <row r="1793" spans="1:80" x14ac:dyDescent="0.15">
      <c r="A1793" s="36"/>
      <c r="B1793" s="14"/>
      <c r="C1793" s="13"/>
      <c r="D1793" s="12"/>
      <c r="E1793" s="13"/>
      <c r="F1793" s="13"/>
      <c r="G1793" s="13"/>
      <c r="H1793" s="13"/>
      <c r="I1793" s="12"/>
      <c r="J1793" s="12"/>
      <c r="K1793" s="30"/>
      <c r="L1793" s="2"/>
      <c r="M1793" s="15"/>
      <c r="N1793" s="11"/>
      <c r="O1793" s="11"/>
      <c r="P1793" s="11"/>
      <c r="Q1793" s="11"/>
      <c r="R1793" s="15"/>
      <c r="S1793" s="13"/>
      <c r="T1793" s="13"/>
      <c r="U1793" s="19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9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</row>
    <row r="1794" spans="1:80" x14ac:dyDescent="0.15">
      <c r="A1794" s="36"/>
      <c r="B1794" s="14"/>
      <c r="C1794" s="13"/>
      <c r="D1794" s="12"/>
      <c r="E1794" s="13"/>
      <c r="F1794" s="13"/>
      <c r="G1794" s="13"/>
      <c r="H1794" s="13"/>
      <c r="I1794" s="12"/>
      <c r="J1794" s="12"/>
      <c r="K1794" s="30"/>
      <c r="L1794" s="2"/>
      <c r="M1794" s="15"/>
      <c r="N1794" s="11"/>
      <c r="O1794" s="11"/>
      <c r="P1794" s="11"/>
      <c r="Q1794" s="11"/>
      <c r="R1794" s="15"/>
      <c r="S1794" s="13"/>
      <c r="T1794" s="13"/>
      <c r="U1794" s="19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9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</row>
    <row r="1795" spans="1:80" x14ac:dyDescent="0.15">
      <c r="A1795" s="36"/>
      <c r="B1795" s="14"/>
      <c r="C1795" s="13"/>
      <c r="D1795" s="12"/>
      <c r="E1795" s="13"/>
      <c r="F1795" s="13"/>
      <c r="G1795" s="13"/>
      <c r="H1795" s="13"/>
      <c r="I1795" s="12"/>
      <c r="J1795" s="12"/>
      <c r="K1795" s="30"/>
      <c r="L1795" s="2"/>
      <c r="M1795" s="15"/>
      <c r="N1795" s="11"/>
      <c r="O1795" s="11"/>
      <c r="P1795" s="11"/>
      <c r="Q1795" s="11"/>
      <c r="R1795" s="15"/>
      <c r="S1795" s="13"/>
      <c r="T1795" s="13"/>
      <c r="U1795" s="19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9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</row>
    <row r="1796" spans="1:80" x14ac:dyDescent="0.15">
      <c r="A1796" s="36"/>
      <c r="B1796" s="14"/>
      <c r="C1796" s="13"/>
      <c r="D1796" s="12"/>
      <c r="E1796" s="13"/>
      <c r="F1796" s="13"/>
      <c r="G1796" s="13"/>
      <c r="H1796" s="13"/>
      <c r="I1796" s="12"/>
      <c r="J1796" s="12"/>
      <c r="K1796" s="30"/>
      <c r="L1796" s="2"/>
      <c r="M1796" s="15"/>
      <c r="N1796" s="11"/>
      <c r="O1796" s="11"/>
      <c r="P1796" s="11"/>
      <c r="Q1796" s="11"/>
      <c r="R1796" s="15"/>
      <c r="S1796" s="13"/>
      <c r="T1796" s="13"/>
      <c r="U1796" s="19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9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</row>
    <row r="1797" spans="1:80" x14ac:dyDescent="0.15">
      <c r="A1797" s="36"/>
      <c r="B1797" s="14"/>
      <c r="C1797" s="13"/>
      <c r="D1797" s="12"/>
      <c r="E1797" s="13"/>
      <c r="F1797" s="13"/>
      <c r="G1797" s="13"/>
      <c r="H1797" s="13"/>
      <c r="I1797" s="12"/>
      <c r="J1797" s="12"/>
      <c r="K1797" s="30"/>
      <c r="L1797" s="2"/>
      <c r="M1797" s="15"/>
      <c r="N1797" s="11"/>
      <c r="O1797" s="11"/>
      <c r="P1797" s="11"/>
      <c r="Q1797" s="11"/>
      <c r="R1797" s="15"/>
      <c r="S1797" s="13"/>
      <c r="T1797" s="13"/>
      <c r="U1797" s="19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9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</row>
    <row r="1798" spans="1:80" x14ac:dyDescent="0.15">
      <c r="A1798" s="36"/>
      <c r="B1798" s="14"/>
      <c r="C1798" s="13"/>
      <c r="D1798" s="12"/>
      <c r="E1798" s="13"/>
      <c r="F1798" s="13"/>
      <c r="G1798" s="13"/>
      <c r="H1798" s="13"/>
      <c r="I1798" s="12"/>
      <c r="J1798" s="12"/>
      <c r="K1798" s="30"/>
      <c r="L1798" s="2"/>
      <c r="M1798" s="15"/>
      <c r="N1798" s="11"/>
      <c r="O1798" s="11"/>
      <c r="P1798" s="11"/>
      <c r="Q1798" s="11"/>
      <c r="R1798" s="15"/>
      <c r="S1798" s="13"/>
      <c r="T1798" s="13"/>
      <c r="U1798" s="19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9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</row>
    <row r="1799" spans="1:80" x14ac:dyDescent="0.15">
      <c r="A1799" s="36"/>
      <c r="B1799" s="14"/>
      <c r="C1799" s="13"/>
      <c r="D1799" s="12"/>
      <c r="E1799" s="13"/>
      <c r="F1799" s="13"/>
      <c r="G1799" s="13"/>
      <c r="H1799" s="13"/>
      <c r="I1799" s="12"/>
      <c r="J1799" s="12"/>
      <c r="K1799" s="30"/>
      <c r="L1799" s="2"/>
      <c r="M1799" s="15"/>
      <c r="N1799" s="11"/>
      <c r="O1799" s="11"/>
      <c r="P1799" s="11"/>
      <c r="Q1799" s="11"/>
      <c r="R1799" s="15"/>
      <c r="S1799" s="13"/>
      <c r="T1799" s="13"/>
      <c r="U1799" s="19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9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</row>
    <row r="1800" spans="1:80" x14ac:dyDescent="0.15">
      <c r="A1800" s="36"/>
      <c r="B1800" s="14"/>
      <c r="C1800" s="13"/>
      <c r="D1800" s="12"/>
      <c r="E1800" s="13"/>
      <c r="F1800" s="13"/>
      <c r="G1800" s="13"/>
      <c r="H1800" s="13"/>
      <c r="I1800" s="12"/>
      <c r="J1800" s="12"/>
      <c r="K1800" s="30"/>
      <c r="L1800" s="2"/>
      <c r="M1800" s="15"/>
      <c r="N1800" s="11"/>
      <c r="O1800" s="11"/>
      <c r="P1800" s="11"/>
      <c r="Q1800" s="11"/>
      <c r="R1800" s="15"/>
      <c r="S1800" s="13"/>
      <c r="T1800" s="13"/>
      <c r="U1800" s="19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9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</row>
    <row r="1801" spans="1:80" x14ac:dyDescent="0.15">
      <c r="A1801" s="36"/>
      <c r="B1801" s="14"/>
      <c r="C1801" s="13"/>
      <c r="D1801" s="12"/>
      <c r="E1801" s="13"/>
      <c r="F1801" s="13"/>
      <c r="G1801" s="13"/>
      <c r="H1801" s="13"/>
      <c r="I1801" s="12"/>
      <c r="J1801" s="12"/>
      <c r="K1801" s="30"/>
      <c r="L1801" s="2"/>
      <c r="M1801" s="15"/>
      <c r="N1801" s="11"/>
      <c r="O1801" s="11"/>
      <c r="P1801" s="11"/>
      <c r="Q1801" s="11"/>
      <c r="R1801" s="15"/>
      <c r="S1801" s="13"/>
      <c r="T1801" s="13"/>
      <c r="U1801" s="19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9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</row>
    <row r="1802" spans="1:80" x14ac:dyDescent="0.15">
      <c r="A1802" s="36"/>
      <c r="B1802" s="14"/>
      <c r="C1802" s="13"/>
      <c r="D1802" s="12"/>
      <c r="E1802" s="13"/>
      <c r="F1802" s="13"/>
      <c r="G1802" s="13"/>
      <c r="H1802" s="13"/>
      <c r="I1802" s="12"/>
      <c r="J1802" s="12"/>
      <c r="K1802" s="30"/>
      <c r="L1802" s="2"/>
      <c r="M1802" s="15"/>
      <c r="N1802" s="11"/>
      <c r="O1802" s="11"/>
      <c r="P1802" s="11"/>
      <c r="Q1802" s="11"/>
      <c r="R1802" s="15"/>
      <c r="S1802" s="13"/>
      <c r="T1802" s="13"/>
      <c r="U1802" s="19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9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</row>
    <row r="1803" spans="1:80" x14ac:dyDescent="0.15">
      <c r="A1803" s="36"/>
      <c r="B1803" s="14"/>
      <c r="C1803" s="13"/>
      <c r="D1803" s="12"/>
      <c r="E1803" s="13"/>
      <c r="F1803" s="13"/>
      <c r="G1803" s="13"/>
      <c r="H1803" s="13"/>
      <c r="I1803" s="12"/>
      <c r="J1803" s="12"/>
      <c r="K1803" s="30"/>
      <c r="L1803" s="2"/>
      <c r="M1803" s="15"/>
      <c r="N1803" s="11"/>
      <c r="O1803" s="11"/>
      <c r="P1803" s="11"/>
      <c r="Q1803" s="11"/>
      <c r="R1803" s="15"/>
      <c r="S1803" s="13"/>
      <c r="T1803" s="13"/>
      <c r="U1803" s="19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9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</row>
    <row r="1804" spans="1:80" x14ac:dyDescent="0.15">
      <c r="A1804" s="36"/>
      <c r="B1804" s="14"/>
      <c r="C1804" s="13"/>
      <c r="D1804" s="12"/>
      <c r="E1804" s="13"/>
      <c r="F1804" s="13"/>
      <c r="G1804" s="13"/>
      <c r="H1804" s="13"/>
      <c r="I1804" s="12"/>
      <c r="J1804" s="12"/>
      <c r="K1804" s="30"/>
      <c r="L1804" s="2"/>
      <c r="M1804" s="15"/>
      <c r="N1804" s="11"/>
      <c r="O1804" s="11"/>
      <c r="P1804" s="11"/>
      <c r="Q1804" s="11"/>
      <c r="R1804" s="15"/>
      <c r="S1804" s="13"/>
      <c r="T1804" s="13"/>
      <c r="U1804" s="19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9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</row>
    <row r="1805" spans="1:80" x14ac:dyDescent="0.15">
      <c r="A1805" s="36"/>
      <c r="B1805" s="14"/>
      <c r="C1805" s="13"/>
      <c r="D1805" s="12"/>
      <c r="E1805" s="13"/>
      <c r="F1805" s="13"/>
      <c r="G1805" s="13"/>
      <c r="H1805" s="13"/>
      <c r="I1805" s="12"/>
      <c r="J1805" s="12"/>
      <c r="K1805" s="30"/>
      <c r="L1805" s="2"/>
      <c r="M1805" s="15"/>
      <c r="N1805" s="11"/>
      <c r="O1805" s="11"/>
      <c r="P1805" s="11"/>
      <c r="Q1805" s="11"/>
      <c r="R1805" s="15"/>
      <c r="S1805" s="13"/>
      <c r="T1805" s="13"/>
      <c r="U1805" s="19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9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</row>
    <row r="1806" spans="1:80" x14ac:dyDescent="0.15">
      <c r="A1806" s="36"/>
      <c r="B1806" s="14"/>
      <c r="C1806" s="13"/>
      <c r="D1806" s="12"/>
      <c r="E1806" s="13"/>
      <c r="F1806" s="13"/>
      <c r="G1806" s="13"/>
      <c r="H1806" s="13"/>
      <c r="I1806" s="12"/>
      <c r="J1806" s="12"/>
      <c r="K1806" s="30"/>
      <c r="L1806" s="2"/>
      <c r="M1806" s="15"/>
      <c r="N1806" s="11"/>
      <c r="O1806" s="11"/>
      <c r="P1806" s="11"/>
      <c r="Q1806" s="11"/>
      <c r="R1806" s="15"/>
      <c r="S1806" s="13"/>
      <c r="T1806" s="13"/>
      <c r="U1806" s="19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9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</row>
    <row r="1807" spans="1:80" x14ac:dyDescent="0.15">
      <c r="A1807" s="36"/>
      <c r="B1807" s="14"/>
      <c r="C1807" s="13"/>
      <c r="D1807" s="12"/>
      <c r="E1807" s="13"/>
      <c r="F1807" s="13"/>
      <c r="G1807" s="13"/>
      <c r="H1807" s="13"/>
      <c r="I1807" s="12"/>
      <c r="J1807" s="12"/>
      <c r="K1807" s="30"/>
      <c r="L1807" s="2"/>
      <c r="M1807" s="15"/>
      <c r="N1807" s="11"/>
      <c r="O1807" s="11"/>
      <c r="P1807" s="11"/>
      <c r="Q1807" s="11"/>
      <c r="R1807" s="15"/>
      <c r="S1807" s="13"/>
      <c r="T1807" s="13"/>
      <c r="U1807" s="19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9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</row>
    <row r="1808" spans="1:80" x14ac:dyDescent="0.15">
      <c r="A1808" s="36"/>
      <c r="B1808" s="14"/>
      <c r="C1808" s="13"/>
      <c r="D1808" s="12"/>
      <c r="E1808" s="13"/>
      <c r="F1808" s="13"/>
      <c r="G1808" s="13"/>
      <c r="H1808" s="13"/>
      <c r="I1808" s="12"/>
      <c r="J1808" s="12"/>
      <c r="K1808" s="30"/>
      <c r="L1808" s="2"/>
      <c r="M1808" s="15"/>
      <c r="N1808" s="11"/>
      <c r="O1808" s="11"/>
      <c r="P1808" s="11"/>
      <c r="Q1808" s="11"/>
      <c r="R1808" s="15"/>
      <c r="S1808" s="13"/>
      <c r="T1808" s="13"/>
      <c r="U1808" s="19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9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</row>
    <row r="1809" spans="1:80" x14ac:dyDescent="0.15">
      <c r="A1809" s="36"/>
      <c r="B1809" s="14"/>
      <c r="C1809" s="13"/>
      <c r="D1809" s="12"/>
      <c r="E1809" s="13"/>
      <c r="F1809" s="13"/>
      <c r="G1809" s="13"/>
      <c r="H1809" s="13"/>
      <c r="I1809" s="12"/>
      <c r="J1809" s="12"/>
      <c r="K1809" s="30"/>
      <c r="L1809" s="2"/>
      <c r="M1809" s="15"/>
      <c r="N1809" s="11"/>
      <c r="O1809" s="11"/>
      <c r="P1809" s="11"/>
      <c r="Q1809" s="11"/>
      <c r="R1809" s="15"/>
      <c r="S1809" s="13"/>
      <c r="T1809" s="13"/>
      <c r="U1809" s="19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9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</row>
    <row r="1810" spans="1:80" x14ac:dyDescent="0.15">
      <c r="A1810" s="36"/>
      <c r="B1810" s="14"/>
      <c r="C1810" s="13"/>
      <c r="D1810" s="12"/>
      <c r="E1810" s="13"/>
      <c r="F1810" s="13"/>
      <c r="G1810" s="13"/>
      <c r="H1810" s="13"/>
      <c r="I1810" s="12"/>
      <c r="J1810" s="12"/>
      <c r="K1810" s="30"/>
      <c r="L1810" s="2"/>
      <c r="M1810" s="15"/>
      <c r="N1810" s="11"/>
      <c r="O1810" s="11"/>
      <c r="P1810" s="11"/>
      <c r="Q1810" s="11"/>
      <c r="R1810" s="15"/>
      <c r="S1810" s="13"/>
      <c r="T1810" s="13"/>
      <c r="U1810" s="19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9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</row>
    <row r="1811" spans="1:80" x14ac:dyDescent="0.15">
      <c r="A1811" s="36"/>
      <c r="B1811" s="14"/>
      <c r="C1811" s="13"/>
      <c r="D1811" s="12"/>
      <c r="E1811" s="13"/>
      <c r="F1811" s="13"/>
      <c r="G1811" s="13"/>
      <c r="H1811" s="13"/>
      <c r="I1811" s="12"/>
      <c r="J1811" s="12"/>
      <c r="K1811" s="30"/>
      <c r="L1811" s="2"/>
      <c r="M1811" s="15"/>
      <c r="N1811" s="11"/>
      <c r="O1811" s="11"/>
      <c r="P1811" s="11"/>
      <c r="Q1811" s="11"/>
      <c r="R1811" s="15"/>
      <c r="S1811" s="13"/>
      <c r="T1811" s="13"/>
      <c r="U1811" s="19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9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</row>
    <row r="1812" spans="1:80" x14ac:dyDescent="0.15">
      <c r="A1812" s="36"/>
      <c r="B1812" s="14"/>
      <c r="C1812" s="13"/>
      <c r="D1812" s="12"/>
      <c r="E1812" s="13"/>
      <c r="F1812" s="13"/>
      <c r="G1812" s="13"/>
      <c r="H1812" s="13"/>
      <c r="I1812" s="12"/>
      <c r="J1812" s="12"/>
      <c r="K1812" s="30"/>
      <c r="L1812" s="2"/>
      <c r="M1812" s="15"/>
      <c r="N1812" s="11"/>
      <c r="O1812" s="11"/>
      <c r="P1812" s="11"/>
      <c r="Q1812" s="11"/>
      <c r="R1812" s="15"/>
      <c r="S1812" s="13"/>
      <c r="T1812" s="13"/>
      <c r="U1812" s="19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9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</row>
    <row r="1813" spans="1:80" x14ac:dyDescent="0.15">
      <c r="A1813" s="36"/>
      <c r="B1813" s="14"/>
      <c r="C1813" s="13"/>
      <c r="D1813" s="12"/>
      <c r="E1813" s="13"/>
      <c r="F1813" s="13"/>
      <c r="G1813" s="13"/>
      <c r="H1813" s="13"/>
      <c r="I1813" s="12"/>
      <c r="J1813" s="12"/>
      <c r="K1813" s="30"/>
      <c r="L1813" s="2"/>
      <c r="M1813" s="15"/>
      <c r="N1813" s="11"/>
      <c r="O1813" s="11"/>
      <c r="P1813" s="11"/>
      <c r="Q1813" s="11"/>
      <c r="R1813" s="15"/>
      <c r="S1813" s="13"/>
      <c r="T1813" s="13"/>
      <c r="U1813" s="19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9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</row>
    <row r="1814" spans="1:80" x14ac:dyDescent="0.15">
      <c r="A1814" s="36"/>
      <c r="B1814" s="14"/>
      <c r="C1814" s="13"/>
      <c r="D1814" s="12"/>
      <c r="E1814" s="13"/>
      <c r="F1814" s="13"/>
      <c r="G1814" s="13"/>
      <c r="H1814" s="13"/>
      <c r="I1814" s="12"/>
      <c r="J1814" s="12"/>
      <c r="K1814" s="30"/>
      <c r="L1814" s="2"/>
      <c r="M1814" s="15"/>
      <c r="N1814" s="11"/>
      <c r="O1814" s="11"/>
      <c r="P1814" s="11"/>
      <c r="Q1814" s="11"/>
      <c r="R1814" s="15"/>
      <c r="S1814" s="13"/>
      <c r="T1814" s="13"/>
      <c r="U1814" s="19"/>
      <c r="V1814" s="13"/>
      <c r="W1814" s="4"/>
      <c r="X1814" s="30"/>
      <c r="Y1814" s="27"/>
      <c r="Z1814" s="27"/>
      <c r="AA1814" s="32"/>
      <c r="AB1814" s="20"/>
      <c r="AC1814" s="23"/>
      <c r="AD1814" s="27"/>
      <c r="AE1814" s="20"/>
      <c r="AF1814" s="20"/>
      <c r="AG1814" s="20"/>
      <c r="AH1814" s="27"/>
      <c r="AI1814" s="21"/>
      <c r="AJ1814" s="27"/>
      <c r="AK1814" s="27"/>
      <c r="AL1814" s="23"/>
      <c r="AM1814" s="23"/>
      <c r="AN1814" s="23"/>
      <c r="AO1814" s="23"/>
      <c r="AP1814" s="23"/>
      <c r="AQ1814" s="23"/>
      <c r="AR1814" s="23"/>
      <c r="AS1814" s="23"/>
      <c r="AT1814" s="23"/>
      <c r="AU1814" s="23"/>
      <c r="AV1814" s="23"/>
      <c r="AW1814" s="23"/>
      <c r="AX1814" s="23"/>
      <c r="AY1814" s="23"/>
      <c r="AZ1814" s="23"/>
      <c r="BA1814" s="23"/>
      <c r="BB1814" s="23"/>
      <c r="BC1814" s="23"/>
      <c r="BD1814" s="23"/>
      <c r="BE1814" s="23"/>
      <c r="BF1814" s="23"/>
      <c r="BG1814" s="23"/>
      <c r="BH1814" s="23"/>
      <c r="BI1814" s="23"/>
      <c r="BJ1814" s="23"/>
      <c r="BK1814" s="23"/>
      <c r="BL1814" s="23"/>
      <c r="BM1814" s="23"/>
      <c r="BN1814" s="23"/>
      <c r="BO1814" s="23"/>
      <c r="BP1814" s="23"/>
      <c r="BQ1814" s="23"/>
      <c r="BR1814" s="23"/>
      <c r="BS1814" s="23"/>
      <c r="BT1814" s="23"/>
      <c r="BU1814" s="23"/>
      <c r="BV1814" s="23"/>
      <c r="BW1814" s="23"/>
      <c r="BX1814" s="23"/>
      <c r="BY1814" s="23"/>
      <c r="BZ1814" s="23"/>
      <c r="CA1814" s="23"/>
      <c r="CB1814" s="23"/>
    </row>
    <row r="1815" spans="1:80" x14ac:dyDescent="0.15">
      <c r="A1815" s="36"/>
      <c r="B1815" s="14"/>
      <c r="C1815" s="13"/>
      <c r="D1815" s="12"/>
      <c r="E1815" s="13"/>
      <c r="F1815" s="13"/>
      <c r="G1815" s="13"/>
      <c r="H1815" s="13"/>
      <c r="I1815" s="12"/>
      <c r="J1815" s="12"/>
      <c r="K1815" s="30"/>
      <c r="L1815" s="2"/>
      <c r="M1815" s="15"/>
      <c r="N1815" s="11"/>
      <c r="O1815" s="11"/>
      <c r="P1815" s="11"/>
      <c r="Q1815" s="11"/>
      <c r="R1815" s="15"/>
      <c r="S1815" s="13"/>
      <c r="T1815" s="13"/>
      <c r="U1815" s="19"/>
      <c r="V1815" s="13"/>
      <c r="W1815" s="4"/>
      <c r="X1815" s="30"/>
      <c r="Y1815" s="27"/>
      <c r="Z1815" s="27"/>
      <c r="AA1815" s="32"/>
      <c r="AB1815" s="20"/>
      <c r="AC1815" s="23"/>
      <c r="AD1815" s="27"/>
      <c r="AE1815" s="20"/>
      <c r="AF1815" s="20"/>
      <c r="AG1815" s="20"/>
      <c r="AH1815" s="27"/>
      <c r="AI1815" s="21"/>
      <c r="AJ1815" s="27"/>
      <c r="AK1815" s="27"/>
      <c r="AL1815" s="23"/>
      <c r="AM1815" s="23"/>
      <c r="AN1815" s="23"/>
      <c r="AO1815" s="23"/>
      <c r="AP1815" s="23"/>
      <c r="AQ1815" s="23"/>
      <c r="AR1815" s="23"/>
      <c r="AS1815" s="23"/>
      <c r="AT1815" s="23"/>
      <c r="AU1815" s="23"/>
      <c r="AV1815" s="23"/>
      <c r="AW1815" s="23"/>
      <c r="AX1815" s="23"/>
      <c r="AY1815" s="23"/>
      <c r="AZ1815" s="23"/>
      <c r="BA1815" s="23"/>
      <c r="BB1815" s="23"/>
      <c r="BC1815" s="23"/>
      <c r="BD1815" s="23"/>
      <c r="BE1815" s="23"/>
      <c r="BF1815" s="23"/>
      <c r="BG1815" s="23"/>
      <c r="BH1815" s="23"/>
      <c r="BI1815" s="23"/>
      <c r="BJ1815" s="23"/>
      <c r="BK1815" s="23"/>
      <c r="BL1815" s="23"/>
      <c r="BM1815" s="23"/>
      <c r="BN1815" s="23"/>
      <c r="BO1815" s="23"/>
      <c r="BP1815" s="23"/>
      <c r="BQ1815" s="23"/>
      <c r="BR1815" s="23"/>
      <c r="BS1815" s="23"/>
      <c r="BT1815" s="23"/>
      <c r="BU1815" s="23"/>
      <c r="BV1815" s="23"/>
      <c r="BW1815" s="23"/>
      <c r="BX1815" s="23"/>
      <c r="BY1815" s="23"/>
      <c r="BZ1815" s="23"/>
      <c r="CA1815" s="23"/>
      <c r="CB1815" s="23"/>
    </row>
    <row r="1816" spans="1:80" x14ac:dyDescent="0.15">
      <c r="A1816" s="36"/>
      <c r="B1816" s="14"/>
      <c r="C1816" s="13"/>
      <c r="D1816" s="12"/>
      <c r="E1816" s="13"/>
      <c r="F1816" s="13"/>
      <c r="G1816" s="13"/>
      <c r="H1816" s="13"/>
      <c r="I1816" s="12"/>
      <c r="J1816" s="12"/>
      <c r="K1816" s="30"/>
      <c r="L1816" s="2"/>
      <c r="M1816" s="15"/>
      <c r="N1816" s="11"/>
      <c r="O1816" s="11"/>
      <c r="P1816" s="11"/>
      <c r="Q1816" s="11"/>
      <c r="R1816" s="15"/>
      <c r="S1816" s="13"/>
      <c r="T1816" s="13"/>
      <c r="U1816" s="19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9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</row>
    <row r="1817" spans="1:80" x14ac:dyDescent="0.15">
      <c r="A1817" s="36"/>
      <c r="B1817" s="14"/>
      <c r="C1817" s="13"/>
      <c r="D1817" s="12"/>
      <c r="E1817" s="13"/>
      <c r="F1817" s="13"/>
      <c r="G1817" s="13"/>
      <c r="H1817" s="13"/>
      <c r="I1817" s="12"/>
      <c r="J1817" s="12"/>
      <c r="K1817" s="30"/>
      <c r="L1817" s="2"/>
      <c r="M1817" s="15"/>
      <c r="N1817" s="11"/>
      <c r="O1817" s="11"/>
      <c r="P1817" s="11"/>
      <c r="Q1817" s="11"/>
      <c r="R1817" s="15"/>
      <c r="S1817" s="13"/>
      <c r="T1817" s="13"/>
      <c r="U1817" s="19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9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</row>
    <row r="1818" spans="1:80" x14ac:dyDescent="0.15">
      <c r="A1818" s="36"/>
      <c r="B1818" s="14"/>
      <c r="C1818" s="13"/>
      <c r="D1818" s="12"/>
      <c r="E1818" s="13"/>
      <c r="F1818" s="13"/>
      <c r="G1818" s="13"/>
      <c r="H1818" s="13"/>
      <c r="I1818" s="12"/>
      <c r="J1818" s="12"/>
      <c r="K1818" s="30"/>
      <c r="L1818" s="2"/>
      <c r="M1818" s="15"/>
      <c r="N1818" s="11"/>
      <c r="O1818" s="11"/>
      <c r="P1818" s="11"/>
      <c r="Q1818" s="11"/>
      <c r="R1818" s="15"/>
      <c r="S1818" s="13"/>
      <c r="T1818" s="13"/>
      <c r="U1818" s="19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9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</row>
    <row r="1819" spans="1:80" x14ac:dyDescent="0.15">
      <c r="A1819" s="36"/>
      <c r="B1819" s="14"/>
      <c r="C1819" s="13"/>
      <c r="D1819" s="12"/>
      <c r="E1819" s="13"/>
      <c r="F1819" s="13"/>
      <c r="G1819" s="13"/>
      <c r="H1819" s="13"/>
      <c r="I1819" s="12"/>
      <c r="J1819" s="12"/>
      <c r="K1819" s="30"/>
      <c r="L1819" s="2"/>
      <c r="M1819" s="15"/>
      <c r="N1819" s="11"/>
      <c r="O1819" s="11"/>
      <c r="P1819" s="11"/>
      <c r="Q1819" s="11"/>
      <c r="R1819" s="15"/>
      <c r="S1819" s="13"/>
      <c r="T1819" s="13"/>
      <c r="U1819" s="19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9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</row>
    <row r="1820" spans="1:80" x14ac:dyDescent="0.15">
      <c r="A1820" s="36"/>
      <c r="B1820" s="14"/>
      <c r="C1820" s="13"/>
      <c r="D1820" s="12"/>
      <c r="E1820" s="13"/>
      <c r="F1820" s="13"/>
      <c r="G1820" s="13"/>
      <c r="H1820" s="13"/>
      <c r="I1820" s="12"/>
      <c r="J1820" s="12"/>
      <c r="K1820" s="30"/>
      <c r="L1820" s="2"/>
      <c r="M1820" s="15"/>
      <c r="N1820" s="11"/>
      <c r="O1820" s="11"/>
      <c r="P1820" s="11"/>
      <c r="Q1820" s="11"/>
      <c r="R1820" s="15"/>
      <c r="S1820" s="13"/>
      <c r="T1820" s="13"/>
      <c r="U1820" s="19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9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</row>
    <row r="1821" spans="1:80" x14ac:dyDescent="0.15">
      <c r="A1821" s="36"/>
      <c r="B1821" s="14"/>
      <c r="C1821" s="13"/>
      <c r="D1821" s="12"/>
      <c r="E1821" s="13"/>
      <c r="F1821" s="13"/>
      <c r="G1821" s="13"/>
      <c r="H1821" s="13"/>
      <c r="I1821" s="12"/>
      <c r="J1821" s="12"/>
      <c r="K1821" s="30"/>
      <c r="L1821" s="2"/>
      <c r="M1821" s="15"/>
      <c r="N1821" s="11"/>
      <c r="O1821" s="11"/>
      <c r="P1821" s="11"/>
      <c r="Q1821" s="11"/>
      <c r="R1821" s="15"/>
      <c r="S1821" s="13"/>
      <c r="T1821" s="13"/>
      <c r="U1821" s="19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9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</row>
    <row r="1822" spans="1:80" x14ac:dyDescent="0.15">
      <c r="A1822" s="36"/>
      <c r="B1822" s="14"/>
      <c r="C1822" s="13"/>
      <c r="D1822" s="12"/>
      <c r="E1822" s="13"/>
      <c r="F1822" s="13"/>
      <c r="G1822" s="13"/>
      <c r="H1822" s="13"/>
      <c r="I1822" s="12"/>
      <c r="J1822" s="12"/>
      <c r="K1822" s="30"/>
      <c r="L1822" s="2"/>
      <c r="M1822" s="15"/>
      <c r="N1822" s="11"/>
      <c r="O1822" s="11"/>
      <c r="P1822" s="11"/>
      <c r="Q1822" s="11"/>
      <c r="R1822" s="15"/>
      <c r="S1822" s="13"/>
      <c r="T1822" s="13"/>
      <c r="U1822" s="19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9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</row>
    <row r="1823" spans="1:80" x14ac:dyDescent="0.15">
      <c r="A1823" s="36"/>
      <c r="B1823" s="14"/>
      <c r="C1823" s="13"/>
      <c r="D1823" s="12"/>
      <c r="E1823" s="13"/>
      <c r="F1823" s="13"/>
      <c r="G1823" s="13"/>
      <c r="H1823" s="13"/>
      <c r="I1823" s="12"/>
      <c r="J1823" s="12"/>
      <c r="K1823" s="30"/>
      <c r="L1823" s="2"/>
      <c r="M1823" s="15"/>
      <c r="N1823" s="11"/>
      <c r="O1823" s="11"/>
      <c r="P1823" s="11"/>
      <c r="Q1823" s="11"/>
      <c r="R1823" s="15"/>
      <c r="S1823" s="13"/>
      <c r="T1823" s="13"/>
      <c r="U1823" s="19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9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</row>
    <row r="1824" spans="1:80" x14ac:dyDescent="0.15">
      <c r="A1824" s="36"/>
      <c r="B1824" s="14"/>
      <c r="C1824" s="13"/>
      <c r="D1824" s="12"/>
      <c r="E1824" s="13"/>
      <c r="F1824" s="13"/>
      <c r="G1824" s="13"/>
      <c r="H1824" s="13"/>
      <c r="I1824" s="12"/>
      <c r="J1824" s="12"/>
      <c r="K1824" s="30"/>
      <c r="L1824" s="2"/>
      <c r="M1824" s="15"/>
      <c r="N1824" s="11"/>
      <c r="O1824" s="11"/>
      <c r="P1824" s="11"/>
      <c r="Q1824" s="11"/>
      <c r="R1824" s="15"/>
      <c r="S1824" s="13"/>
      <c r="T1824" s="13"/>
      <c r="U1824" s="19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9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</row>
    <row r="1825" spans="1:80" x14ac:dyDescent="0.15">
      <c r="A1825" s="36"/>
      <c r="B1825" s="14"/>
      <c r="C1825" s="13"/>
      <c r="D1825" s="12"/>
      <c r="E1825" s="13"/>
      <c r="F1825" s="13"/>
      <c r="G1825" s="13"/>
      <c r="H1825" s="13"/>
      <c r="I1825" s="12"/>
      <c r="J1825" s="12"/>
      <c r="K1825" s="30"/>
      <c r="L1825" s="2"/>
      <c r="M1825" s="15"/>
      <c r="N1825" s="11"/>
      <c r="O1825" s="11"/>
      <c r="P1825" s="11"/>
      <c r="Q1825" s="11"/>
      <c r="R1825" s="15"/>
      <c r="S1825" s="13"/>
      <c r="T1825" s="13"/>
      <c r="U1825" s="19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9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</row>
    <row r="1826" spans="1:80" x14ac:dyDescent="0.15">
      <c r="A1826" s="36"/>
      <c r="B1826" s="14"/>
      <c r="C1826" s="13"/>
      <c r="D1826" s="12"/>
      <c r="E1826" s="13"/>
      <c r="F1826" s="13"/>
      <c r="G1826" s="13"/>
      <c r="H1826" s="13"/>
      <c r="I1826" s="12"/>
      <c r="J1826" s="12"/>
      <c r="K1826" s="30"/>
      <c r="L1826" s="2"/>
      <c r="M1826" s="15"/>
      <c r="N1826" s="11"/>
      <c r="O1826" s="11"/>
      <c r="P1826" s="11"/>
      <c r="Q1826" s="11"/>
      <c r="R1826" s="15"/>
      <c r="S1826" s="13"/>
      <c r="T1826" s="13"/>
      <c r="U1826" s="19"/>
      <c r="V1826" s="13"/>
      <c r="W1826" s="4"/>
      <c r="X1826" s="30"/>
      <c r="Y1826" s="9"/>
      <c r="Z1826" s="9"/>
      <c r="AA1826" s="28"/>
      <c r="AB1826" s="3"/>
      <c r="AC1826" s="1"/>
      <c r="AD1826" s="9"/>
      <c r="AE1826" s="3"/>
      <c r="AF1826" s="3"/>
      <c r="AG1826" s="3"/>
      <c r="AH1826" s="9"/>
      <c r="AI1826" s="10"/>
      <c r="AJ1826" s="9"/>
      <c r="AK1826" s="9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</row>
    <row r="1827" spans="1:80" x14ac:dyDescent="0.15">
      <c r="A1827" s="36"/>
      <c r="B1827" s="14"/>
      <c r="C1827" s="13"/>
      <c r="D1827" s="12"/>
      <c r="E1827" s="13"/>
      <c r="F1827" s="13"/>
      <c r="G1827" s="13"/>
      <c r="H1827" s="13"/>
      <c r="I1827" s="12"/>
      <c r="J1827" s="12"/>
      <c r="K1827" s="30"/>
      <c r="L1827" s="2"/>
      <c r="M1827" s="15"/>
      <c r="N1827" s="11"/>
      <c r="O1827" s="11"/>
      <c r="P1827" s="11"/>
      <c r="Q1827" s="11"/>
      <c r="R1827" s="15"/>
      <c r="S1827" s="13"/>
      <c r="T1827" s="13"/>
      <c r="U1827" s="19"/>
      <c r="V1827" s="13"/>
      <c r="W1827" s="4"/>
      <c r="X1827" s="30"/>
      <c r="Y1827" s="9"/>
      <c r="Z1827" s="9"/>
      <c r="AA1827" s="28"/>
      <c r="AB1827" s="3"/>
      <c r="AC1827" s="1"/>
      <c r="AD1827" s="9"/>
      <c r="AE1827" s="3"/>
      <c r="AF1827" s="3"/>
      <c r="AG1827" s="3"/>
      <c r="AH1827" s="9"/>
      <c r="AI1827" s="10"/>
      <c r="AJ1827" s="9"/>
      <c r="AK1827" s="9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</row>
    <row r="1828" spans="1:80" x14ac:dyDescent="0.15">
      <c r="A1828" s="36"/>
      <c r="B1828" s="14"/>
      <c r="C1828" s="13"/>
      <c r="D1828" s="12"/>
      <c r="E1828" s="13"/>
      <c r="F1828" s="13"/>
      <c r="G1828" s="13"/>
      <c r="H1828" s="13"/>
      <c r="I1828" s="12"/>
      <c r="J1828" s="12"/>
      <c r="K1828" s="30"/>
      <c r="L1828" s="2"/>
      <c r="M1828" s="15"/>
      <c r="N1828" s="11"/>
      <c r="O1828" s="11"/>
      <c r="P1828" s="11"/>
      <c r="Q1828" s="11"/>
      <c r="R1828" s="15"/>
      <c r="S1828" s="13"/>
      <c r="T1828" s="13"/>
      <c r="U1828" s="19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9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</row>
    <row r="1829" spans="1:80" x14ac:dyDescent="0.15">
      <c r="A1829" s="36"/>
      <c r="B1829" s="14"/>
      <c r="C1829" s="13"/>
      <c r="D1829" s="12"/>
      <c r="E1829" s="13"/>
      <c r="F1829" s="13"/>
      <c r="G1829" s="13"/>
      <c r="H1829" s="13"/>
      <c r="I1829" s="12"/>
      <c r="J1829" s="12"/>
      <c r="K1829" s="30"/>
      <c r="L1829" s="2"/>
      <c r="M1829" s="15"/>
      <c r="N1829" s="11"/>
      <c r="O1829" s="11"/>
      <c r="P1829" s="11"/>
      <c r="Q1829" s="11"/>
      <c r="R1829" s="15"/>
      <c r="S1829" s="13"/>
      <c r="T1829" s="13"/>
      <c r="U1829" s="19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9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</row>
    <row r="1830" spans="1:80" x14ac:dyDescent="0.15">
      <c r="A1830" s="36"/>
      <c r="B1830" s="14"/>
      <c r="C1830" s="13"/>
      <c r="D1830" s="12"/>
      <c r="E1830" s="13"/>
      <c r="F1830" s="13"/>
      <c r="G1830" s="13"/>
      <c r="H1830" s="13"/>
      <c r="I1830" s="12"/>
      <c r="J1830" s="12"/>
      <c r="K1830" s="30"/>
      <c r="L1830" s="2"/>
      <c r="M1830" s="15"/>
      <c r="N1830" s="11"/>
      <c r="O1830" s="11"/>
      <c r="P1830" s="11"/>
      <c r="Q1830" s="11"/>
      <c r="R1830" s="15"/>
      <c r="S1830" s="13"/>
      <c r="T1830" s="13"/>
      <c r="U1830" s="19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9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</row>
    <row r="1831" spans="1:80" x14ac:dyDescent="0.15">
      <c r="A1831" s="36"/>
      <c r="B1831" s="14"/>
      <c r="C1831" s="13"/>
      <c r="D1831" s="12"/>
      <c r="E1831" s="13"/>
      <c r="F1831" s="13"/>
      <c r="G1831" s="13"/>
      <c r="H1831" s="13"/>
      <c r="I1831" s="12"/>
      <c r="J1831" s="12"/>
      <c r="K1831" s="30"/>
      <c r="L1831" s="2"/>
      <c r="M1831" s="15"/>
      <c r="N1831" s="11"/>
      <c r="O1831" s="11"/>
      <c r="P1831" s="11"/>
      <c r="Q1831" s="11"/>
      <c r="R1831" s="15"/>
      <c r="S1831" s="13"/>
      <c r="T1831" s="13"/>
      <c r="U1831" s="19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9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</row>
    <row r="1832" spans="1:80" x14ac:dyDescent="0.15">
      <c r="A1832" s="36"/>
      <c r="B1832" s="14"/>
      <c r="C1832" s="13"/>
      <c r="D1832" s="12"/>
      <c r="E1832" s="13"/>
      <c r="F1832" s="13"/>
      <c r="G1832" s="13"/>
      <c r="H1832" s="13"/>
      <c r="I1832" s="12"/>
      <c r="J1832" s="12"/>
      <c r="K1832" s="30"/>
      <c r="L1832" s="2"/>
      <c r="M1832" s="15"/>
      <c r="N1832" s="11"/>
      <c r="O1832" s="11"/>
      <c r="P1832" s="11"/>
      <c r="Q1832" s="11"/>
      <c r="R1832" s="15"/>
      <c r="S1832" s="13"/>
      <c r="T1832" s="13"/>
      <c r="U1832" s="19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9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</row>
    <row r="1833" spans="1:80" x14ac:dyDescent="0.15">
      <c r="A1833" s="36"/>
      <c r="B1833" s="14"/>
      <c r="C1833" s="13"/>
      <c r="D1833" s="12"/>
      <c r="E1833" s="13"/>
      <c r="F1833" s="13"/>
      <c r="G1833" s="13"/>
      <c r="H1833" s="13"/>
      <c r="I1833" s="12"/>
      <c r="J1833" s="12"/>
      <c r="K1833" s="30"/>
      <c r="L1833" s="2"/>
      <c r="M1833" s="15"/>
      <c r="N1833" s="11"/>
      <c r="O1833" s="11"/>
      <c r="P1833" s="11"/>
      <c r="Q1833" s="11"/>
      <c r="R1833" s="15"/>
      <c r="S1833" s="13"/>
      <c r="T1833" s="13"/>
      <c r="U1833" s="19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9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</row>
    <row r="1834" spans="1:80" x14ac:dyDescent="0.15">
      <c r="A1834" s="36"/>
      <c r="B1834" s="14"/>
      <c r="C1834" s="13"/>
      <c r="D1834" s="12"/>
      <c r="E1834" s="13"/>
      <c r="F1834" s="13"/>
      <c r="G1834" s="13"/>
      <c r="H1834" s="13"/>
      <c r="I1834" s="12"/>
      <c r="J1834" s="12"/>
      <c r="K1834" s="30"/>
      <c r="L1834" s="2"/>
      <c r="M1834" s="15"/>
      <c r="N1834" s="11"/>
      <c r="O1834" s="11"/>
      <c r="P1834" s="11"/>
      <c r="Q1834" s="11"/>
      <c r="R1834" s="15"/>
      <c r="S1834" s="13"/>
      <c r="T1834" s="13"/>
      <c r="U1834" s="19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9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</row>
    <row r="1835" spans="1:80" x14ac:dyDescent="0.15">
      <c r="A1835" s="36"/>
      <c r="B1835" s="14"/>
      <c r="C1835" s="13"/>
      <c r="D1835" s="12"/>
      <c r="E1835" s="13"/>
      <c r="F1835" s="13"/>
      <c r="G1835" s="13"/>
      <c r="H1835" s="13"/>
      <c r="I1835" s="12"/>
      <c r="J1835" s="12"/>
      <c r="K1835" s="30"/>
      <c r="L1835" s="2"/>
      <c r="M1835" s="15"/>
      <c r="N1835" s="11"/>
      <c r="O1835" s="11"/>
      <c r="P1835" s="11"/>
      <c r="Q1835" s="11"/>
      <c r="R1835" s="15"/>
      <c r="S1835" s="13"/>
      <c r="T1835" s="13"/>
      <c r="U1835" s="19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9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</row>
    <row r="1836" spans="1:80" x14ac:dyDescent="0.15">
      <c r="A1836" s="36"/>
      <c r="B1836" s="14"/>
      <c r="C1836" s="13"/>
      <c r="D1836" s="12"/>
      <c r="E1836" s="13"/>
      <c r="F1836" s="13"/>
      <c r="G1836" s="13"/>
      <c r="H1836" s="13"/>
      <c r="I1836" s="12"/>
      <c r="J1836" s="12"/>
      <c r="K1836" s="30"/>
      <c r="L1836" s="2"/>
      <c r="M1836" s="15"/>
      <c r="N1836" s="11"/>
      <c r="O1836" s="11"/>
      <c r="P1836" s="11"/>
      <c r="Q1836" s="11"/>
      <c r="R1836" s="15"/>
      <c r="S1836" s="13"/>
      <c r="T1836" s="13"/>
      <c r="U1836" s="19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9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</row>
    <row r="1837" spans="1:80" x14ac:dyDescent="0.15">
      <c r="A1837" s="36"/>
      <c r="B1837" s="14"/>
      <c r="C1837" s="13"/>
      <c r="D1837" s="12"/>
      <c r="E1837" s="13"/>
      <c r="F1837" s="13"/>
      <c r="G1837" s="13"/>
      <c r="H1837" s="13"/>
      <c r="I1837" s="12"/>
      <c r="J1837" s="12"/>
      <c r="K1837" s="30"/>
      <c r="L1837" s="2"/>
      <c r="M1837" s="15"/>
      <c r="N1837" s="11"/>
      <c r="O1837" s="11"/>
      <c r="P1837" s="11"/>
      <c r="Q1837" s="11"/>
      <c r="R1837" s="15"/>
      <c r="S1837" s="13"/>
      <c r="T1837" s="13"/>
      <c r="U1837" s="19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9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</row>
    <row r="1838" spans="1:80" x14ac:dyDescent="0.15">
      <c r="A1838" s="36"/>
      <c r="B1838" s="14"/>
      <c r="C1838" s="13"/>
      <c r="D1838" s="12"/>
      <c r="E1838" s="13"/>
      <c r="F1838" s="13"/>
      <c r="G1838" s="13"/>
      <c r="H1838" s="13"/>
      <c r="I1838" s="12"/>
      <c r="J1838" s="12"/>
      <c r="K1838" s="30"/>
      <c r="L1838" s="2"/>
      <c r="M1838" s="15"/>
      <c r="N1838" s="11"/>
      <c r="O1838" s="11"/>
      <c r="P1838" s="11"/>
      <c r="Q1838" s="11"/>
      <c r="R1838" s="15"/>
      <c r="S1838" s="13"/>
      <c r="T1838" s="13"/>
      <c r="U1838" s="19"/>
      <c r="V1838" s="13"/>
      <c r="W1838" s="4"/>
      <c r="X1838" s="30"/>
      <c r="Y1838" s="9"/>
      <c r="Z1838" s="9"/>
      <c r="AA1838" s="28"/>
      <c r="AB1838" s="3"/>
      <c r="AC1838" s="1"/>
      <c r="AD1838" s="9"/>
      <c r="AE1838" s="3"/>
      <c r="AF1838" s="3"/>
      <c r="AG1838" s="3"/>
      <c r="AH1838" s="9"/>
      <c r="AI1838" s="10"/>
      <c r="AJ1838" s="9"/>
      <c r="AK1838" s="9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</row>
    <row r="1839" spans="1:80" x14ac:dyDescent="0.15">
      <c r="A1839" s="36"/>
      <c r="B1839" s="14"/>
      <c r="C1839" s="13"/>
      <c r="D1839" s="12"/>
      <c r="E1839" s="13"/>
      <c r="F1839" s="13"/>
      <c r="G1839" s="13"/>
      <c r="H1839" s="13"/>
      <c r="I1839" s="12"/>
      <c r="J1839" s="12"/>
      <c r="K1839" s="30"/>
      <c r="L1839" s="2"/>
      <c r="M1839" s="15"/>
      <c r="N1839" s="11"/>
      <c r="O1839" s="11"/>
      <c r="P1839" s="11"/>
      <c r="Q1839" s="11"/>
      <c r="R1839" s="15"/>
      <c r="S1839" s="13"/>
      <c r="T1839" s="13"/>
      <c r="U1839" s="19"/>
      <c r="V1839" s="13"/>
      <c r="W1839" s="4"/>
      <c r="X1839" s="30"/>
      <c r="Y1839" s="9"/>
      <c r="Z1839" s="9"/>
      <c r="AA1839" s="28"/>
      <c r="AB1839" s="3"/>
      <c r="AC1839" s="1"/>
      <c r="AD1839" s="9"/>
      <c r="AE1839" s="3"/>
      <c r="AF1839" s="3"/>
      <c r="AG1839" s="3"/>
      <c r="AH1839" s="9"/>
      <c r="AI1839" s="10"/>
      <c r="AJ1839" s="9"/>
      <c r="AK1839" s="9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</row>
    <row r="1840" spans="1:80" x14ac:dyDescent="0.15">
      <c r="A1840" s="36"/>
      <c r="B1840" s="14"/>
      <c r="C1840" s="13"/>
      <c r="D1840" s="12"/>
      <c r="E1840" s="13"/>
      <c r="F1840" s="13"/>
      <c r="G1840" s="13"/>
      <c r="H1840" s="13"/>
      <c r="I1840" s="12"/>
      <c r="J1840" s="12"/>
      <c r="K1840" s="30"/>
      <c r="L1840" s="2"/>
      <c r="M1840" s="15"/>
      <c r="N1840" s="11"/>
      <c r="O1840" s="11"/>
      <c r="P1840" s="11"/>
      <c r="Q1840" s="11"/>
      <c r="R1840" s="15"/>
      <c r="S1840" s="13"/>
      <c r="T1840" s="13"/>
      <c r="U1840" s="19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9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</row>
    <row r="1841" spans="1:80" x14ac:dyDescent="0.15">
      <c r="A1841" s="36"/>
      <c r="B1841" s="14"/>
      <c r="C1841" s="13"/>
      <c r="D1841" s="12"/>
      <c r="E1841" s="13"/>
      <c r="F1841" s="13"/>
      <c r="G1841" s="13"/>
      <c r="H1841" s="13"/>
      <c r="I1841" s="12"/>
      <c r="J1841" s="12"/>
      <c r="K1841" s="30"/>
      <c r="L1841" s="2"/>
      <c r="M1841" s="15"/>
      <c r="N1841" s="11"/>
      <c r="O1841" s="11"/>
      <c r="P1841" s="11"/>
      <c r="Q1841" s="11"/>
      <c r="R1841" s="15"/>
      <c r="S1841" s="13"/>
      <c r="T1841" s="13"/>
      <c r="U1841" s="19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9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</row>
    <row r="1842" spans="1:80" x14ac:dyDescent="0.15">
      <c r="A1842" s="36"/>
      <c r="B1842" s="14"/>
      <c r="C1842" s="13"/>
      <c r="D1842" s="12"/>
      <c r="E1842" s="13"/>
      <c r="F1842" s="13"/>
      <c r="G1842" s="13"/>
      <c r="H1842" s="13"/>
      <c r="I1842" s="12"/>
      <c r="J1842" s="12"/>
      <c r="K1842" s="30"/>
      <c r="L1842" s="2"/>
      <c r="M1842" s="15"/>
      <c r="N1842" s="11"/>
      <c r="O1842" s="11"/>
      <c r="P1842" s="11"/>
      <c r="Q1842" s="11"/>
      <c r="R1842" s="15"/>
      <c r="S1842" s="13"/>
      <c r="T1842" s="13"/>
      <c r="U1842" s="19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9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</row>
    <row r="1843" spans="1:80" x14ac:dyDescent="0.15">
      <c r="A1843" s="36"/>
      <c r="B1843" s="14"/>
      <c r="C1843" s="13"/>
      <c r="D1843" s="12"/>
      <c r="E1843" s="13"/>
      <c r="F1843" s="13"/>
      <c r="G1843" s="13"/>
      <c r="H1843" s="13"/>
      <c r="I1843" s="12"/>
      <c r="J1843" s="12"/>
      <c r="K1843" s="30"/>
      <c r="L1843" s="2"/>
      <c r="M1843" s="15"/>
      <c r="N1843" s="11"/>
      <c r="O1843" s="11"/>
      <c r="P1843" s="11"/>
      <c r="Q1843" s="11"/>
      <c r="R1843" s="15"/>
      <c r="S1843" s="13"/>
      <c r="T1843" s="13"/>
      <c r="U1843" s="19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9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</row>
    <row r="1844" spans="1:80" x14ac:dyDescent="0.15">
      <c r="A1844" s="36"/>
      <c r="B1844" s="14"/>
      <c r="C1844" s="13"/>
      <c r="D1844" s="12"/>
      <c r="E1844" s="13"/>
      <c r="F1844" s="13"/>
      <c r="G1844" s="13"/>
      <c r="H1844" s="13"/>
      <c r="I1844" s="12"/>
      <c r="J1844" s="12"/>
      <c r="K1844" s="30"/>
      <c r="L1844" s="2"/>
      <c r="M1844" s="15"/>
      <c r="N1844" s="11"/>
      <c r="O1844" s="11"/>
      <c r="P1844" s="11"/>
      <c r="Q1844" s="11"/>
      <c r="R1844" s="15"/>
      <c r="S1844" s="13"/>
      <c r="T1844" s="13"/>
      <c r="U1844" s="19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9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</row>
    <row r="1845" spans="1:80" x14ac:dyDescent="0.15">
      <c r="A1845" s="36"/>
      <c r="B1845" s="14"/>
      <c r="C1845" s="13"/>
      <c r="D1845" s="12"/>
      <c r="E1845" s="13"/>
      <c r="F1845" s="13"/>
      <c r="G1845" s="13"/>
      <c r="H1845" s="13"/>
      <c r="I1845" s="12"/>
      <c r="J1845" s="12"/>
      <c r="K1845" s="30"/>
      <c r="L1845" s="2"/>
      <c r="M1845" s="15"/>
      <c r="N1845" s="11"/>
      <c r="O1845" s="11"/>
      <c r="P1845" s="11"/>
      <c r="Q1845" s="11"/>
      <c r="R1845" s="15"/>
      <c r="S1845" s="13"/>
      <c r="T1845" s="13"/>
      <c r="U1845" s="19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9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</row>
    <row r="1846" spans="1:80" x14ac:dyDescent="0.15">
      <c r="A1846" s="36"/>
      <c r="B1846" s="14"/>
      <c r="C1846" s="13"/>
      <c r="D1846" s="12"/>
      <c r="E1846" s="13"/>
      <c r="F1846" s="13"/>
      <c r="G1846" s="13"/>
      <c r="H1846" s="13"/>
      <c r="I1846" s="12"/>
      <c r="J1846" s="12"/>
      <c r="K1846" s="30"/>
      <c r="L1846" s="2"/>
      <c r="M1846" s="15"/>
      <c r="N1846" s="11"/>
      <c r="O1846" s="11"/>
      <c r="P1846" s="11"/>
      <c r="Q1846" s="11"/>
      <c r="R1846" s="15"/>
      <c r="S1846" s="13"/>
      <c r="T1846" s="13"/>
      <c r="U1846" s="19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9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</row>
    <row r="1847" spans="1:80" x14ac:dyDescent="0.15">
      <c r="A1847" s="36"/>
      <c r="B1847" s="14"/>
      <c r="C1847" s="13"/>
      <c r="D1847" s="12"/>
      <c r="E1847" s="13"/>
      <c r="F1847" s="13"/>
      <c r="G1847" s="13"/>
      <c r="H1847" s="13"/>
      <c r="I1847" s="12"/>
      <c r="J1847" s="12"/>
      <c r="K1847" s="30"/>
      <c r="L1847" s="2"/>
      <c r="M1847" s="15"/>
      <c r="N1847" s="11"/>
      <c r="O1847" s="11"/>
      <c r="P1847" s="11"/>
      <c r="Q1847" s="11"/>
      <c r="R1847" s="15"/>
      <c r="S1847" s="13"/>
      <c r="T1847" s="13"/>
      <c r="U1847" s="19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9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</row>
    <row r="1848" spans="1:80" x14ac:dyDescent="0.15">
      <c r="A1848" s="36"/>
      <c r="B1848" s="14"/>
      <c r="C1848" s="13"/>
      <c r="D1848" s="12"/>
      <c r="E1848" s="13"/>
      <c r="F1848" s="13"/>
      <c r="G1848" s="13"/>
      <c r="H1848" s="13"/>
      <c r="I1848" s="12"/>
      <c r="J1848" s="12"/>
      <c r="K1848" s="30"/>
      <c r="L1848" s="2"/>
      <c r="M1848" s="15"/>
      <c r="N1848" s="11"/>
      <c r="O1848" s="11"/>
      <c r="P1848" s="11"/>
      <c r="Q1848" s="11"/>
      <c r="R1848" s="15"/>
      <c r="S1848" s="13"/>
      <c r="T1848" s="13"/>
      <c r="U1848" s="19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9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</row>
    <row r="1849" spans="1:80" x14ac:dyDescent="0.15">
      <c r="A1849" s="36"/>
      <c r="B1849" s="14"/>
      <c r="C1849" s="13"/>
      <c r="D1849" s="12"/>
      <c r="E1849" s="13"/>
      <c r="F1849" s="13"/>
      <c r="G1849" s="13"/>
      <c r="H1849" s="13"/>
      <c r="I1849" s="12"/>
      <c r="J1849" s="12"/>
      <c r="K1849" s="30"/>
      <c r="L1849" s="2"/>
      <c r="M1849" s="15"/>
      <c r="N1849" s="11"/>
      <c r="O1849" s="11"/>
      <c r="P1849" s="11"/>
      <c r="Q1849" s="11"/>
      <c r="R1849" s="15"/>
      <c r="S1849" s="13"/>
      <c r="T1849" s="13"/>
      <c r="U1849" s="19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9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</row>
    <row r="1850" spans="1:80" x14ac:dyDescent="0.15">
      <c r="A1850" s="36"/>
      <c r="B1850" s="14"/>
      <c r="C1850" s="13"/>
      <c r="D1850" s="12"/>
      <c r="E1850" s="13"/>
      <c r="F1850" s="13"/>
      <c r="G1850" s="13"/>
      <c r="H1850" s="13"/>
      <c r="I1850" s="12"/>
      <c r="J1850" s="12"/>
      <c r="K1850" s="30"/>
      <c r="L1850" s="2"/>
      <c r="M1850" s="15"/>
      <c r="N1850" s="11"/>
      <c r="O1850" s="11"/>
      <c r="P1850" s="11"/>
      <c r="Q1850" s="11"/>
      <c r="R1850" s="15"/>
      <c r="S1850" s="13"/>
      <c r="T1850" s="13"/>
      <c r="U1850" s="19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9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</row>
    <row r="1851" spans="1:80" x14ac:dyDescent="0.15">
      <c r="A1851" s="36"/>
      <c r="B1851" s="14"/>
      <c r="C1851" s="13"/>
      <c r="D1851" s="12"/>
      <c r="E1851" s="13"/>
      <c r="F1851" s="13"/>
      <c r="G1851" s="13"/>
      <c r="H1851" s="13"/>
      <c r="I1851" s="12"/>
      <c r="J1851" s="12"/>
      <c r="K1851" s="30"/>
      <c r="L1851" s="2"/>
      <c r="M1851" s="15"/>
      <c r="N1851" s="11"/>
      <c r="O1851" s="11"/>
      <c r="P1851" s="11"/>
      <c r="Q1851" s="11"/>
      <c r="R1851" s="15"/>
      <c r="S1851" s="13"/>
      <c r="T1851" s="13"/>
      <c r="U1851" s="19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9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</row>
    <row r="1852" spans="1:80" x14ac:dyDescent="0.15">
      <c r="A1852" s="36"/>
      <c r="B1852" s="14"/>
      <c r="C1852" s="13"/>
      <c r="D1852" s="12"/>
      <c r="E1852" s="13"/>
      <c r="F1852" s="13"/>
      <c r="G1852" s="13"/>
      <c r="H1852" s="13"/>
      <c r="I1852" s="12"/>
      <c r="J1852" s="12"/>
      <c r="K1852" s="30"/>
      <c r="L1852" s="2"/>
      <c r="M1852" s="15"/>
      <c r="N1852" s="11"/>
      <c r="O1852" s="11"/>
      <c r="P1852" s="11"/>
      <c r="Q1852" s="11"/>
      <c r="R1852" s="15"/>
      <c r="S1852" s="13"/>
      <c r="T1852" s="13"/>
      <c r="U1852" s="19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9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</row>
    <row r="1853" spans="1:80" x14ac:dyDescent="0.15">
      <c r="A1853" s="36"/>
      <c r="B1853" s="14"/>
      <c r="C1853" s="13"/>
      <c r="D1853" s="12"/>
      <c r="E1853" s="13"/>
      <c r="F1853" s="13"/>
      <c r="G1853" s="13"/>
      <c r="H1853" s="13"/>
      <c r="I1853" s="12"/>
      <c r="J1853" s="12"/>
      <c r="K1853" s="30"/>
      <c r="L1853" s="2"/>
      <c r="M1853" s="15"/>
      <c r="N1853" s="11"/>
      <c r="O1853" s="11"/>
      <c r="P1853" s="11"/>
      <c r="Q1853" s="11"/>
      <c r="R1853" s="15"/>
      <c r="S1853" s="13"/>
      <c r="T1853" s="13"/>
      <c r="U1853" s="19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9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</row>
    <row r="1854" spans="1:80" x14ac:dyDescent="0.15">
      <c r="A1854" s="36"/>
      <c r="B1854" s="14"/>
      <c r="C1854" s="13"/>
      <c r="D1854" s="12"/>
      <c r="E1854" s="13"/>
      <c r="F1854" s="13"/>
      <c r="G1854" s="13"/>
      <c r="H1854" s="13"/>
      <c r="I1854" s="12"/>
      <c r="J1854" s="12"/>
      <c r="K1854" s="30"/>
      <c r="L1854" s="2"/>
      <c r="M1854" s="15"/>
      <c r="N1854" s="11"/>
      <c r="O1854" s="11"/>
      <c r="P1854" s="11"/>
      <c r="Q1854" s="11"/>
      <c r="R1854" s="15"/>
      <c r="S1854" s="13"/>
      <c r="T1854" s="13"/>
      <c r="U1854" s="19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9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</row>
    <row r="1855" spans="1:80" x14ac:dyDescent="0.15">
      <c r="A1855" s="36"/>
      <c r="B1855" s="14"/>
      <c r="C1855" s="13"/>
      <c r="D1855" s="12"/>
      <c r="E1855" s="13"/>
      <c r="F1855" s="13"/>
      <c r="G1855" s="13"/>
      <c r="H1855" s="13"/>
      <c r="I1855" s="12"/>
      <c r="J1855" s="12"/>
      <c r="K1855" s="30"/>
      <c r="L1855" s="2"/>
      <c r="M1855" s="15"/>
      <c r="N1855" s="11"/>
      <c r="O1855" s="11"/>
      <c r="P1855" s="11"/>
      <c r="Q1855" s="11"/>
      <c r="R1855" s="15"/>
      <c r="S1855" s="13"/>
      <c r="T1855" s="13"/>
      <c r="U1855" s="19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9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</row>
    <row r="1856" spans="1:80" x14ac:dyDescent="0.15">
      <c r="A1856" s="36"/>
      <c r="B1856" s="14"/>
      <c r="C1856" s="13"/>
      <c r="D1856" s="12"/>
      <c r="E1856" s="13"/>
      <c r="F1856" s="13"/>
      <c r="G1856" s="13"/>
      <c r="H1856" s="13"/>
      <c r="I1856" s="12"/>
      <c r="J1856" s="12"/>
      <c r="K1856" s="30"/>
      <c r="L1856" s="2"/>
      <c r="M1856" s="15"/>
      <c r="N1856" s="11"/>
      <c r="O1856" s="11"/>
      <c r="P1856" s="11"/>
      <c r="Q1856" s="11"/>
      <c r="R1856" s="15"/>
      <c r="S1856" s="13"/>
      <c r="T1856" s="13"/>
      <c r="U1856" s="19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9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</row>
    <row r="1857" spans="1:80" x14ac:dyDescent="0.15">
      <c r="A1857" s="36"/>
      <c r="B1857" s="14"/>
      <c r="C1857" s="13"/>
      <c r="D1857" s="12"/>
      <c r="E1857" s="13"/>
      <c r="F1857" s="13"/>
      <c r="G1857" s="13"/>
      <c r="H1857" s="13"/>
      <c r="I1857" s="12"/>
      <c r="J1857" s="12"/>
      <c r="K1857" s="30"/>
      <c r="L1857" s="2"/>
      <c r="M1857" s="15"/>
      <c r="N1857" s="11"/>
      <c r="O1857" s="11"/>
      <c r="P1857" s="11"/>
      <c r="Q1857" s="11"/>
      <c r="R1857" s="15"/>
      <c r="S1857" s="13"/>
      <c r="T1857" s="13"/>
      <c r="U1857" s="19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9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</row>
    <row r="1858" spans="1:80" x14ac:dyDescent="0.15">
      <c r="A1858" s="36"/>
      <c r="B1858" s="14"/>
      <c r="C1858" s="13"/>
      <c r="D1858" s="12"/>
      <c r="E1858" s="13"/>
      <c r="F1858" s="13"/>
      <c r="G1858" s="13"/>
      <c r="H1858" s="13"/>
      <c r="I1858" s="12"/>
      <c r="J1858" s="12"/>
      <c r="K1858" s="30"/>
      <c r="L1858" s="2"/>
      <c r="M1858" s="15"/>
      <c r="N1858" s="11"/>
      <c r="O1858" s="11"/>
      <c r="P1858" s="11"/>
      <c r="Q1858" s="11"/>
      <c r="R1858" s="15"/>
      <c r="S1858" s="13"/>
      <c r="T1858" s="13"/>
      <c r="U1858" s="19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9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</row>
    <row r="1859" spans="1:80" x14ac:dyDescent="0.15">
      <c r="A1859" s="36"/>
      <c r="B1859" s="14"/>
      <c r="C1859" s="13"/>
      <c r="D1859" s="12"/>
      <c r="E1859" s="13"/>
      <c r="F1859" s="13"/>
      <c r="G1859" s="13"/>
      <c r="H1859" s="13"/>
      <c r="I1859" s="12"/>
      <c r="J1859" s="12"/>
      <c r="K1859" s="30"/>
      <c r="L1859" s="2"/>
      <c r="M1859" s="15"/>
      <c r="N1859" s="11"/>
      <c r="O1859" s="11"/>
      <c r="P1859" s="11"/>
      <c r="Q1859" s="11"/>
      <c r="R1859" s="15"/>
      <c r="S1859" s="13"/>
      <c r="T1859" s="13"/>
      <c r="U1859" s="19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9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</row>
    <row r="1860" spans="1:80" x14ac:dyDescent="0.15">
      <c r="A1860" s="36"/>
      <c r="B1860" s="14"/>
      <c r="C1860" s="13"/>
      <c r="D1860" s="12"/>
      <c r="E1860" s="13"/>
      <c r="F1860" s="13"/>
      <c r="G1860" s="13"/>
      <c r="H1860" s="13"/>
      <c r="I1860" s="12"/>
      <c r="J1860" s="12"/>
      <c r="K1860" s="30"/>
      <c r="L1860" s="2"/>
      <c r="M1860" s="15"/>
      <c r="N1860" s="11"/>
      <c r="O1860" s="11"/>
      <c r="P1860" s="11"/>
      <c r="Q1860" s="11"/>
      <c r="R1860" s="15"/>
      <c r="S1860" s="13"/>
      <c r="T1860" s="13"/>
      <c r="U1860" s="19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9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</row>
    <row r="1861" spans="1:80" x14ac:dyDescent="0.15">
      <c r="A1861" s="36"/>
      <c r="B1861" s="14"/>
      <c r="C1861" s="13"/>
      <c r="D1861" s="12"/>
      <c r="E1861" s="13"/>
      <c r="F1861" s="13"/>
      <c r="G1861" s="13"/>
      <c r="H1861" s="13"/>
      <c r="I1861" s="12"/>
      <c r="J1861" s="12"/>
      <c r="K1861" s="30"/>
      <c r="L1861" s="2"/>
      <c r="M1861" s="15"/>
      <c r="N1861" s="11"/>
      <c r="O1861" s="11"/>
      <c r="P1861" s="11"/>
      <c r="Q1861" s="11"/>
      <c r="R1861" s="15"/>
      <c r="S1861" s="13"/>
      <c r="T1861" s="13"/>
      <c r="U1861" s="19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9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</row>
    <row r="1862" spans="1:80" x14ac:dyDescent="0.15">
      <c r="A1862" s="36"/>
      <c r="B1862" s="14"/>
      <c r="C1862" s="13"/>
      <c r="D1862" s="12"/>
      <c r="E1862" s="13"/>
      <c r="F1862" s="13"/>
      <c r="G1862" s="13"/>
      <c r="H1862" s="13"/>
      <c r="I1862" s="12"/>
      <c r="J1862" s="12"/>
      <c r="K1862" s="30"/>
      <c r="L1862" s="2"/>
      <c r="M1862" s="15"/>
      <c r="N1862" s="11"/>
      <c r="O1862" s="11"/>
      <c r="P1862" s="11"/>
      <c r="Q1862" s="11"/>
      <c r="R1862" s="15"/>
      <c r="S1862" s="13"/>
      <c r="T1862" s="13"/>
      <c r="U1862" s="19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9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</row>
    <row r="1863" spans="1:80" x14ac:dyDescent="0.15">
      <c r="A1863" s="36"/>
      <c r="B1863" s="14"/>
      <c r="C1863" s="13"/>
      <c r="D1863" s="12"/>
      <c r="E1863" s="13"/>
      <c r="F1863" s="13"/>
      <c r="G1863" s="13"/>
      <c r="H1863" s="13"/>
      <c r="I1863" s="12"/>
      <c r="J1863" s="12"/>
      <c r="K1863" s="30"/>
      <c r="L1863" s="2"/>
      <c r="M1863" s="15"/>
      <c r="N1863" s="11"/>
      <c r="O1863" s="11"/>
      <c r="P1863" s="11"/>
      <c r="Q1863" s="11"/>
      <c r="R1863" s="15"/>
      <c r="S1863" s="13"/>
      <c r="T1863" s="13"/>
      <c r="U1863" s="19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9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</row>
    <row r="1864" spans="1:80" x14ac:dyDescent="0.15">
      <c r="A1864" s="36"/>
      <c r="B1864" s="14"/>
      <c r="C1864" s="13"/>
      <c r="D1864" s="12"/>
      <c r="E1864" s="13"/>
      <c r="F1864" s="13"/>
      <c r="G1864" s="13"/>
      <c r="H1864" s="13"/>
      <c r="I1864" s="12"/>
      <c r="J1864" s="12"/>
      <c r="K1864" s="30"/>
      <c r="L1864" s="2"/>
      <c r="M1864" s="15"/>
      <c r="N1864" s="11"/>
      <c r="O1864" s="11"/>
      <c r="P1864" s="11"/>
      <c r="Q1864" s="11"/>
      <c r="R1864" s="15"/>
      <c r="S1864" s="13"/>
      <c r="T1864" s="13"/>
      <c r="U1864" s="19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9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</row>
    <row r="1865" spans="1:80" x14ac:dyDescent="0.15">
      <c r="A1865" s="36"/>
      <c r="B1865" s="14"/>
      <c r="C1865" s="13"/>
      <c r="D1865" s="12"/>
      <c r="E1865" s="13"/>
      <c r="F1865" s="13"/>
      <c r="G1865" s="13"/>
      <c r="H1865" s="13"/>
      <c r="I1865" s="12"/>
      <c r="J1865" s="12"/>
      <c r="K1865" s="30"/>
      <c r="L1865" s="2"/>
      <c r="M1865" s="15"/>
      <c r="N1865" s="11"/>
      <c r="O1865" s="11"/>
      <c r="P1865" s="11"/>
      <c r="Q1865" s="11"/>
      <c r="R1865" s="15"/>
      <c r="S1865" s="13"/>
      <c r="T1865" s="13"/>
      <c r="U1865" s="19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9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</row>
    <row r="1866" spans="1:80" x14ac:dyDescent="0.15">
      <c r="A1866" s="36"/>
      <c r="B1866" s="14"/>
      <c r="C1866" s="13"/>
      <c r="D1866" s="12"/>
      <c r="E1866" s="13"/>
      <c r="F1866" s="13"/>
      <c r="G1866" s="13"/>
      <c r="H1866" s="13"/>
      <c r="I1866" s="12"/>
      <c r="J1866" s="12"/>
      <c r="K1866" s="30"/>
      <c r="L1866" s="2"/>
      <c r="M1866" s="15"/>
      <c r="N1866" s="11"/>
      <c r="O1866" s="11"/>
      <c r="P1866" s="11"/>
      <c r="Q1866" s="11"/>
      <c r="R1866" s="15"/>
      <c r="S1866" s="13"/>
      <c r="T1866" s="13"/>
      <c r="U1866" s="19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9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</row>
    <row r="1867" spans="1:80" x14ac:dyDescent="0.15">
      <c r="A1867" s="36"/>
      <c r="B1867" s="14"/>
      <c r="C1867" s="13"/>
      <c r="D1867" s="12"/>
      <c r="E1867" s="13"/>
      <c r="F1867" s="13"/>
      <c r="G1867" s="13"/>
      <c r="H1867" s="13"/>
      <c r="I1867" s="12"/>
      <c r="J1867" s="12"/>
      <c r="K1867" s="30"/>
      <c r="L1867" s="2"/>
      <c r="M1867" s="15"/>
      <c r="N1867" s="11"/>
      <c r="O1867" s="11"/>
      <c r="P1867" s="11"/>
      <c r="Q1867" s="11"/>
      <c r="R1867" s="15"/>
      <c r="S1867" s="13"/>
      <c r="T1867" s="13"/>
      <c r="U1867" s="19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9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</row>
    <row r="1868" spans="1:80" x14ac:dyDescent="0.15">
      <c r="A1868" s="36"/>
      <c r="B1868" s="14"/>
      <c r="C1868" s="13"/>
      <c r="D1868" s="12"/>
      <c r="E1868" s="13"/>
      <c r="F1868" s="13"/>
      <c r="G1868" s="13"/>
      <c r="H1868" s="13"/>
      <c r="I1868" s="12"/>
      <c r="J1868" s="12"/>
      <c r="K1868" s="30"/>
      <c r="L1868" s="2"/>
      <c r="M1868" s="15"/>
      <c r="N1868" s="11"/>
      <c r="O1868" s="11"/>
      <c r="P1868" s="11"/>
      <c r="Q1868" s="11"/>
      <c r="R1868" s="15"/>
      <c r="S1868" s="13"/>
      <c r="T1868" s="13"/>
      <c r="U1868" s="19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9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</row>
    <row r="1869" spans="1:80" x14ac:dyDescent="0.15">
      <c r="A1869" s="36"/>
      <c r="B1869" s="14"/>
      <c r="C1869" s="13"/>
      <c r="D1869" s="12"/>
      <c r="E1869" s="13"/>
      <c r="F1869" s="13"/>
      <c r="G1869" s="13"/>
      <c r="H1869" s="13"/>
      <c r="I1869" s="12"/>
      <c r="J1869" s="12"/>
      <c r="K1869" s="30"/>
      <c r="L1869" s="2"/>
      <c r="M1869" s="15"/>
      <c r="N1869" s="11"/>
      <c r="O1869" s="11"/>
      <c r="P1869" s="11"/>
      <c r="Q1869" s="11"/>
      <c r="R1869" s="15"/>
      <c r="S1869" s="13"/>
      <c r="T1869" s="13"/>
      <c r="U1869" s="19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9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</row>
    <row r="1870" spans="1:80" x14ac:dyDescent="0.15">
      <c r="A1870" s="36"/>
      <c r="B1870" s="14"/>
      <c r="C1870" s="13"/>
      <c r="D1870" s="12"/>
      <c r="E1870" s="13"/>
      <c r="F1870" s="13"/>
      <c r="G1870" s="13"/>
      <c r="H1870" s="13"/>
      <c r="I1870" s="12"/>
      <c r="J1870" s="12"/>
      <c r="K1870" s="30"/>
      <c r="L1870" s="2"/>
      <c r="M1870" s="15"/>
      <c r="N1870" s="11"/>
      <c r="O1870" s="11"/>
      <c r="P1870" s="11"/>
      <c r="Q1870" s="11"/>
      <c r="R1870" s="15"/>
      <c r="S1870" s="13"/>
      <c r="T1870" s="13"/>
      <c r="U1870" s="19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9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</row>
    <row r="1871" spans="1:80" x14ac:dyDescent="0.15">
      <c r="A1871" s="36"/>
      <c r="B1871" s="14"/>
      <c r="C1871" s="13"/>
      <c r="D1871" s="12"/>
      <c r="E1871" s="13"/>
      <c r="F1871" s="13"/>
      <c r="G1871" s="13"/>
      <c r="H1871" s="13"/>
      <c r="I1871" s="12"/>
      <c r="J1871" s="12"/>
      <c r="K1871" s="30"/>
      <c r="L1871" s="2"/>
      <c r="M1871" s="15"/>
      <c r="N1871" s="11"/>
      <c r="O1871" s="11"/>
      <c r="P1871" s="11"/>
      <c r="Q1871" s="11"/>
      <c r="R1871" s="15"/>
      <c r="S1871" s="13"/>
      <c r="T1871" s="13"/>
      <c r="U1871" s="19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9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</row>
    <row r="1872" spans="1:80" x14ac:dyDescent="0.15">
      <c r="A1872" s="36"/>
      <c r="B1872" s="14"/>
      <c r="C1872" s="13"/>
      <c r="D1872" s="12"/>
      <c r="E1872" s="13"/>
      <c r="F1872" s="13"/>
      <c r="G1872" s="13"/>
      <c r="H1872" s="13"/>
      <c r="I1872" s="12"/>
      <c r="J1872" s="12"/>
      <c r="K1872" s="30"/>
      <c r="L1872" s="2"/>
      <c r="M1872" s="15"/>
      <c r="N1872" s="11"/>
      <c r="O1872" s="11"/>
      <c r="P1872" s="11"/>
      <c r="Q1872" s="11"/>
      <c r="R1872" s="15"/>
      <c r="S1872" s="13"/>
      <c r="T1872" s="13"/>
      <c r="U1872" s="19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9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</row>
    <row r="1873" spans="1:80" x14ac:dyDescent="0.15">
      <c r="A1873" s="36"/>
      <c r="B1873" s="14"/>
      <c r="C1873" s="13"/>
      <c r="D1873" s="12"/>
      <c r="E1873" s="13"/>
      <c r="F1873" s="13"/>
      <c r="G1873" s="13"/>
      <c r="H1873" s="13"/>
      <c r="I1873" s="12"/>
      <c r="J1873" s="12"/>
      <c r="K1873" s="30"/>
      <c r="L1873" s="2"/>
      <c r="M1873" s="15"/>
      <c r="N1873" s="11"/>
      <c r="O1873" s="11"/>
      <c r="P1873" s="11"/>
      <c r="Q1873" s="11"/>
      <c r="R1873" s="15"/>
      <c r="S1873" s="13"/>
      <c r="T1873" s="13"/>
      <c r="U1873" s="19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9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</row>
    <row r="1874" spans="1:80" x14ac:dyDescent="0.15">
      <c r="A1874" s="36"/>
      <c r="B1874" s="14"/>
      <c r="C1874" s="13"/>
      <c r="D1874" s="12"/>
      <c r="E1874" s="13"/>
      <c r="F1874" s="13"/>
      <c r="G1874" s="13"/>
      <c r="H1874" s="13"/>
      <c r="I1874" s="12"/>
      <c r="J1874" s="12"/>
      <c r="K1874" s="30"/>
      <c r="L1874" s="2"/>
      <c r="M1874" s="15"/>
      <c r="N1874" s="11"/>
      <c r="O1874" s="11"/>
      <c r="P1874" s="11"/>
      <c r="Q1874" s="11"/>
      <c r="R1874" s="15"/>
      <c r="S1874" s="13"/>
      <c r="T1874" s="13"/>
      <c r="U1874" s="19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9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</row>
    <row r="1875" spans="1:80" x14ac:dyDescent="0.15">
      <c r="A1875" s="36"/>
      <c r="B1875" s="14"/>
      <c r="C1875" s="13"/>
      <c r="D1875" s="12"/>
      <c r="E1875" s="13"/>
      <c r="F1875" s="13"/>
      <c r="G1875" s="13"/>
      <c r="H1875" s="13"/>
      <c r="I1875" s="12"/>
      <c r="J1875" s="12"/>
      <c r="K1875" s="30"/>
      <c r="L1875" s="2"/>
      <c r="M1875" s="15"/>
      <c r="N1875" s="11"/>
      <c r="O1875" s="11"/>
      <c r="P1875" s="11"/>
      <c r="Q1875" s="11"/>
      <c r="R1875" s="15"/>
      <c r="S1875" s="13"/>
      <c r="T1875" s="13"/>
      <c r="U1875" s="19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9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</row>
    <row r="1876" spans="1:80" x14ac:dyDescent="0.15">
      <c r="A1876" s="36"/>
      <c r="B1876" s="14"/>
      <c r="C1876" s="13"/>
      <c r="D1876" s="12"/>
      <c r="E1876" s="13"/>
      <c r="F1876" s="13"/>
      <c r="G1876" s="13"/>
      <c r="H1876" s="13"/>
      <c r="I1876" s="12"/>
      <c r="J1876" s="12"/>
      <c r="K1876" s="30"/>
      <c r="L1876" s="2"/>
      <c r="M1876" s="15"/>
      <c r="N1876" s="11"/>
      <c r="O1876" s="11"/>
      <c r="P1876" s="11"/>
      <c r="Q1876" s="11"/>
      <c r="R1876" s="15"/>
      <c r="S1876" s="13"/>
      <c r="T1876" s="13"/>
      <c r="U1876" s="19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9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</row>
    <row r="1877" spans="1:80" x14ac:dyDescent="0.15">
      <c r="A1877" s="36"/>
      <c r="B1877" s="14"/>
      <c r="C1877" s="13"/>
      <c r="D1877" s="12"/>
      <c r="E1877" s="13"/>
      <c r="F1877" s="13"/>
      <c r="G1877" s="13"/>
      <c r="H1877" s="13"/>
      <c r="I1877" s="12"/>
      <c r="J1877" s="12"/>
      <c r="K1877" s="30"/>
      <c r="L1877" s="2"/>
      <c r="M1877" s="15"/>
      <c r="N1877" s="11"/>
      <c r="O1877" s="11"/>
      <c r="P1877" s="11"/>
      <c r="Q1877" s="11"/>
      <c r="R1877" s="15"/>
      <c r="S1877" s="13"/>
      <c r="T1877" s="13"/>
      <c r="U1877" s="19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9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</row>
    <row r="1878" spans="1:80" x14ac:dyDescent="0.15">
      <c r="A1878" s="36"/>
      <c r="B1878" s="14"/>
      <c r="C1878" s="13"/>
      <c r="D1878" s="12"/>
      <c r="E1878" s="13"/>
      <c r="F1878" s="13"/>
      <c r="G1878" s="13"/>
      <c r="H1878" s="13"/>
      <c r="I1878" s="12"/>
      <c r="J1878" s="12"/>
      <c r="K1878" s="30"/>
      <c r="L1878" s="2"/>
      <c r="M1878" s="15"/>
      <c r="N1878" s="11"/>
      <c r="O1878" s="11"/>
      <c r="P1878" s="11"/>
      <c r="Q1878" s="11"/>
      <c r="R1878" s="15"/>
      <c r="S1878" s="13"/>
      <c r="T1878" s="13"/>
      <c r="U1878" s="19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9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</row>
    <row r="1879" spans="1:80" x14ac:dyDescent="0.15">
      <c r="A1879" s="36"/>
      <c r="B1879" s="14"/>
      <c r="C1879" s="13"/>
      <c r="D1879" s="12"/>
      <c r="E1879" s="13"/>
      <c r="F1879" s="13"/>
      <c r="G1879" s="13"/>
      <c r="H1879" s="13"/>
      <c r="I1879" s="12"/>
      <c r="J1879" s="12"/>
      <c r="K1879" s="30"/>
      <c r="L1879" s="2"/>
      <c r="M1879" s="15"/>
      <c r="N1879" s="11"/>
      <c r="O1879" s="11"/>
      <c r="P1879" s="11"/>
      <c r="Q1879" s="11"/>
      <c r="R1879" s="15"/>
      <c r="S1879" s="13"/>
      <c r="T1879" s="13"/>
      <c r="U1879" s="19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9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</row>
    <row r="1880" spans="1:80" x14ac:dyDescent="0.15">
      <c r="A1880" s="36"/>
      <c r="B1880" s="14"/>
      <c r="C1880" s="13"/>
      <c r="D1880" s="12"/>
      <c r="E1880" s="13"/>
      <c r="F1880" s="13"/>
      <c r="G1880" s="13"/>
      <c r="H1880" s="13"/>
      <c r="I1880" s="12"/>
      <c r="J1880" s="12"/>
      <c r="K1880" s="30"/>
      <c r="L1880" s="2"/>
      <c r="M1880" s="15"/>
      <c r="N1880" s="11"/>
      <c r="O1880" s="11"/>
      <c r="P1880" s="11"/>
      <c r="Q1880" s="11"/>
      <c r="R1880" s="15"/>
      <c r="S1880" s="13"/>
      <c r="T1880" s="13"/>
      <c r="U1880" s="19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9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</row>
    <row r="1881" spans="1:80" x14ac:dyDescent="0.15">
      <c r="A1881" s="36"/>
      <c r="B1881" s="14"/>
      <c r="C1881" s="13"/>
      <c r="D1881" s="12"/>
      <c r="E1881" s="13"/>
      <c r="F1881" s="13"/>
      <c r="G1881" s="13"/>
      <c r="H1881" s="13"/>
      <c r="I1881" s="12"/>
      <c r="J1881" s="12"/>
      <c r="K1881" s="30"/>
      <c r="L1881" s="2"/>
      <c r="M1881" s="15"/>
      <c r="N1881" s="11"/>
      <c r="O1881" s="11"/>
      <c r="P1881" s="11"/>
      <c r="Q1881" s="11"/>
      <c r="R1881" s="15"/>
      <c r="S1881" s="13"/>
      <c r="T1881" s="13"/>
      <c r="U1881" s="19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9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</row>
    <row r="1882" spans="1:80" x14ac:dyDescent="0.15">
      <c r="A1882" s="36"/>
      <c r="B1882" s="14"/>
      <c r="C1882" s="13"/>
      <c r="D1882" s="12"/>
      <c r="E1882" s="13"/>
      <c r="F1882" s="13"/>
      <c r="G1882" s="13"/>
      <c r="H1882" s="13"/>
      <c r="I1882" s="12"/>
      <c r="J1882" s="12"/>
      <c r="K1882" s="30"/>
      <c r="L1882" s="2"/>
      <c r="M1882" s="15"/>
      <c r="N1882" s="11"/>
      <c r="O1882" s="11"/>
      <c r="P1882" s="11"/>
      <c r="Q1882" s="11"/>
      <c r="R1882" s="15"/>
      <c r="S1882" s="13"/>
      <c r="T1882" s="13"/>
      <c r="U1882" s="19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9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</row>
    <row r="1883" spans="1:80" x14ac:dyDescent="0.15">
      <c r="A1883" s="36"/>
      <c r="B1883" s="14"/>
      <c r="C1883" s="13"/>
      <c r="D1883" s="12"/>
      <c r="E1883" s="13"/>
      <c r="F1883" s="13"/>
      <c r="G1883" s="13"/>
      <c r="H1883" s="13"/>
      <c r="I1883" s="12"/>
      <c r="J1883" s="12"/>
      <c r="K1883" s="30"/>
      <c r="L1883" s="2"/>
      <c r="M1883" s="15"/>
      <c r="N1883" s="11"/>
      <c r="O1883" s="11"/>
      <c r="P1883" s="11"/>
      <c r="Q1883" s="11"/>
      <c r="R1883" s="15"/>
      <c r="S1883" s="13"/>
      <c r="T1883" s="13"/>
      <c r="U1883" s="19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9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</row>
    <row r="1884" spans="1:80" x14ac:dyDescent="0.15">
      <c r="A1884" s="36"/>
      <c r="B1884" s="14"/>
      <c r="C1884" s="13"/>
      <c r="D1884" s="12"/>
      <c r="E1884" s="13"/>
      <c r="F1884" s="13"/>
      <c r="G1884" s="13"/>
      <c r="H1884" s="13"/>
      <c r="I1884" s="12"/>
      <c r="J1884" s="12"/>
      <c r="K1884" s="30"/>
      <c r="L1884" s="2"/>
      <c r="M1884" s="15"/>
      <c r="N1884" s="11"/>
      <c r="O1884" s="11"/>
      <c r="P1884" s="11"/>
      <c r="Q1884" s="11"/>
      <c r="R1884" s="15"/>
      <c r="S1884" s="13"/>
      <c r="T1884" s="13"/>
      <c r="U1884" s="19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9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</row>
    <row r="1885" spans="1:80" x14ac:dyDescent="0.15">
      <c r="A1885" s="36"/>
      <c r="B1885" s="14"/>
      <c r="C1885" s="13"/>
      <c r="D1885" s="12"/>
      <c r="E1885" s="13"/>
      <c r="F1885" s="13"/>
      <c r="G1885" s="13"/>
      <c r="H1885" s="13"/>
      <c r="I1885" s="12"/>
      <c r="J1885" s="12"/>
      <c r="K1885" s="30"/>
      <c r="L1885" s="2"/>
      <c r="M1885" s="15"/>
      <c r="N1885" s="11"/>
      <c r="O1885" s="11"/>
      <c r="P1885" s="11"/>
      <c r="Q1885" s="11"/>
      <c r="R1885" s="15"/>
      <c r="S1885" s="13"/>
      <c r="T1885" s="13"/>
      <c r="U1885" s="19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9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</row>
    <row r="1886" spans="1:80" x14ac:dyDescent="0.15">
      <c r="A1886" s="36"/>
      <c r="B1886" s="14"/>
      <c r="C1886" s="13"/>
      <c r="D1886" s="12"/>
      <c r="E1886" s="13"/>
      <c r="F1886" s="13"/>
      <c r="G1886" s="13"/>
      <c r="H1886" s="13"/>
      <c r="I1886" s="12"/>
      <c r="J1886" s="12"/>
      <c r="K1886" s="30"/>
      <c r="L1886" s="2"/>
      <c r="M1886" s="15"/>
      <c r="N1886" s="11"/>
      <c r="O1886" s="11"/>
      <c r="P1886" s="11"/>
      <c r="Q1886" s="11"/>
      <c r="R1886" s="15"/>
      <c r="S1886" s="13"/>
      <c r="T1886" s="13"/>
      <c r="U1886" s="19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9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</row>
    <row r="1887" spans="1:80" x14ac:dyDescent="0.15">
      <c r="A1887" s="36"/>
      <c r="B1887" s="14"/>
      <c r="C1887" s="13"/>
      <c r="D1887" s="12"/>
      <c r="E1887" s="13"/>
      <c r="F1887" s="13"/>
      <c r="G1887" s="13"/>
      <c r="H1887" s="13"/>
      <c r="I1887" s="12"/>
      <c r="J1887" s="12"/>
      <c r="K1887" s="30"/>
      <c r="L1887" s="2"/>
      <c r="M1887" s="15"/>
      <c r="N1887" s="11"/>
      <c r="O1887" s="11"/>
      <c r="P1887" s="11"/>
      <c r="Q1887" s="11"/>
      <c r="R1887" s="15"/>
      <c r="S1887" s="13"/>
      <c r="T1887" s="13"/>
      <c r="U1887" s="19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9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</row>
    <row r="1888" spans="1:80" x14ac:dyDescent="0.15">
      <c r="A1888" s="36"/>
      <c r="B1888" s="14"/>
      <c r="C1888" s="13"/>
      <c r="D1888" s="12"/>
      <c r="E1888" s="13"/>
      <c r="F1888" s="13"/>
      <c r="G1888" s="13"/>
      <c r="H1888" s="13"/>
      <c r="I1888" s="12"/>
      <c r="J1888" s="12"/>
      <c r="K1888" s="30"/>
      <c r="L1888" s="2"/>
      <c r="M1888" s="15"/>
      <c r="N1888" s="11"/>
      <c r="O1888" s="11"/>
      <c r="P1888" s="11"/>
      <c r="Q1888" s="11"/>
      <c r="R1888" s="15"/>
      <c r="S1888" s="13"/>
      <c r="T1888" s="13"/>
      <c r="U1888" s="19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9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</row>
    <row r="1889" spans="1:80" x14ac:dyDescent="0.15">
      <c r="A1889" s="36"/>
      <c r="B1889" s="14"/>
      <c r="C1889" s="13"/>
      <c r="D1889" s="12"/>
      <c r="E1889" s="13"/>
      <c r="F1889" s="13"/>
      <c r="G1889" s="13"/>
      <c r="H1889" s="13"/>
      <c r="I1889" s="12"/>
      <c r="J1889" s="12"/>
      <c r="K1889" s="30"/>
      <c r="L1889" s="2"/>
      <c r="M1889" s="15"/>
      <c r="N1889" s="11"/>
      <c r="O1889" s="11"/>
      <c r="P1889" s="11"/>
      <c r="Q1889" s="11"/>
      <c r="R1889" s="15"/>
      <c r="S1889" s="13"/>
      <c r="T1889" s="13"/>
      <c r="U1889" s="19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9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</row>
    <row r="1890" spans="1:80" x14ac:dyDescent="0.15">
      <c r="A1890" s="36"/>
      <c r="B1890" s="14"/>
      <c r="C1890" s="13"/>
      <c r="D1890" s="12"/>
      <c r="E1890" s="13"/>
      <c r="F1890" s="13"/>
      <c r="G1890" s="13"/>
      <c r="H1890" s="13"/>
      <c r="I1890" s="12"/>
      <c r="J1890" s="12"/>
      <c r="K1890" s="30"/>
      <c r="L1890" s="2"/>
      <c r="M1890" s="15"/>
      <c r="N1890" s="11"/>
      <c r="O1890" s="11"/>
      <c r="P1890" s="11"/>
      <c r="Q1890" s="11"/>
      <c r="R1890" s="15"/>
      <c r="S1890" s="13"/>
      <c r="T1890" s="13"/>
      <c r="U1890" s="19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9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</row>
    <row r="1891" spans="1:80" x14ac:dyDescent="0.15">
      <c r="A1891" s="36"/>
      <c r="B1891" s="14"/>
      <c r="C1891" s="13"/>
      <c r="D1891" s="12"/>
      <c r="E1891" s="13"/>
      <c r="F1891" s="13"/>
      <c r="G1891" s="13"/>
      <c r="H1891" s="13"/>
      <c r="I1891" s="12"/>
      <c r="J1891" s="12"/>
      <c r="K1891" s="30"/>
      <c r="L1891" s="2"/>
      <c r="M1891" s="15"/>
      <c r="N1891" s="11"/>
      <c r="O1891" s="11"/>
      <c r="P1891" s="11"/>
      <c r="Q1891" s="11"/>
      <c r="R1891" s="15"/>
      <c r="S1891" s="13"/>
      <c r="T1891" s="13"/>
      <c r="U1891" s="19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9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</row>
    <row r="1892" spans="1:80" x14ac:dyDescent="0.15">
      <c r="A1892" s="36"/>
      <c r="B1892" s="14"/>
      <c r="C1892" s="13"/>
      <c r="D1892" s="12"/>
      <c r="E1892" s="13"/>
      <c r="F1892" s="13"/>
      <c r="G1892" s="13"/>
      <c r="H1892" s="13"/>
      <c r="I1892" s="12"/>
      <c r="J1892" s="12"/>
      <c r="K1892" s="30"/>
      <c r="L1892" s="2"/>
      <c r="M1892" s="15"/>
      <c r="N1892" s="11"/>
      <c r="O1892" s="11"/>
      <c r="P1892" s="11"/>
      <c r="Q1892" s="11"/>
      <c r="R1892" s="15"/>
      <c r="S1892" s="13"/>
      <c r="T1892" s="13"/>
      <c r="U1892" s="19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9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</row>
    <row r="1893" spans="1:80" x14ac:dyDescent="0.15">
      <c r="A1893" s="36"/>
      <c r="B1893" s="14"/>
      <c r="C1893" s="13"/>
      <c r="D1893" s="12"/>
      <c r="E1893" s="13"/>
      <c r="F1893" s="13"/>
      <c r="G1893" s="13"/>
      <c r="H1893" s="13"/>
      <c r="I1893" s="12"/>
      <c r="J1893" s="12"/>
      <c r="K1893" s="30"/>
      <c r="L1893" s="2"/>
      <c r="M1893" s="15"/>
      <c r="N1893" s="11"/>
      <c r="O1893" s="11"/>
      <c r="P1893" s="11"/>
      <c r="Q1893" s="11"/>
      <c r="R1893" s="15"/>
      <c r="S1893" s="13"/>
      <c r="T1893" s="13"/>
      <c r="U1893" s="19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9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</row>
    <row r="1894" spans="1:80" x14ac:dyDescent="0.15">
      <c r="A1894" s="36"/>
      <c r="B1894" s="14"/>
      <c r="C1894" s="13"/>
      <c r="D1894" s="12"/>
      <c r="E1894" s="13"/>
      <c r="F1894" s="13"/>
      <c r="G1894" s="13"/>
      <c r="H1894" s="13"/>
      <c r="I1894" s="12"/>
      <c r="J1894" s="12"/>
      <c r="K1894" s="30"/>
      <c r="L1894" s="2"/>
      <c r="M1894" s="15"/>
      <c r="N1894" s="11"/>
      <c r="O1894" s="11"/>
      <c r="P1894" s="11"/>
      <c r="Q1894" s="11"/>
      <c r="R1894" s="15"/>
      <c r="S1894" s="13"/>
      <c r="T1894" s="13"/>
      <c r="U1894" s="19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9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</row>
    <row r="1895" spans="1:80" x14ac:dyDescent="0.15">
      <c r="A1895" s="36"/>
      <c r="B1895" s="14"/>
      <c r="C1895" s="13"/>
      <c r="D1895" s="12"/>
      <c r="E1895" s="13"/>
      <c r="F1895" s="13"/>
      <c r="G1895" s="13"/>
      <c r="H1895" s="13"/>
      <c r="I1895" s="12"/>
      <c r="J1895" s="12"/>
      <c r="K1895" s="30"/>
      <c r="L1895" s="2"/>
      <c r="M1895" s="15"/>
      <c r="N1895" s="11"/>
      <c r="O1895" s="11"/>
      <c r="P1895" s="11"/>
      <c r="Q1895" s="11"/>
      <c r="R1895" s="15"/>
      <c r="S1895" s="13"/>
      <c r="T1895" s="13"/>
      <c r="U1895" s="19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9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</row>
    <row r="1896" spans="1:80" x14ac:dyDescent="0.15">
      <c r="A1896" s="36"/>
      <c r="B1896" s="14"/>
      <c r="C1896" s="13"/>
      <c r="D1896" s="12"/>
      <c r="E1896" s="13"/>
      <c r="F1896" s="13"/>
      <c r="G1896" s="13"/>
      <c r="H1896" s="13"/>
      <c r="I1896" s="12"/>
      <c r="J1896" s="12"/>
      <c r="K1896" s="30"/>
      <c r="L1896" s="2"/>
      <c r="M1896" s="15"/>
      <c r="N1896" s="11"/>
      <c r="O1896" s="11"/>
      <c r="P1896" s="11"/>
      <c r="Q1896" s="11"/>
      <c r="R1896" s="15"/>
      <c r="S1896" s="13"/>
      <c r="T1896" s="13"/>
      <c r="U1896" s="19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9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</row>
    <row r="1897" spans="1:80" x14ac:dyDescent="0.15">
      <c r="A1897" s="36"/>
      <c r="B1897" s="14"/>
      <c r="C1897" s="13"/>
      <c r="D1897" s="12"/>
      <c r="E1897" s="13"/>
      <c r="F1897" s="13"/>
      <c r="G1897" s="13"/>
      <c r="H1897" s="13"/>
      <c r="I1897" s="12"/>
      <c r="J1897" s="12"/>
      <c r="K1897" s="30"/>
      <c r="L1897" s="2"/>
      <c r="M1897" s="15"/>
      <c r="N1897" s="11"/>
      <c r="O1897" s="11"/>
      <c r="P1897" s="11"/>
      <c r="Q1897" s="11"/>
      <c r="R1897" s="15"/>
      <c r="S1897" s="13"/>
      <c r="T1897" s="13"/>
      <c r="U1897" s="19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9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</row>
    <row r="1898" spans="1:80" x14ac:dyDescent="0.15">
      <c r="A1898" s="36"/>
      <c r="B1898" s="14"/>
      <c r="C1898" s="13"/>
      <c r="D1898" s="12"/>
      <c r="E1898" s="13"/>
      <c r="F1898" s="13"/>
      <c r="G1898" s="13"/>
      <c r="H1898" s="13"/>
      <c r="I1898" s="12"/>
      <c r="J1898" s="12"/>
      <c r="K1898" s="30"/>
      <c r="L1898" s="2"/>
      <c r="M1898" s="15"/>
      <c r="N1898" s="11"/>
      <c r="O1898" s="11"/>
      <c r="P1898" s="11"/>
      <c r="Q1898" s="11"/>
      <c r="R1898" s="15"/>
      <c r="S1898" s="13"/>
      <c r="T1898" s="13"/>
      <c r="U1898" s="19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9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</row>
    <row r="1899" spans="1:80" x14ac:dyDescent="0.15">
      <c r="A1899" s="36"/>
      <c r="B1899" s="14"/>
      <c r="C1899" s="13"/>
      <c r="D1899" s="12"/>
      <c r="E1899" s="13"/>
      <c r="F1899" s="13"/>
      <c r="G1899" s="13"/>
      <c r="H1899" s="13"/>
      <c r="I1899" s="12"/>
      <c r="J1899" s="12"/>
      <c r="K1899" s="30"/>
      <c r="L1899" s="2"/>
      <c r="M1899" s="15"/>
      <c r="N1899" s="11"/>
      <c r="O1899" s="11"/>
      <c r="P1899" s="11"/>
      <c r="Q1899" s="11"/>
      <c r="R1899" s="15"/>
      <c r="S1899" s="13"/>
      <c r="T1899" s="13"/>
      <c r="U1899" s="19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9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</row>
    <row r="1900" spans="1:80" x14ac:dyDescent="0.15">
      <c r="A1900" s="36"/>
      <c r="B1900" s="14"/>
      <c r="C1900" s="13"/>
      <c r="D1900" s="12"/>
      <c r="E1900" s="13"/>
      <c r="F1900" s="13"/>
      <c r="G1900" s="13"/>
      <c r="H1900" s="13"/>
      <c r="I1900" s="12"/>
      <c r="J1900" s="12"/>
      <c r="K1900" s="30"/>
      <c r="L1900" s="2"/>
      <c r="M1900" s="15"/>
      <c r="N1900" s="11"/>
      <c r="O1900" s="11"/>
      <c r="P1900" s="11"/>
      <c r="Q1900" s="11"/>
      <c r="R1900" s="15"/>
      <c r="S1900" s="13"/>
      <c r="T1900" s="13"/>
      <c r="U1900" s="19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9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</row>
    <row r="1901" spans="1:80" x14ac:dyDescent="0.15">
      <c r="A1901" s="36"/>
      <c r="B1901" s="14"/>
      <c r="C1901" s="13"/>
      <c r="D1901" s="12"/>
      <c r="E1901" s="13"/>
      <c r="F1901" s="13"/>
      <c r="G1901" s="13"/>
      <c r="H1901" s="13"/>
      <c r="I1901" s="12"/>
      <c r="J1901" s="12"/>
      <c r="K1901" s="30"/>
      <c r="L1901" s="2"/>
      <c r="M1901" s="15"/>
      <c r="N1901" s="11"/>
      <c r="O1901" s="11"/>
      <c r="P1901" s="11"/>
      <c r="Q1901" s="11"/>
      <c r="R1901" s="15"/>
      <c r="S1901" s="13"/>
      <c r="T1901" s="13"/>
      <c r="U1901" s="19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9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</row>
    <row r="1902" spans="1:80" x14ac:dyDescent="0.15">
      <c r="A1902" s="36"/>
      <c r="B1902" s="14"/>
      <c r="C1902" s="13"/>
      <c r="D1902" s="12"/>
      <c r="E1902" s="13"/>
      <c r="F1902" s="13"/>
      <c r="G1902" s="13"/>
      <c r="H1902" s="13"/>
      <c r="I1902" s="12"/>
      <c r="J1902" s="12"/>
      <c r="K1902" s="30"/>
      <c r="L1902" s="2"/>
      <c r="M1902" s="15"/>
      <c r="N1902" s="11"/>
      <c r="O1902" s="11"/>
      <c r="P1902" s="11"/>
      <c r="Q1902" s="11"/>
      <c r="R1902" s="15"/>
      <c r="S1902" s="13"/>
      <c r="T1902" s="13"/>
      <c r="U1902" s="19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9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</row>
    <row r="1903" spans="1:80" x14ac:dyDescent="0.15">
      <c r="A1903" s="36"/>
      <c r="B1903" s="14"/>
      <c r="C1903" s="13"/>
      <c r="D1903" s="12"/>
      <c r="E1903" s="13"/>
      <c r="F1903" s="13"/>
      <c r="G1903" s="13"/>
      <c r="H1903" s="13"/>
      <c r="I1903" s="12"/>
      <c r="J1903" s="12"/>
      <c r="K1903" s="30"/>
      <c r="L1903" s="2"/>
      <c r="M1903" s="15"/>
      <c r="N1903" s="11"/>
      <c r="O1903" s="11"/>
      <c r="P1903" s="11"/>
      <c r="Q1903" s="11"/>
      <c r="R1903" s="15"/>
      <c r="S1903" s="13"/>
      <c r="T1903" s="13"/>
      <c r="U1903" s="19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9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</row>
    <row r="1904" spans="1:80" x14ac:dyDescent="0.15">
      <c r="A1904" s="36"/>
      <c r="B1904" s="14"/>
      <c r="C1904" s="13"/>
      <c r="D1904" s="12"/>
      <c r="E1904" s="13"/>
      <c r="F1904" s="13"/>
      <c r="G1904" s="13"/>
      <c r="H1904" s="13"/>
      <c r="I1904" s="12"/>
      <c r="J1904" s="12"/>
      <c r="K1904" s="30"/>
      <c r="L1904" s="2"/>
      <c r="M1904" s="15"/>
      <c r="N1904" s="11"/>
      <c r="O1904" s="11"/>
      <c r="P1904" s="11"/>
      <c r="Q1904" s="11"/>
      <c r="R1904" s="15"/>
      <c r="S1904" s="13"/>
      <c r="T1904" s="13"/>
      <c r="U1904" s="19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9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</row>
    <row r="1905" spans="1:80" x14ac:dyDescent="0.15">
      <c r="A1905" s="36"/>
      <c r="B1905" s="14"/>
      <c r="C1905" s="13"/>
      <c r="D1905" s="12"/>
      <c r="E1905" s="13"/>
      <c r="F1905" s="13"/>
      <c r="G1905" s="13"/>
      <c r="H1905" s="13"/>
      <c r="I1905" s="12"/>
      <c r="J1905" s="12"/>
      <c r="K1905" s="30"/>
      <c r="L1905" s="2"/>
      <c r="M1905" s="15"/>
      <c r="N1905" s="11"/>
      <c r="O1905" s="11"/>
      <c r="P1905" s="11"/>
      <c r="Q1905" s="11"/>
      <c r="R1905" s="15"/>
      <c r="S1905" s="13"/>
      <c r="T1905" s="13"/>
      <c r="U1905" s="19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9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</row>
    <row r="1906" spans="1:80" x14ac:dyDescent="0.15">
      <c r="A1906" s="36"/>
      <c r="B1906" s="14"/>
      <c r="C1906" s="13"/>
      <c r="D1906" s="12"/>
      <c r="E1906" s="13"/>
      <c r="F1906" s="13"/>
      <c r="G1906" s="13"/>
      <c r="H1906" s="13"/>
      <c r="I1906" s="12"/>
      <c r="J1906" s="12"/>
      <c r="K1906" s="30"/>
      <c r="L1906" s="2"/>
      <c r="M1906" s="15"/>
      <c r="N1906" s="11"/>
      <c r="O1906" s="11"/>
      <c r="P1906" s="11"/>
      <c r="Q1906" s="11"/>
      <c r="R1906" s="15"/>
      <c r="S1906" s="13"/>
      <c r="T1906" s="13"/>
      <c r="U1906" s="19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9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</row>
    <row r="1907" spans="1:80" x14ac:dyDescent="0.15">
      <c r="A1907" s="36"/>
      <c r="B1907" s="14"/>
      <c r="C1907" s="13"/>
      <c r="D1907" s="12"/>
      <c r="E1907" s="13"/>
      <c r="F1907" s="13"/>
      <c r="G1907" s="13"/>
      <c r="H1907" s="13"/>
      <c r="I1907" s="12"/>
      <c r="J1907" s="12"/>
      <c r="K1907" s="30"/>
      <c r="L1907" s="2"/>
      <c r="M1907" s="15"/>
      <c r="N1907" s="11"/>
      <c r="O1907" s="11"/>
      <c r="P1907" s="11"/>
      <c r="Q1907" s="11"/>
      <c r="R1907" s="15"/>
      <c r="S1907" s="13"/>
      <c r="T1907" s="13"/>
      <c r="U1907" s="19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9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</row>
    <row r="1908" spans="1:80" x14ac:dyDescent="0.15">
      <c r="A1908" s="36"/>
      <c r="B1908" s="14"/>
      <c r="C1908" s="13"/>
      <c r="D1908" s="12"/>
      <c r="E1908" s="13"/>
      <c r="F1908" s="13"/>
      <c r="G1908" s="13"/>
      <c r="H1908" s="13"/>
      <c r="I1908" s="12"/>
      <c r="J1908" s="12"/>
      <c r="K1908" s="30"/>
      <c r="L1908" s="2"/>
      <c r="M1908" s="15"/>
      <c r="N1908" s="11"/>
      <c r="O1908" s="11"/>
      <c r="P1908" s="11"/>
      <c r="Q1908" s="11"/>
      <c r="R1908" s="15"/>
      <c r="S1908" s="13"/>
      <c r="T1908" s="13"/>
      <c r="U1908" s="19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9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</row>
    <row r="1909" spans="1:80" x14ac:dyDescent="0.15">
      <c r="A1909" s="36"/>
      <c r="B1909" s="14"/>
      <c r="C1909" s="13"/>
      <c r="D1909" s="12"/>
      <c r="E1909" s="13"/>
      <c r="F1909" s="13"/>
      <c r="G1909" s="13"/>
      <c r="H1909" s="13"/>
      <c r="I1909" s="12"/>
      <c r="J1909" s="12"/>
      <c r="K1909" s="30"/>
      <c r="L1909" s="2"/>
      <c r="M1909" s="15"/>
      <c r="N1909" s="11"/>
      <c r="O1909" s="11"/>
      <c r="P1909" s="11"/>
      <c r="Q1909" s="11"/>
      <c r="R1909" s="15"/>
      <c r="S1909" s="13"/>
      <c r="T1909" s="13"/>
      <c r="U1909" s="19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9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</row>
    <row r="1910" spans="1:80" x14ac:dyDescent="0.15">
      <c r="A1910" s="36"/>
      <c r="B1910" s="14"/>
      <c r="C1910" s="13"/>
      <c r="D1910" s="12"/>
      <c r="E1910" s="13"/>
      <c r="F1910" s="13"/>
      <c r="G1910" s="13"/>
      <c r="H1910" s="13"/>
      <c r="I1910" s="12"/>
      <c r="J1910" s="12"/>
      <c r="K1910" s="30"/>
      <c r="L1910" s="2"/>
      <c r="M1910" s="15"/>
      <c r="N1910" s="11"/>
      <c r="O1910" s="11"/>
      <c r="P1910" s="11"/>
      <c r="Q1910" s="11"/>
      <c r="R1910" s="15"/>
      <c r="S1910" s="13"/>
      <c r="T1910" s="13"/>
      <c r="U1910" s="19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9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</row>
    <row r="1911" spans="1:80" x14ac:dyDescent="0.15">
      <c r="A1911" s="36"/>
      <c r="B1911" s="14"/>
      <c r="C1911" s="13"/>
      <c r="D1911" s="12"/>
      <c r="E1911" s="13"/>
      <c r="F1911" s="13"/>
      <c r="G1911" s="13"/>
      <c r="H1911" s="13"/>
      <c r="I1911" s="12"/>
      <c r="J1911" s="12"/>
      <c r="K1911" s="30"/>
      <c r="L1911" s="2"/>
      <c r="M1911" s="15"/>
      <c r="N1911" s="11"/>
      <c r="O1911" s="11"/>
      <c r="P1911" s="11"/>
      <c r="Q1911" s="11"/>
      <c r="R1911" s="15"/>
      <c r="S1911" s="13"/>
      <c r="T1911" s="13"/>
      <c r="U1911" s="19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9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</row>
    <row r="1912" spans="1:80" x14ac:dyDescent="0.15">
      <c r="A1912" s="36"/>
      <c r="B1912" s="14"/>
      <c r="C1912" s="13"/>
      <c r="D1912" s="12"/>
      <c r="E1912" s="13"/>
      <c r="F1912" s="13"/>
      <c r="G1912" s="13"/>
      <c r="H1912" s="13"/>
      <c r="I1912" s="12"/>
      <c r="J1912" s="12"/>
      <c r="K1912" s="30"/>
      <c r="L1912" s="2"/>
      <c r="M1912" s="15"/>
      <c r="N1912" s="11"/>
      <c r="O1912" s="11"/>
      <c r="P1912" s="11"/>
      <c r="Q1912" s="11"/>
      <c r="R1912" s="15"/>
      <c r="S1912" s="13"/>
      <c r="T1912" s="13"/>
      <c r="U1912" s="19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9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</row>
    <row r="1913" spans="1:80" x14ac:dyDescent="0.15">
      <c r="A1913" s="36"/>
      <c r="B1913" s="14"/>
      <c r="C1913" s="13"/>
      <c r="D1913" s="12"/>
      <c r="E1913" s="13"/>
      <c r="F1913" s="13"/>
      <c r="G1913" s="13"/>
      <c r="H1913" s="13"/>
      <c r="I1913" s="12"/>
      <c r="J1913" s="12"/>
      <c r="K1913" s="30"/>
      <c r="L1913" s="2"/>
      <c r="M1913" s="15"/>
      <c r="N1913" s="11"/>
      <c r="O1913" s="11"/>
      <c r="P1913" s="11"/>
      <c r="Q1913" s="11"/>
      <c r="R1913" s="15"/>
      <c r="S1913" s="13"/>
      <c r="T1913" s="13"/>
      <c r="U1913" s="19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9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</row>
    <row r="1914" spans="1:80" x14ac:dyDescent="0.15">
      <c r="A1914" s="36"/>
      <c r="B1914" s="14"/>
      <c r="C1914" s="13"/>
      <c r="D1914" s="12"/>
      <c r="E1914" s="13"/>
      <c r="F1914" s="13"/>
      <c r="G1914" s="13"/>
      <c r="H1914" s="13"/>
      <c r="I1914" s="12"/>
      <c r="J1914" s="12"/>
      <c r="K1914" s="30"/>
      <c r="L1914" s="2"/>
      <c r="M1914" s="15"/>
      <c r="N1914" s="11"/>
      <c r="O1914" s="11"/>
      <c r="P1914" s="11"/>
      <c r="Q1914" s="11"/>
      <c r="R1914" s="15"/>
      <c r="S1914" s="13"/>
      <c r="T1914" s="13"/>
      <c r="U1914" s="19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9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</row>
    <row r="1915" spans="1:80" x14ac:dyDescent="0.15">
      <c r="A1915" s="36"/>
      <c r="B1915" s="14"/>
      <c r="C1915" s="13"/>
      <c r="D1915" s="12"/>
      <c r="E1915" s="13"/>
      <c r="F1915" s="13"/>
      <c r="G1915" s="13"/>
      <c r="H1915" s="13"/>
      <c r="I1915" s="12"/>
      <c r="J1915" s="12"/>
      <c r="K1915" s="30"/>
      <c r="L1915" s="2"/>
      <c r="M1915" s="15"/>
      <c r="N1915" s="11"/>
      <c r="O1915" s="11"/>
      <c r="P1915" s="11"/>
      <c r="Q1915" s="11"/>
      <c r="R1915" s="15"/>
      <c r="S1915" s="13"/>
      <c r="T1915" s="13"/>
      <c r="U1915" s="19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9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</row>
    <row r="1916" spans="1:80" x14ac:dyDescent="0.15">
      <c r="A1916" s="36"/>
      <c r="B1916" s="14"/>
      <c r="C1916" s="13"/>
      <c r="D1916" s="12"/>
      <c r="E1916" s="13"/>
      <c r="F1916" s="13"/>
      <c r="G1916" s="13"/>
      <c r="H1916" s="13"/>
      <c r="I1916" s="12"/>
      <c r="J1916" s="12"/>
      <c r="K1916" s="30"/>
      <c r="L1916" s="2"/>
      <c r="M1916" s="15"/>
      <c r="N1916" s="11"/>
      <c r="O1916" s="11"/>
      <c r="P1916" s="11"/>
      <c r="Q1916" s="11"/>
      <c r="R1916" s="15"/>
      <c r="S1916" s="13"/>
      <c r="T1916" s="13"/>
      <c r="U1916" s="19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9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</row>
    <row r="1917" spans="1:80" x14ac:dyDescent="0.15">
      <c r="A1917" s="36"/>
      <c r="B1917" s="14"/>
      <c r="C1917" s="13"/>
      <c r="D1917" s="12"/>
      <c r="E1917" s="13"/>
      <c r="F1917" s="13"/>
      <c r="G1917" s="13"/>
      <c r="H1917" s="13"/>
      <c r="I1917" s="12"/>
      <c r="J1917" s="12"/>
      <c r="K1917" s="30"/>
      <c r="L1917" s="2"/>
      <c r="M1917" s="15"/>
      <c r="N1917" s="11"/>
      <c r="O1917" s="11"/>
      <c r="P1917" s="11"/>
      <c r="Q1917" s="11"/>
      <c r="R1917" s="15"/>
      <c r="S1917" s="13"/>
      <c r="T1917" s="13"/>
      <c r="U1917" s="19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9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</row>
    <row r="1918" spans="1:80" x14ac:dyDescent="0.15">
      <c r="A1918" s="36"/>
      <c r="B1918" s="14"/>
      <c r="C1918" s="13"/>
      <c r="D1918" s="12"/>
      <c r="E1918" s="13"/>
      <c r="F1918" s="13"/>
      <c r="G1918" s="13"/>
      <c r="H1918" s="13"/>
      <c r="I1918" s="12"/>
      <c r="J1918" s="12"/>
      <c r="K1918" s="30"/>
      <c r="L1918" s="2"/>
      <c r="M1918" s="15"/>
      <c r="N1918" s="11"/>
      <c r="O1918" s="11"/>
      <c r="P1918" s="11"/>
      <c r="Q1918" s="11"/>
      <c r="R1918" s="15"/>
      <c r="S1918" s="13"/>
      <c r="T1918" s="13"/>
      <c r="U1918" s="19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9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</row>
    <row r="1919" spans="1:80" x14ac:dyDescent="0.15">
      <c r="A1919" s="36"/>
      <c r="B1919" s="14"/>
      <c r="C1919" s="13"/>
      <c r="D1919" s="12"/>
      <c r="E1919" s="13"/>
      <c r="F1919" s="13"/>
      <c r="G1919" s="13"/>
      <c r="H1919" s="13"/>
      <c r="I1919" s="12"/>
      <c r="J1919" s="12"/>
      <c r="K1919" s="30"/>
      <c r="L1919" s="2"/>
      <c r="M1919" s="15"/>
      <c r="N1919" s="11"/>
      <c r="O1919" s="11"/>
      <c r="P1919" s="11"/>
      <c r="Q1919" s="11"/>
      <c r="R1919" s="15"/>
      <c r="S1919" s="13"/>
      <c r="T1919" s="13"/>
      <c r="U1919" s="19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9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</row>
    <row r="1920" spans="1:80" x14ac:dyDescent="0.15">
      <c r="A1920" s="36"/>
      <c r="B1920" s="14"/>
      <c r="C1920" s="13"/>
      <c r="D1920" s="12"/>
      <c r="E1920" s="13"/>
      <c r="F1920" s="13"/>
      <c r="G1920" s="13"/>
      <c r="H1920" s="13"/>
      <c r="I1920" s="12"/>
      <c r="J1920" s="12"/>
      <c r="K1920" s="30"/>
      <c r="L1920" s="2"/>
      <c r="M1920" s="15"/>
      <c r="N1920" s="11"/>
      <c r="O1920" s="11"/>
      <c r="P1920" s="11"/>
      <c r="Q1920" s="11"/>
      <c r="R1920" s="15"/>
      <c r="S1920" s="13"/>
      <c r="T1920" s="13"/>
      <c r="U1920" s="19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9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</row>
    <row r="1921" spans="1:80" x14ac:dyDescent="0.15">
      <c r="A1921" s="36"/>
      <c r="B1921" s="14"/>
      <c r="C1921" s="13"/>
      <c r="D1921" s="12"/>
      <c r="E1921" s="13"/>
      <c r="F1921" s="13"/>
      <c r="G1921" s="13"/>
      <c r="H1921" s="13"/>
      <c r="I1921" s="12"/>
      <c r="J1921" s="12"/>
      <c r="K1921" s="30"/>
      <c r="L1921" s="2"/>
      <c r="M1921" s="15"/>
      <c r="N1921" s="11"/>
      <c r="O1921" s="11"/>
      <c r="P1921" s="11"/>
      <c r="Q1921" s="11"/>
      <c r="R1921" s="15"/>
      <c r="S1921" s="13"/>
      <c r="T1921" s="13"/>
      <c r="U1921" s="19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9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</row>
    <row r="1922" spans="1:80" x14ac:dyDescent="0.15">
      <c r="A1922" s="36"/>
      <c r="B1922" s="14"/>
      <c r="C1922" s="13"/>
      <c r="D1922" s="12"/>
      <c r="E1922" s="13"/>
      <c r="F1922" s="13"/>
      <c r="G1922" s="13"/>
      <c r="H1922" s="13"/>
      <c r="I1922" s="12"/>
      <c r="J1922" s="12"/>
      <c r="K1922" s="30"/>
      <c r="L1922" s="2"/>
      <c r="M1922" s="15"/>
      <c r="N1922" s="11"/>
      <c r="O1922" s="11"/>
      <c r="P1922" s="11"/>
      <c r="Q1922" s="11"/>
      <c r="R1922" s="15"/>
      <c r="S1922" s="13"/>
      <c r="T1922" s="13"/>
      <c r="U1922" s="19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9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</row>
    <row r="1923" spans="1:80" x14ac:dyDescent="0.15">
      <c r="A1923" s="36"/>
      <c r="B1923" s="14"/>
      <c r="C1923" s="13"/>
      <c r="D1923" s="12"/>
      <c r="E1923" s="13"/>
      <c r="F1923" s="13"/>
      <c r="G1923" s="13"/>
      <c r="H1923" s="13"/>
      <c r="I1923" s="12"/>
      <c r="J1923" s="12"/>
      <c r="K1923" s="30"/>
      <c r="L1923" s="2"/>
      <c r="M1923" s="15"/>
      <c r="N1923" s="11"/>
      <c r="O1923" s="11"/>
      <c r="P1923" s="11"/>
      <c r="Q1923" s="11"/>
      <c r="R1923" s="15"/>
      <c r="S1923" s="13"/>
      <c r="T1923" s="13"/>
      <c r="U1923" s="19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9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</row>
    <row r="1924" spans="1:80" x14ac:dyDescent="0.15">
      <c r="A1924" s="36"/>
      <c r="B1924" s="14"/>
      <c r="C1924" s="13"/>
      <c r="D1924" s="12"/>
      <c r="E1924" s="13"/>
      <c r="F1924" s="13"/>
      <c r="G1924" s="13"/>
      <c r="H1924" s="13"/>
      <c r="I1924" s="12"/>
      <c r="J1924" s="12"/>
      <c r="K1924" s="30"/>
      <c r="L1924" s="2"/>
      <c r="M1924" s="15"/>
      <c r="N1924" s="11"/>
      <c r="O1924" s="11"/>
      <c r="P1924" s="11"/>
      <c r="Q1924" s="11"/>
      <c r="R1924" s="15"/>
      <c r="S1924" s="13"/>
      <c r="T1924" s="13"/>
      <c r="U1924" s="19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9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</row>
    <row r="1925" spans="1:80" x14ac:dyDescent="0.15">
      <c r="A1925" s="36"/>
      <c r="B1925" s="14"/>
      <c r="C1925" s="13"/>
      <c r="D1925" s="12"/>
      <c r="E1925" s="13"/>
      <c r="F1925" s="13"/>
      <c r="G1925" s="13"/>
      <c r="H1925" s="13"/>
      <c r="I1925" s="12"/>
      <c r="J1925" s="12"/>
      <c r="K1925" s="30"/>
      <c r="L1925" s="2"/>
      <c r="M1925" s="15"/>
      <c r="N1925" s="11"/>
      <c r="O1925" s="11"/>
      <c r="P1925" s="11"/>
      <c r="Q1925" s="11"/>
      <c r="R1925" s="15"/>
      <c r="S1925" s="13"/>
      <c r="T1925" s="13"/>
      <c r="U1925" s="19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9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</row>
    <row r="1926" spans="1:80" x14ac:dyDescent="0.15">
      <c r="A1926" s="36"/>
      <c r="B1926" s="14"/>
      <c r="C1926" s="13"/>
      <c r="D1926" s="12"/>
      <c r="E1926" s="13"/>
      <c r="F1926" s="13"/>
      <c r="G1926" s="13"/>
      <c r="H1926" s="13"/>
      <c r="I1926" s="12"/>
      <c r="J1926" s="12"/>
      <c r="K1926" s="30"/>
      <c r="L1926" s="2"/>
      <c r="M1926" s="15"/>
      <c r="N1926" s="11"/>
      <c r="O1926" s="11"/>
      <c r="P1926" s="11"/>
      <c r="Q1926" s="11"/>
      <c r="R1926" s="15"/>
      <c r="S1926" s="13"/>
      <c r="T1926" s="13"/>
      <c r="U1926" s="19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9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</row>
    <row r="1927" spans="1:80" x14ac:dyDescent="0.15">
      <c r="A1927" s="36"/>
      <c r="B1927" s="14"/>
      <c r="C1927" s="13"/>
      <c r="D1927" s="12"/>
      <c r="E1927" s="13"/>
      <c r="F1927" s="13"/>
      <c r="G1927" s="13"/>
      <c r="H1927" s="13"/>
      <c r="I1927" s="12"/>
      <c r="J1927" s="12"/>
      <c r="K1927" s="30"/>
      <c r="L1927" s="2"/>
      <c r="M1927" s="15"/>
      <c r="N1927" s="11"/>
      <c r="O1927" s="11"/>
      <c r="P1927" s="11"/>
      <c r="Q1927" s="11"/>
      <c r="R1927" s="15"/>
      <c r="S1927" s="13"/>
      <c r="T1927" s="13"/>
      <c r="U1927" s="19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9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</row>
    <row r="1928" spans="1:80" x14ac:dyDescent="0.15">
      <c r="A1928" s="36"/>
      <c r="B1928" s="14"/>
      <c r="C1928" s="13"/>
      <c r="D1928" s="12"/>
      <c r="E1928" s="13"/>
      <c r="F1928" s="13"/>
      <c r="G1928" s="13"/>
      <c r="H1928" s="13"/>
      <c r="I1928" s="12"/>
      <c r="J1928" s="12"/>
      <c r="K1928" s="30"/>
      <c r="L1928" s="2"/>
      <c r="M1928" s="15"/>
      <c r="N1928" s="11"/>
      <c r="O1928" s="11"/>
      <c r="P1928" s="11"/>
      <c r="Q1928" s="11"/>
      <c r="R1928" s="15"/>
      <c r="S1928" s="13"/>
      <c r="T1928" s="13"/>
      <c r="U1928" s="19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9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</row>
    <row r="1929" spans="1:80" x14ac:dyDescent="0.15">
      <c r="A1929" s="36"/>
      <c r="B1929" s="14"/>
      <c r="C1929" s="13"/>
      <c r="D1929" s="12"/>
      <c r="E1929" s="13"/>
      <c r="F1929" s="13"/>
      <c r="G1929" s="13"/>
      <c r="H1929" s="13"/>
      <c r="I1929" s="12"/>
      <c r="J1929" s="12"/>
      <c r="K1929" s="30"/>
      <c r="L1929" s="2"/>
      <c r="M1929" s="15"/>
      <c r="N1929" s="11"/>
      <c r="O1929" s="11"/>
      <c r="P1929" s="11"/>
      <c r="Q1929" s="11"/>
      <c r="R1929" s="15"/>
      <c r="S1929" s="13"/>
      <c r="T1929" s="13"/>
      <c r="U1929" s="19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9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</row>
    <row r="1930" spans="1:80" x14ac:dyDescent="0.15">
      <c r="A1930" s="36"/>
      <c r="B1930" s="14"/>
      <c r="C1930" s="13"/>
      <c r="D1930" s="12"/>
      <c r="E1930" s="13"/>
      <c r="F1930" s="13"/>
      <c r="G1930" s="13"/>
      <c r="H1930" s="13"/>
      <c r="I1930" s="12"/>
      <c r="J1930" s="12"/>
      <c r="K1930" s="30"/>
      <c r="L1930" s="2"/>
      <c r="M1930" s="15"/>
      <c r="N1930" s="11"/>
      <c r="O1930" s="11"/>
      <c r="P1930" s="11"/>
      <c r="Q1930" s="11"/>
      <c r="R1930" s="15"/>
      <c r="S1930" s="13"/>
      <c r="T1930" s="13"/>
      <c r="U1930" s="19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9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</row>
    <row r="1931" spans="1:80" x14ac:dyDescent="0.15">
      <c r="A1931" s="36"/>
      <c r="B1931" s="14"/>
      <c r="C1931" s="13"/>
      <c r="D1931" s="12"/>
      <c r="E1931" s="13"/>
      <c r="F1931" s="13"/>
      <c r="G1931" s="13"/>
      <c r="H1931" s="13"/>
      <c r="I1931" s="12"/>
      <c r="J1931" s="12"/>
      <c r="K1931" s="30"/>
      <c r="L1931" s="2"/>
      <c r="M1931" s="15"/>
      <c r="N1931" s="11"/>
      <c r="O1931" s="11"/>
      <c r="P1931" s="11"/>
      <c r="Q1931" s="11"/>
      <c r="R1931" s="15"/>
      <c r="S1931" s="13"/>
      <c r="T1931" s="13"/>
      <c r="U1931" s="19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9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</row>
    <row r="1932" spans="1:80" x14ac:dyDescent="0.15">
      <c r="A1932" s="36"/>
      <c r="B1932" s="14"/>
      <c r="C1932" s="13"/>
      <c r="D1932" s="12"/>
      <c r="E1932" s="13"/>
      <c r="F1932" s="13"/>
      <c r="G1932" s="13"/>
      <c r="H1932" s="13"/>
      <c r="I1932" s="12"/>
      <c r="J1932" s="12"/>
      <c r="K1932" s="30"/>
      <c r="L1932" s="2"/>
      <c r="M1932" s="15"/>
      <c r="N1932" s="11"/>
      <c r="O1932" s="11"/>
      <c r="P1932" s="11"/>
      <c r="Q1932" s="11"/>
      <c r="R1932" s="15"/>
      <c r="S1932" s="13"/>
      <c r="T1932" s="13"/>
      <c r="U1932" s="19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9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</row>
    <row r="1933" spans="1:80" x14ac:dyDescent="0.15">
      <c r="A1933" s="36"/>
      <c r="B1933" s="14"/>
      <c r="C1933" s="13"/>
      <c r="D1933" s="12"/>
      <c r="E1933" s="13"/>
      <c r="F1933" s="13"/>
      <c r="G1933" s="13"/>
      <c r="H1933" s="13"/>
      <c r="I1933" s="12"/>
      <c r="J1933" s="12"/>
      <c r="K1933" s="30"/>
      <c r="L1933" s="2"/>
      <c r="M1933" s="15"/>
      <c r="N1933" s="11"/>
      <c r="O1933" s="11"/>
      <c r="P1933" s="11"/>
      <c r="Q1933" s="11"/>
      <c r="R1933" s="15"/>
      <c r="S1933" s="13"/>
      <c r="T1933" s="13"/>
      <c r="U1933" s="19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9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</row>
    <row r="1934" spans="1:80" x14ac:dyDescent="0.15">
      <c r="A1934" s="36"/>
      <c r="B1934" s="14"/>
      <c r="C1934" s="13"/>
      <c r="D1934" s="12"/>
      <c r="E1934" s="13"/>
      <c r="F1934" s="13"/>
      <c r="G1934" s="13"/>
      <c r="H1934" s="13"/>
      <c r="I1934" s="12"/>
      <c r="J1934" s="12"/>
      <c r="K1934" s="30"/>
      <c r="L1934" s="2"/>
      <c r="M1934" s="15"/>
      <c r="N1934" s="11"/>
      <c r="O1934" s="11"/>
      <c r="P1934" s="11"/>
      <c r="Q1934" s="11"/>
      <c r="R1934" s="15"/>
      <c r="S1934" s="13"/>
      <c r="T1934" s="13"/>
      <c r="U1934" s="19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9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</row>
    <row r="1935" spans="1:80" x14ac:dyDescent="0.15">
      <c r="A1935" s="36"/>
      <c r="B1935" s="14"/>
      <c r="C1935" s="13"/>
      <c r="D1935" s="12"/>
      <c r="E1935" s="13"/>
      <c r="F1935" s="13"/>
      <c r="G1935" s="13"/>
      <c r="H1935" s="13"/>
      <c r="I1935" s="12"/>
      <c r="J1935" s="12"/>
      <c r="K1935" s="30"/>
      <c r="L1935" s="2"/>
      <c r="M1935" s="15"/>
      <c r="N1935" s="11"/>
      <c r="O1935" s="11"/>
      <c r="P1935" s="11"/>
      <c r="Q1935" s="11"/>
      <c r="R1935" s="15"/>
      <c r="S1935" s="13"/>
      <c r="T1935" s="13"/>
      <c r="U1935" s="19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9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</row>
    <row r="1936" spans="1:80" x14ac:dyDescent="0.15">
      <c r="A1936" s="36"/>
      <c r="B1936" s="14"/>
      <c r="C1936" s="13"/>
      <c r="D1936" s="12"/>
      <c r="E1936" s="13"/>
      <c r="F1936" s="13"/>
      <c r="G1936" s="13"/>
      <c r="H1936" s="13"/>
      <c r="I1936" s="12"/>
      <c r="J1936" s="12"/>
      <c r="K1936" s="30"/>
      <c r="L1936" s="2"/>
      <c r="M1936" s="15"/>
      <c r="N1936" s="11"/>
      <c r="O1936" s="11"/>
      <c r="P1936" s="11"/>
      <c r="Q1936" s="11"/>
      <c r="R1936" s="15"/>
      <c r="S1936" s="13"/>
      <c r="T1936" s="13"/>
      <c r="U1936" s="19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9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</row>
    <row r="1937" spans="1:80" x14ac:dyDescent="0.15">
      <c r="A1937" s="36"/>
      <c r="B1937" s="14"/>
      <c r="C1937" s="13"/>
      <c r="D1937" s="12"/>
      <c r="E1937" s="13"/>
      <c r="F1937" s="13"/>
      <c r="G1937" s="13"/>
      <c r="H1937" s="13"/>
      <c r="I1937" s="12"/>
      <c r="J1937" s="12"/>
      <c r="K1937" s="30"/>
      <c r="L1937" s="2"/>
      <c r="M1937" s="15"/>
      <c r="N1937" s="11"/>
      <c r="O1937" s="11"/>
      <c r="P1937" s="11"/>
      <c r="Q1937" s="11"/>
      <c r="R1937" s="15"/>
      <c r="S1937" s="13"/>
      <c r="T1937" s="13"/>
      <c r="U1937" s="19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9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</row>
    <row r="1938" spans="1:80" x14ac:dyDescent="0.15">
      <c r="A1938" s="36"/>
      <c r="B1938" s="14"/>
      <c r="C1938" s="13"/>
      <c r="D1938" s="12"/>
      <c r="E1938" s="13"/>
      <c r="F1938" s="13"/>
      <c r="G1938" s="13"/>
      <c r="H1938" s="13"/>
      <c r="I1938" s="12"/>
      <c r="J1938" s="12"/>
      <c r="K1938" s="30"/>
      <c r="L1938" s="2"/>
      <c r="M1938" s="15"/>
      <c r="N1938" s="11"/>
      <c r="O1938" s="11"/>
      <c r="P1938" s="11"/>
      <c r="Q1938" s="11"/>
      <c r="R1938" s="15"/>
      <c r="S1938" s="13"/>
      <c r="T1938" s="13"/>
      <c r="U1938" s="19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9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</row>
    <row r="1939" spans="1:80" x14ac:dyDescent="0.15">
      <c r="A1939" s="36"/>
      <c r="B1939" s="14"/>
      <c r="C1939" s="13"/>
      <c r="D1939" s="12"/>
      <c r="E1939" s="13"/>
      <c r="F1939" s="13"/>
      <c r="G1939" s="13"/>
      <c r="H1939" s="13"/>
      <c r="I1939" s="12"/>
      <c r="J1939" s="12"/>
      <c r="K1939" s="30"/>
      <c r="L1939" s="2"/>
      <c r="M1939" s="15"/>
      <c r="N1939" s="11"/>
      <c r="O1939" s="11"/>
      <c r="P1939" s="11"/>
      <c r="Q1939" s="11"/>
      <c r="R1939" s="15"/>
      <c r="S1939" s="13"/>
      <c r="T1939" s="13"/>
      <c r="U1939" s="19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9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</row>
    <row r="1940" spans="1:80" x14ac:dyDescent="0.15">
      <c r="A1940" s="36"/>
      <c r="B1940" s="14"/>
      <c r="C1940" s="13"/>
      <c r="D1940" s="12"/>
      <c r="E1940" s="13"/>
      <c r="F1940" s="13"/>
      <c r="G1940" s="13"/>
      <c r="H1940" s="13"/>
      <c r="I1940" s="12"/>
      <c r="J1940" s="12"/>
      <c r="K1940" s="30"/>
      <c r="L1940" s="2"/>
      <c r="M1940" s="15"/>
      <c r="N1940" s="11"/>
      <c r="O1940" s="11"/>
      <c r="P1940" s="11"/>
      <c r="Q1940" s="11"/>
      <c r="R1940" s="15"/>
      <c r="S1940" s="13"/>
      <c r="T1940" s="13"/>
      <c r="U1940" s="19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9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</row>
    <row r="1941" spans="1:80" x14ac:dyDescent="0.15">
      <c r="A1941" s="36"/>
      <c r="B1941" s="14"/>
      <c r="C1941" s="13"/>
      <c r="D1941" s="12"/>
      <c r="E1941" s="13"/>
      <c r="F1941" s="13"/>
      <c r="G1941" s="13"/>
      <c r="H1941" s="13"/>
      <c r="I1941" s="12"/>
      <c r="J1941" s="12"/>
      <c r="K1941" s="30"/>
      <c r="L1941" s="2"/>
      <c r="M1941" s="15"/>
      <c r="N1941" s="11"/>
      <c r="O1941" s="11"/>
      <c r="P1941" s="11"/>
      <c r="Q1941" s="11"/>
      <c r="R1941" s="15"/>
      <c r="S1941" s="13"/>
      <c r="T1941" s="13"/>
      <c r="U1941" s="19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9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</row>
    <row r="1942" spans="1:80" x14ac:dyDescent="0.15">
      <c r="A1942" s="36"/>
      <c r="B1942" s="14"/>
      <c r="C1942" s="13"/>
      <c r="D1942" s="12"/>
      <c r="E1942" s="13"/>
      <c r="F1942" s="13"/>
      <c r="G1942" s="13"/>
      <c r="H1942" s="13"/>
      <c r="I1942" s="12"/>
      <c r="J1942" s="12"/>
      <c r="K1942" s="30"/>
      <c r="L1942" s="2"/>
      <c r="M1942" s="15"/>
      <c r="N1942" s="11"/>
      <c r="O1942" s="11"/>
      <c r="P1942" s="11"/>
      <c r="Q1942" s="11"/>
      <c r="R1942" s="15"/>
      <c r="S1942" s="13"/>
      <c r="T1942" s="13"/>
      <c r="U1942" s="19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9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</row>
    <row r="1943" spans="1:80" x14ac:dyDescent="0.15">
      <c r="A1943" s="36"/>
      <c r="B1943" s="14"/>
      <c r="C1943" s="13"/>
      <c r="D1943" s="12"/>
      <c r="E1943" s="13"/>
      <c r="F1943" s="13"/>
      <c r="G1943" s="13"/>
      <c r="H1943" s="13"/>
      <c r="I1943" s="12"/>
      <c r="J1943" s="12"/>
      <c r="K1943" s="30"/>
      <c r="L1943" s="2"/>
      <c r="M1943" s="15"/>
      <c r="N1943" s="11"/>
      <c r="O1943" s="11"/>
      <c r="P1943" s="11"/>
      <c r="Q1943" s="11"/>
      <c r="R1943" s="15"/>
      <c r="S1943" s="13"/>
      <c r="T1943" s="13"/>
      <c r="U1943" s="19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9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</row>
    <row r="1944" spans="1:80" x14ac:dyDescent="0.15">
      <c r="A1944" s="36"/>
      <c r="B1944" s="14"/>
      <c r="C1944" s="13"/>
      <c r="D1944" s="12"/>
      <c r="E1944" s="13"/>
      <c r="F1944" s="13"/>
      <c r="G1944" s="13"/>
      <c r="H1944" s="13"/>
      <c r="I1944" s="12"/>
      <c r="J1944" s="12"/>
      <c r="K1944" s="30"/>
      <c r="L1944" s="2"/>
      <c r="M1944" s="15"/>
      <c r="N1944" s="11"/>
      <c r="O1944" s="11"/>
      <c r="P1944" s="11"/>
      <c r="Q1944" s="11"/>
      <c r="R1944" s="15"/>
      <c r="S1944" s="13"/>
      <c r="T1944" s="13"/>
      <c r="U1944" s="19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9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</row>
    <row r="1945" spans="1:80" x14ac:dyDescent="0.15">
      <c r="A1945" s="36"/>
      <c r="B1945" s="14"/>
      <c r="C1945" s="13"/>
      <c r="D1945" s="12"/>
      <c r="E1945" s="13"/>
      <c r="F1945" s="13"/>
      <c r="G1945" s="13"/>
      <c r="H1945" s="13"/>
      <c r="I1945" s="12"/>
      <c r="J1945" s="12"/>
      <c r="K1945" s="30"/>
      <c r="L1945" s="2"/>
      <c r="M1945" s="15"/>
      <c r="N1945" s="11"/>
      <c r="O1945" s="11"/>
      <c r="P1945" s="11"/>
      <c r="Q1945" s="11"/>
      <c r="R1945" s="15"/>
      <c r="S1945" s="13"/>
      <c r="T1945" s="13"/>
      <c r="U1945" s="19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9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</row>
    <row r="1946" spans="1:80" x14ac:dyDescent="0.15">
      <c r="A1946" s="36"/>
      <c r="B1946" s="14"/>
      <c r="C1946" s="13"/>
      <c r="D1946" s="12"/>
      <c r="E1946" s="13"/>
      <c r="F1946" s="13"/>
      <c r="G1946" s="13"/>
      <c r="H1946" s="13"/>
      <c r="I1946" s="12"/>
      <c r="J1946" s="12"/>
      <c r="K1946" s="30"/>
      <c r="L1946" s="2"/>
      <c r="M1946" s="15"/>
      <c r="N1946" s="11"/>
      <c r="O1946" s="11"/>
      <c r="P1946" s="11"/>
      <c r="Q1946" s="11"/>
      <c r="R1946" s="15"/>
      <c r="S1946" s="13"/>
      <c r="T1946" s="13"/>
      <c r="U1946" s="19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9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</row>
    <row r="1947" spans="1:80" x14ac:dyDescent="0.15">
      <c r="A1947" s="36"/>
      <c r="B1947" s="14"/>
      <c r="C1947" s="13"/>
      <c r="D1947" s="12"/>
      <c r="E1947" s="13"/>
      <c r="F1947" s="13"/>
      <c r="G1947" s="13"/>
      <c r="H1947" s="13"/>
      <c r="I1947" s="12"/>
      <c r="J1947" s="12"/>
      <c r="K1947" s="30"/>
      <c r="L1947" s="2"/>
      <c r="M1947" s="15"/>
      <c r="N1947" s="11"/>
      <c r="O1947" s="11"/>
      <c r="P1947" s="11"/>
      <c r="Q1947" s="11"/>
      <c r="R1947" s="15"/>
      <c r="S1947" s="13"/>
      <c r="T1947" s="13"/>
      <c r="U1947" s="19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9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</row>
    <row r="1948" spans="1:80" x14ac:dyDescent="0.15">
      <c r="A1948" s="36"/>
      <c r="B1948" s="14"/>
      <c r="C1948" s="13"/>
      <c r="D1948" s="12"/>
      <c r="E1948" s="13"/>
      <c r="F1948" s="13"/>
      <c r="G1948" s="13"/>
      <c r="H1948" s="13"/>
      <c r="I1948" s="12"/>
      <c r="J1948" s="12"/>
      <c r="K1948" s="30"/>
      <c r="L1948" s="2"/>
      <c r="M1948" s="15"/>
      <c r="N1948" s="11"/>
      <c r="O1948" s="11"/>
      <c r="P1948" s="11"/>
      <c r="Q1948" s="11"/>
      <c r="R1948" s="15"/>
      <c r="S1948" s="13"/>
      <c r="T1948" s="13"/>
      <c r="U1948" s="19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9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</row>
    <row r="1949" spans="1:80" x14ac:dyDescent="0.15">
      <c r="A1949" s="36"/>
      <c r="B1949" s="14"/>
      <c r="C1949" s="13"/>
      <c r="D1949" s="12"/>
      <c r="E1949" s="13"/>
      <c r="F1949" s="13"/>
      <c r="G1949" s="13"/>
      <c r="H1949" s="13"/>
      <c r="I1949" s="12"/>
      <c r="J1949" s="12"/>
      <c r="K1949" s="30"/>
      <c r="L1949" s="2"/>
      <c r="M1949" s="15"/>
      <c r="N1949" s="11"/>
      <c r="O1949" s="11"/>
      <c r="P1949" s="11"/>
      <c r="Q1949" s="11"/>
      <c r="R1949" s="15"/>
      <c r="S1949" s="13"/>
      <c r="T1949" s="13"/>
      <c r="U1949" s="19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9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</row>
    <row r="1950" spans="1:80" x14ac:dyDescent="0.15">
      <c r="A1950" s="36"/>
      <c r="B1950" s="14"/>
      <c r="C1950" s="13"/>
      <c r="D1950" s="12"/>
      <c r="E1950" s="13"/>
      <c r="F1950" s="13"/>
      <c r="G1950" s="13"/>
      <c r="H1950" s="13"/>
      <c r="I1950" s="12"/>
      <c r="J1950" s="12"/>
      <c r="K1950" s="30"/>
      <c r="L1950" s="2"/>
      <c r="M1950" s="15"/>
      <c r="N1950" s="11"/>
      <c r="O1950" s="11"/>
      <c r="P1950" s="11"/>
      <c r="Q1950" s="11"/>
      <c r="R1950" s="15"/>
      <c r="S1950" s="13"/>
      <c r="T1950" s="13"/>
      <c r="U1950" s="19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9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</row>
    <row r="1951" spans="1:80" x14ac:dyDescent="0.15">
      <c r="A1951" s="36"/>
      <c r="B1951" s="14"/>
      <c r="C1951" s="13"/>
      <c r="D1951" s="12"/>
      <c r="E1951" s="13"/>
      <c r="F1951" s="13"/>
      <c r="G1951" s="13"/>
      <c r="H1951" s="13"/>
      <c r="I1951" s="12"/>
      <c r="J1951" s="12"/>
      <c r="K1951" s="30"/>
      <c r="L1951" s="2"/>
      <c r="M1951" s="15"/>
      <c r="N1951" s="11"/>
      <c r="O1951" s="11"/>
      <c r="P1951" s="11"/>
      <c r="Q1951" s="11"/>
      <c r="R1951" s="15"/>
      <c r="S1951" s="13"/>
      <c r="T1951" s="13"/>
      <c r="U1951" s="19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9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</row>
    <row r="1952" spans="1:80" x14ac:dyDescent="0.15">
      <c r="A1952" s="36"/>
      <c r="B1952" s="14"/>
      <c r="C1952" s="13"/>
      <c r="D1952" s="12"/>
      <c r="E1952" s="13"/>
      <c r="F1952" s="13"/>
      <c r="G1952" s="13"/>
      <c r="H1952" s="13"/>
      <c r="I1952" s="12"/>
      <c r="J1952" s="12"/>
      <c r="K1952" s="30"/>
      <c r="L1952" s="2"/>
      <c r="M1952" s="15"/>
      <c r="N1952" s="11"/>
      <c r="O1952" s="11"/>
      <c r="P1952" s="11"/>
      <c r="Q1952" s="11"/>
      <c r="R1952" s="15"/>
      <c r="S1952" s="13"/>
      <c r="T1952" s="13"/>
      <c r="U1952" s="19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9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</row>
    <row r="1953" spans="1:80" x14ac:dyDescent="0.15">
      <c r="A1953" s="36"/>
      <c r="B1953" s="14"/>
      <c r="C1953" s="13"/>
      <c r="D1953" s="12"/>
      <c r="E1953" s="13"/>
      <c r="F1953" s="13"/>
      <c r="G1953" s="13"/>
      <c r="H1953" s="13"/>
      <c r="I1953" s="12"/>
      <c r="J1953" s="12"/>
      <c r="K1953" s="30"/>
      <c r="L1953" s="2"/>
      <c r="M1953" s="15"/>
      <c r="N1953" s="11"/>
      <c r="O1953" s="11"/>
      <c r="P1953" s="11"/>
      <c r="Q1953" s="11"/>
      <c r="R1953" s="15"/>
      <c r="S1953" s="13"/>
      <c r="T1953" s="13"/>
      <c r="U1953" s="19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9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</row>
    <row r="1954" spans="1:80" x14ac:dyDescent="0.15">
      <c r="A1954" s="36"/>
      <c r="B1954" s="14"/>
      <c r="C1954" s="13"/>
      <c r="D1954" s="12"/>
      <c r="E1954" s="13"/>
      <c r="F1954" s="13"/>
      <c r="G1954" s="13"/>
      <c r="H1954" s="13"/>
      <c r="I1954" s="12"/>
      <c r="J1954" s="12"/>
      <c r="K1954" s="30"/>
      <c r="L1954" s="2"/>
      <c r="M1954" s="15"/>
      <c r="N1954" s="11"/>
      <c r="O1954" s="11"/>
      <c r="P1954" s="11"/>
      <c r="Q1954" s="11"/>
      <c r="R1954" s="15"/>
      <c r="S1954" s="13"/>
      <c r="T1954" s="13"/>
      <c r="U1954" s="19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9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</row>
    <row r="1955" spans="1:80" x14ac:dyDescent="0.15">
      <c r="A1955" s="36"/>
      <c r="B1955" s="14"/>
      <c r="C1955" s="13"/>
      <c r="D1955" s="12"/>
      <c r="E1955" s="13"/>
      <c r="F1955" s="13"/>
      <c r="G1955" s="13"/>
      <c r="H1955" s="13"/>
      <c r="I1955" s="12"/>
      <c r="J1955" s="12"/>
      <c r="K1955" s="30"/>
      <c r="L1955" s="2"/>
      <c r="M1955" s="15"/>
      <c r="N1955" s="11"/>
      <c r="O1955" s="11"/>
      <c r="P1955" s="11"/>
      <c r="Q1955" s="11"/>
      <c r="R1955" s="15"/>
      <c r="S1955" s="13"/>
      <c r="T1955" s="13"/>
      <c r="U1955" s="19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9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</row>
    <row r="1956" spans="1:80" x14ac:dyDescent="0.15">
      <c r="A1956" s="36"/>
      <c r="B1956" s="14"/>
      <c r="C1956" s="13"/>
      <c r="D1956" s="12"/>
      <c r="E1956" s="13"/>
      <c r="F1956" s="13"/>
      <c r="G1956" s="13"/>
      <c r="H1956" s="13"/>
      <c r="I1956" s="12"/>
      <c r="J1956" s="12"/>
      <c r="K1956" s="30"/>
      <c r="L1956" s="2"/>
      <c r="M1956" s="15"/>
      <c r="N1956" s="11"/>
      <c r="O1956" s="11"/>
      <c r="P1956" s="11"/>
      <c r="Q1956" s="11"/>
      <c r="R1956" s="15"/>
      <c r="S1956" s="13"/>
      <c r="T1956" s="13"/>
      <c r="U1956" s="19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9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</row>
    <row r="1957" spans="1:80" x14ac:dyDescent="0.15">
      <c r="A1957" s="36"/>
      <c r="B1957" s="14"/>
      <c r="C1957" s="13"/>
      <c r="D1957" s="12"/>
      <c r="E1957" s="13"/>
      <c r="F1957" s="13"/>
      <c r="G1957" s="13"/>
      <c r="H1957" s="13"/>
      <c r="I1957" s="12"/>
      <c r="J1957" s="12"/>
      <c r="K1957" s="30"/>
      <c r="L1957" s="2"/>
      <c r="M1957" s="15"/>
      <c r="N1957" s="11"/>
      <c r="O1957" s="11"/>
      <c r="P1957" s="11"/>
      <c r="Q1957" s="11"/>
      <c r="R1957" s="15"/>
      <c r="S1957" s="13"/>
      <c r="T1957" s="13"/>
      <c r="U1957" s="19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9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</row>
    <row r="1958" spans="1:80" x14ac:dyDescent="0.15">
      <c r="A1958" s="36"/>
      <c r="B1958" s="14"/>
      <c r="C1958" s="13"/>
      <c r="D1958" s="12"/>
      <c r="E1958" s="13"/>
      <c r="F1958" s="13"/>
      <c r="G1958" s="13"/>
      <c r="H1958" s="13"/>
      <c r="I1958" s="12"/>
      <c r="J1958" s="12"/>
      <c r="K1958" s="30"/>
      <c r="L1958" s="2"/>
      <c r="M1958" s="15"/>
      <c r="N1958" s="11"/>
      <c r="O1958" s="11"/>
      <c r="P1958" s="11"/>
      <c r="Q1958" s="11"/>
      <c r="R1958" s="15"/>
      <c r="S1958" s="13"/>
      <c r="T1958" s="13"/>
      <c r="U1958" s="19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9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</row>
    <row r="1959" spans="1:80" x14ac:dyDescent="0.15">
      <c r="A1959" s="36"/>
      <c r="B1959" s="14"/>
      <c r="C1959" s="13"/>
      <c r="D1959" s="12"/>
      <c r="E1959" s="13"/>
      <c r="F1959" s="13"/>
      <c r="G1959" s="13"/>
      <c r="H1959" s="13"/>
      <c r="I1959" s="12"/>
      <c r="J1959" s="12"/>
      <c r="K1959" s="30"/>
      <c r="L1959" s="2"/>
      <c r="M1959" s="15"/>
      <c r="N1959" s="11"/>
      <c r="O1959" s="11"/>
      <c r="P1959" s="11"/>
      <c r="Q1959" s="11"/>
      <c r="R1959" s="15"/>
      <c r="S1959" s="13"/>
      <c r="T1959" s="13"/>
      <c r="U1959" s="19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9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</row>
    <row r="1960" spans="1:80" x14ac:dyDescent="0.15">
      <c r="A1960" s="36"/>
      <c r="B1960" s="14"/>
      <c r="C1960" s="13"/>
      <c r="D1960" s="12"/>
      <c r="E1960" s="13"/>
      <c r="F1960" s="13"/>
      <c r="G1960" s="13"/>
      <c r="H1960" s="13"/>
      <c r="I1960" s="12"/>
      <c r="J1960" s="12"/>
      <c r="K1960" s="30"/>
      <c r="L1960" s="2"/>
      <c r="M1960" s="15"/>
      <c r="N1960" s="11"/>
      <c r="O1960" s="11"/>
      <c r="P1960" s="11"/>
      <c r="Q1960" s="11"/>
      <c r="R1960" s="15"/>
      <c r="S1960" s="13"/>
      <c r="T1960" s="13"/>
      <c r="U1960" s="19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9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</row>
    <row r="1961" spans="1:80" x14ac:dyDescent="0.15">
      <c r="A1961" s="36"/>
      <c r="B1961" s="14"/>
      <c r="C1961" s="13"/>
      <c r="D1961" s="12"/>
      <c r="E1961" s="13"/>
      <c r="F1961" s="13"/>
      <c r="G1961" s="13"/>
      <c r="H1961" s="13"/>
      <c r="I1961" s="12"/>
      <c r="J1961" s="12"/>
      <c r="K1961" s="30"/>
      <c r="L1961" s="2"/>
      <c r="M1961" s="15"/>
      <c r="N1961" s="11"/>
      <c r="O1961" s="11"/>
      <c r="P1961" s="11"/>
      <c r="Q1961" s="11"/>
      <c r="R1961" s="15"/>
      <c r="S1961" s="13"/>
      <c r="T1961" s="13"/>
      <c r="U1961" s="19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9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</row>
    <row r="1962" spans="1:80" x14ac:dyDescent="0.15">
      <c r="A1962" s="36"/>
      <c r="B1962" s="14"/>
      <c r="C1962" s="13"/>
      <c r="D1962" s="12"/>
      <c r="E1962" s="13"/>
      <c r="F1962" s="13"/>
      <c r="G1962" s="13"/>
      <c r="H1962" s="13"/>
      <c r="I1962" s="12"/>
      <c r="J1962" s="12"/>
      <c r="K1962" s="30"/>
      <c r="L1962" s="2"/>
      <c r="M1962" s="15"/>
      <c r="N1962" s="11"/>
      <c r="O1962" s="11"/>
      <c r="P1962" s="11"/>
      <c r="Q1962" s="11"/>
      <c r="R1962" s="15"/>
      <c r="S1962" s="13"/>
      <c r="T1962" s="13"/>
      <c r="U1962" s="19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9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</row>
    <row r="1963" spans="1:80" x14ac:dyDescent="0.15">
      <c r="A1963" s="36"/>
      <c r="B1963" s="14"/>
      <c r="C1963" s="13"/>
      <c r="D1963" s="12"/>
      <c r="E1963" s="13"/>
      <c r="F1963" s="13"/>
      <c r="G1963" s="13"/>
      <c r="H1963" s="13"/>
      <c r="I1963" s="12"/>
      <c r="J1963" s="12"/>
      <c r="K1963" s="30"/>
      <c r="L1963" s="2"/>
      <c r="M1963" s="15"/>
      <c r="N1963" s="11"/>
      <c r="O1963" s="11"/>
      <c r="P1963" s="11"/>
      <c r="Q1963" s="11"/>
      <c r="R1963" s="15"/>
      <c r="S1963" s="13"/>
      <c r="T1963" s="13"/>
      <c r="U1963" s="19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9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</row>
    <row r="1964" spans="1:80" x14ac:dyDescent="0.15">
      <c r="A1964" s="36"/>
      <c r="B1964" s="14"/>
      <c r="C1964" s="13"/>
      <c r="D1964" s="12"/>
      <c r="E1964" s="13"/>
      <c r="F1964" s="13"/>
      <c r="G1964" s="13"/>
      <c r="H1964" s="13"/>
      <c r="I1964" s="12"/>
      <c r="J1964" s="12"/>
      <c r="K1964" s="30"/>
      <c r="L1964" s="2"/>
      <c r="M1964" s="15"/>
      <c r="N1964" s="11"/>
      <c r="O1964" s="11"/>
      <c r="P1964" s="11"/>
      <c r="Q1964" s="11"/>
      <c r="R1964" s="15"/>
      <c r="S1964" s="13"/>
      <c r="T1964" s="13"/>
      <c r="U1964" s="19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9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</row>
    <row r="1965" spans="1:80" x14ac:dyDescent="0.15">
      <c r="A1965" s="36"/>
      <c r="B1965" s="14"/>
      <c r="C1965" s="13"/>
      <c r="D1965" s="12"/>
      <c r="E1965" s="13"/>
      <c r="F1965" s="13"/>
      <c r="G1965" s="13"/>
      <c r="H1965" s="13"/>
      <c r="I1965" s="12"/>
      <c r="J1965" s="12"/>
      <c r="K1965" s="30"/>
      <c r="L1965" s="2"/>
      <c r="M1965" s="15"/>
      <c r="N1965" s="11"/>
      <c r="O1965" s="11"/>
      <c r="P1965" s="11"/>
      <c r="Q1965" s="11"/>
      <c r="R1965" s="15"/>
      <c r="S1965" s="13"/>
      <c r="T1965" s="13"/>
      <c r="U1965" s="19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9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</row>
    <row r="1966" spans="1:80" x14ac:dyDescent="0.15">
      <c r="A1966" s="36"/>
      <c r="B1966" s="14"/>
      <c r="C1966" s="13"/>
      <c r="D1966" s="12"/>
      <c r="E1966" s="13"/>
      <c r="F1966" s="13"/>
      <c r="G1966" s="13"/>
      <c r="H1966" s="13"/>
      <c r="I1966" s="12"/>
      <c r="J1966" s="12"/>
      <c r="K1966" s="30"/>
      <c r="L1966" s="2"/>
      <c r="M1966" s="15"/>
      <c r="N1966" s="11"/>
      <c r="O1966" s="11"/>
      <c r="P1966" s="11"/>
      <c r="Q1966" s="11"/>
      <c r="R1966" s="15"/>
      <c r="S1966" s="13"/>
      <c r="T1966" s="13"/>
      <c r="U1966" s="19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9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</row>
    <row r="1967" spans="1:80" x14ac:dyDescent="0.15">
      <c r="A1967" s="36"/>
      <c r="B1967" s="14"/>
      <c r="C1967" s="13"/>
      <c r="D1967" s="12"/>
      <c r="E1967" s="13"/>
      <c r="F1967" s="13"/>
      <c r="G1967" s="13"/>
      <c r="H1967" s="13"/>
      <c r="I1967" s="12"/>
      <c r="J1967" s="12"/>
      <c r="K1967" s="30"/>
      <c r="L1967" s="2"/>
      <c r="M1967" s="15"/>
      <c r="N1967" s="11"/>
      <c r="O1967" s="11"/>
      <c r="P1967" s="11"/>
      <c r="Q1967" s="11"/>
      <c r="R1967" s="15"/>
      <c r="S1967" s="13"/>
      <c r="T1967" s="13"/>
      <c r="U1967" s="19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9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</row>
    <row r="1968" spans="1:80" x14ac:dyDescent="0.15">
      <c r="A1968" s="36"/>
      <c r="B1968" s="14"/>
      <c r="C1968" s="13"/>
      <c r="D1968" s="12"/>
      <c r="E1968" s="13"/>
      <c r="F1968" s="13"/>
      <c r="G1968" s="13"/>
      <c r="H1968" s="13"/>
      <c r="I1968" s="12"/>
      <c r="J1968" s="12"/>
      <c r="K1968" s="30"/>
      <c r="L1968" s="2"/>
      <c r="M1968" s="15"/>
      <c r="N1968" s="11"/>
      <c r="O1968" s="11"/>
      <c r="P1968" s="11"/>
      <c r="Q1968" s="11"/>
      <c r="R1968" s="15"/>
      <c r="S1968" s="13"/>
      <c r="T1968" s="13"/>
      <c r="U1968" s="19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9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</row>
    <row r="1969" spans="1:80" x14ac:dyDescent="0.15">
      <c r="A1969" s="36"/>
      <c r="B1969" s="14"/>
      <c r="C1969" s="13"/>
      <c r="D1969" s="12"/>
      <c r="E1969" s="13"/>
      <c r="F1969" s="13"/>
      <c r="G1969" s="13"/>
      <c r="H1969" s="13"/>
      <c r="I1969" s="12"/>
      <c r="J1969" s="12"/>
      <c r="K1969" s="30"/>
      <c r="L1969" s="2"/>
      <c r="M1969" s="15"/>
      <c r="N1969" s="11"/>
      <c r="O1969" s="11"/>
      <c r="P1969" s="11"/>
      <c r="Q1969" s="11"/>
      <c r="R1969" s="15"/>
      <c r="S1969" s="13"/>
      <c r="T1969" s="13"/>
      <c r="U1969" s="19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9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</row>
    <row r="1970" spans="1:80" x14ac:dyDescent="0.15">
      <c r="A1970" s="36"/>
      <c r="B1970" s="14"/>
      <c r="C1970" s="13"/>
      <c r="D1970" s="12"/>
      <c r="E1970" s="13"/>
      <c r="F1970" s="13"/>
      <c r="G1970" s="13"/>
      <c r="H1970" s="13"/>
      <c r="I1970" s="12"/>
      <c r="J1970" s="12"/>
      <c r="K1970" s="30"/>
      <c r="L1970" s="2"/>
      <c r="M1970" s="15"/>
      <c r="N1970" s="11"/>
      <c r="O1970" s="11"/>
      <c r="P1970" s="11"/>
      <c r="Q1970" s="11"/>
      <c r="R1970" s="15"/>
      <c r="S1970" s="13"/>
      <c r="T1970" s="13"/>
      <c r="U1970" s="19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9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</row>
    <row r="1971" spans="1:80" x14ac:dyDescent="0.15">
      <c r="A1971" s="36"/>
      <c r="B1971" s="14"/>
      <c r="C1971" s="13"/>
      <c r="D1971" s="12"/>
      <c r="E1971" s="13"/>
      <c r="F1971" s="13"/>
      <c r="G1971" s="13"/>
      <c r="H1971" s="13"/>
      <c r="I1971" s="12"/>
      <c r="J1971" s="12"/>
      <c r="K1971" s="30"/>
      <c r="L1971" s="2"/>
      <c r="M1971" s="15"/>
      <c r="N1971" s="11"/>
      <c r="O1971" s="11"/>
      <c r="P1971" s="11"/>
      <c r="Q1971" s="11"/>
      <c r="R1971" s="15"/>
      <c r="S1971" s="13"/>
      <c r="T1971" s="13"/>
      <c r="U1971" s="19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9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</row>
    <row r="1972" spans="1:80" x14ac:dyDescent="0.15">
      <c r="A1972" s="36"/>
      <c r="B1972" s="14"/>
      <c r="C1972" s="13"/>
      <c r="D1972" s="12"/>
      <c r="E1972" s="13"/>
      <c r="F1972" s="13"/>
      <c r="G1972" s="13"/>
      <c r="H1972" s="13"/>
      <c r="I1972" s="12"/>
      <c r="J1972" s="12"/>
      <c r="K1972" s="30"/>
      <c r="L1972" s="2"/>
      <c r="M1972" s="15"/>
      <c r="N1972" s="11"/>
      <c r="O1972" s="11"/>
      <c r="P1972" s="11"/>
      <c r="Q1972" s="11"/>
      <c r="R1972" s="15"/>
      <c r="S1972" s="13"/>
      <c r="T1972" s="13"/>
      <c r="U1972" s="19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9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</row>
    <row r="1973" spans="1:80" x14ac:dyDescent="0.15">
      <c r="A1973" s="36"/>
      <c r="B1973" s="14"/>
      <c r="C1973" s="13"/>
      <c r="D1973" s="12"/>
      <c r="E1973" s="13"/>
      <c r="F1973" s="13"/>
      <c r="G1973" s="13"/>
      <c r="H1973" s="13"/>
      <c r="I1973" s="12"/>
      <c r="J1973" s="12"/>
      <c r="K1973" s="30"/>
      <c r="L1973" s="2"/>
      <c r="M1973" s="15"/>
      <c r="N1973" s="11"/>
      <c r="O1973" s="11"/>
      <c r="P1973" s="11"/>
      <c r="Q1973" s="11"/>
      <c r="R1973" s="15"/>
      <c r="S1973" s="13"/>
      <c r="T1973" s="13"/>
      <c r="U1973" s="19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9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</row>
    <row r="1974" spans="1:80" x14ac:dyDescent="0.15">
      <c r="A1974" s="36"/>
      <c r="B1974" s="14"/>
      <c r="C1974" s="13"/>
      <c r="D1974" s="12"/>
      <c r="E1974" s="13"/>
      <c r="F1974" s="13"/>
      <c r="G1974" s="13"/>
      <c r="H1974" s="13"/>
      <c r="I1974" s="12"/>
      <c r="J1974" s="12"/>
      <c r="K1974" s="30"/>
      <c r="L1974" s="2"/>
      <c r="M1974" s="15"/>
      <c r="N1974" s="11"/>
      <c r="O1974" s="11"/>
      <c r="P1974" s="11"/>
      <c r="Q1974" s="11"/>
      <c r="R1974" s="15"/>
      <c r="S1974" s="13"/>
      <c r="T1974" s="13"/>
      <c r="U1974" s="19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9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</row>
    <row r="1975" spans="1:80" x14ac:dyDescent="0.15">
      <c r="A1975" s="36"/>
      <c r="B1975" s="14"/>
      <c r="C1975" s="13"/>
      <c r="D1975" s="12"/>
      <c r="E1975" s="13"/>
      <c r="F1975" s="13"/>
      <c r="G1975" s="13"/>
      <c r="H1975" s="13"/>
      <c r="I1975" s="12"/>
      <c r="J1975" s="12"/>
      <c r="K1975" s="30"/>
      <c r="L1975" s="2"/>
      <c r="M1975" s="15"/>
      <c r="N1975" s="11"/>
      <c r="O1975" s="11"/>
      <c r="P1975" s="11"/>
      <c r="Q1975" s="11"/>
      <c r="R1975" s="15"/>
      <c r="S1975" s="13"/>
      <c r="T1975" s="13"/>
      <c r="U1975" s="19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9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</row>
    <row r="1976" spans="1:80" x14ac:dyDescent="0.15">
      <c r="A1976" s="36"/>
      <c r="B1976" s="14"/>
      <c r="C1976" s="13"/>
      <c r="D1976" s="12"/>
      <c r="E1976" s="13"/>
      <c r="F1976" s="13"/>
      <c r="G1976" s="13"/>
      <c r="H1976" s="13"/>
      <c r="I1976" s="12"/>
      <c r="J1976" s="12"/>
      <c r="K1976" s="30"/>
      <c r="L1976" s="2"/>
      <c r="M1976" s="15"/>
      <c r="N1976" s="11"/>
      <c r="O1976" s="11"/>
      <c r="P1976" s="11"/>
      <c r="Q1976" s="11"/>
      <c r="R1976" s="15"/>
      <c r="S1976" s="13"/>
      <c r="T1976" s="13"/>
      <c r="U1976" s="19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9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</row>
    <row r="1977" spans="1:80" x14ac:dyDescent="0.15">
      <c r="A1977" s="36"/>
      <c r="B1977" s="14"/>
      <c r="C1977" s="13"/>
      <c r="D1977" s="12"/>
      <c r="E1977" s="13"/>
      <c r="F1977" s="13"/>
      <c r="G1977" s="13"/>
      <c r="H1977" s="13"/>
      <c r="I1977" s="12"/>
      <c r="J1977" s="12"/>
      <c r="K1977" s="30"/>
      <c r="L1977" s="2"/>
      <c r="M1977" s="15"/>
      <c r="N1977" s="11"/>
      <c r="O1977" s="11"/>
      <c r="P1977" s="11"/>
      <c r="Q1977" s="11"/>
      <c r="R1977" s="15"/>
      <c r="S1977" s="13"/>
      <c r="T1977" s="13"/>
      <c r="U1977" s="19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9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</row>
    <row r="1978" spans="1:80" x14ac:dyDescent="0.15">
      <c r="A1978" s="36"/>
      <c r="B1978" s="14"/>
      <c r="C1978" s="13"/>
      <c r="D1978" s="12"/>
      <c r="E1978" s="13"/>
      <c r="F1978" s="13"/>
      <c r="G1978" s="13"/>
      <c r="H1978" s="13"/>
      <c r="I1978" s="12"/>
      <c r="J1978" s="12"/>
      <c r="K1978" s="30"/>
      <c r="L1978" s="2"/>
      <c r="M1978" s="15"/>
      <c r="N1978" s="11"/>
      <c r="O1978" s="11"/>
      <c r="P1978" s="11"/>
      <c r="Q1978" s="11"/>
      <c r="R1978" s="15"/>
      <c r="S1978" s="13"/>
      <c r="T1978" s="13"/>
      <c r="U1978" s="19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9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</row>
    <row r="1979" spans="1:80" x14ac:dyDescent="0.15">
      <c r="A1979" s="36"/>
      <c r="B1979" s="14"/>
      <c r="C1979" s="13"/>
      <c r="D1979" s="12"/>
      <c r="E1979" s="13"/>
      <c r="F1979" s="13"/>
      <c r="G1979" s="13"/>
      <c r="H1979" s="13"/>
      <c r="I1979" s="12"/>
      <c r="J1979" s="12"/>
      <c r="K1979" s="30"/>
      <c r="L1979" s="2"/>
      <c r="M1979" s="15"/>
      <c r="N1979" s="11"/>
      <c r="O1979" s="11"/>
      <c r="P1979" s="11"/>
      <c r="Q1979" s="11"/>
      <c r="R1979" s="15"/>
      <c r="S1979" s="13"/>
      <c r="T1979" s="13"/>
      <c r="U1979" s="19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9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</row>
    <row r="1980" spans="1:80" x14ac:dyDescent="0.15">
      <c r="A1980" s="36"/>
      <c r="B1980" s="14"/>
      <c r="C1980" s="13"/>
      <c r="D1980" s="12"/>
      <c r="E1980" s="13"/>
      <c r="F1980" s="13"/>
      <c r="G1980" s="13"/>
      <c r="H1980" s="13"/>
      <c r="I1980" s="12"/>
      <c r="J1980" s="12"/>
      <c r="K1980" s="30"/>
      <c r="L1980" s="2"/>
      <c r="M1980" s="15"/>
      <c r="N1980" s="11"/>
      <c r="O1980" s="11"/>
      <c r="P1980" s="11"/>
      <c r="Q1980" s="11"/>
      <c r="R1980" s="15"/>
      <c r="S1980" s="13"/>
      <c r="T1980" s="13"/>
      <c r="U1980" s="19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9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</row>
    <row r="1981" spans="1:80" x14ac:dyDescent="0.15">
      <c r="A1981" s="36"/>
      <c r="B1981" s="14"/>
      <c r="C1981" s="13"/>
      <c r="D1981" s="12"/>
      <c r="E1981" s="13"/>
      <c r="F1981" s="13"/>
      <c r="G1981" s="13"/>
      <c r="H1981" s="13"/>
      <c r="I1981" s="12"/>
      <c r="J1981" s="12"/>
      <c r="K1981" s="30"/>
      <c r="L1981" s="2"/>
      <c r="M1981" s="15"/>
      <c r="N1981" s="11"/>
      <c r="O1981" s="11"/>
      <c r="P1981" s="11"/>
      <c r="Q1981" s="11"/>
      <c r="R1981" s="15"/>
      <c r="S1981" s="13"/>
      <c r="T1981" s="13"/>
      <c r="U1981" s="19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9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</row>
    <row r="1982" spans="1:80" x14ac:dyDescent="0.15">
      <c r="A1982" s="36"/>
      <c r="B1982" s="14"/>
      <c r="C1982" s="13"/>
      <c r="D1982" s="12"/>
      <c r="E1982" s="13"/>
      <c r="F1982" s="13"/>
      <c r="G1982" s="13"/>
      <c r="H1982" s="13"/>
      <c r="I1982" s="12"/>
      <c r="J1982" s="12"/>
      <c r="K1982" s="30"/>
      <c r="L1982" s="2"/>
      <c r="M1982" s="15"/>
      <c r="N1982" s="11"/>
      <c r="O1982" s="11"/>
      <c r="P1982" s="11"/>
      <c r="Q1982" s="11"/>
      <c r="R1982" s="15"/>
      <c r="S1982" s="13"/>
      <c r="T1982" s="13"/>
      <c r="U1982" s="19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9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</row>
    <row r="1983" spans="1:80" x14ac:dyDescent="0.15">
      <c r="A1983" s="36"/>
      <c r="B1983" s="14"/>
      <c r="C1983" s="13"/>
      <c r="D1983" s="12"/>
      <c r="E1983" s="13"/>
      <c r="F1983" s="13"/>
      <c r="G1983" s="13"/>
      <c r="H1983" s="13"/>
      <c r="I1983" s="12"/>
      <c r="J1983" s="12"/>
      <c r="K1983" s="30"/>
      <c r="L1983" s="2"/>
      <c r="M1983" s="15"/>
      <c r="N1983" s="11"/>
      <c r="O1983" s="11"/>
      <c r="P1983" s="11"/>
      <c r="Q1983" s="11"/>
      <c r="R1983" s="15"/>
      <c r="S1983" s="13"/>
      <c r="T1983" s="13"/>
      <c r="U1983" s="19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9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</row>
    <row r="1984" spans="1:80" x14ac:dyDescent="0.15">
      <c r="A1984" s="36"/>
      <c r="B1984" s="14"/>
      <c r="C1984" s="13"/>
      <c r="D1984" s="12"/>
      <c r="E1984" s="13"/>
      <c r="F1984" s="13"/>
      <c r="G1984" s="13"/>
      <c r="H1984" s="13"/>
      <c r="I1984" s="12"/>
      <c r="J1984" s="12"/>
      <c r="K1984" s="30"/>
      <c r="L1984" s="2"/>
      <c r="M1984" s="15"/>
      <c r="N1984" s="11"/>
      <c r="O1984" s="11"/>
      <c r="P1984" s="11"/>
      <c r="Q1984" s="11"/>
      <c r="R1984" s="15"/>
      <c r="S1984" s="13"/>
      <c r="T1984" s="13"/>
      <c r="U1984" s="19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9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</row>
    <row r="1985" spans="1:80" x14ac:dyDescent="0.15">
      <c r="A1985" s="36"/>
      <c r="B1985" s="14"/>
      <c r="C1985" s="13"/>
      <c r="D1985" s="12"/>
      <c r="E1985" s="13"/>
      <c r="F1985" s="13"/>
      <c r="G1985" s="13"/>
      <c r="H1985" s="13"/>
      <c r="I1985" s="12"/>
      <c r="J1985" s="12"/>
      <c r="K1985" s="30"/>
      <c r="L1985" s="2"/>
      <c r="M1985" s="15"/>
      <c r="N1985" s="11"/>
      <c r="O1985" s="11"/>
      <c r="P1985" s="11"/>
      <c r="Q1985" s="11"/>
      <c r="R1985" s="15"/>
      <c r="S1985" s="13"/>
      <c r="T1985" s="13"/>
      <c r="U1985" s="19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9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</row>
    <row r="1986" spans="1:80" x14ac:dyDescent="0.15">
      <c r="A1986" s="36"/>
      <c r="B1986" s="14"/>
      <c r="C1986" s="13"/>
      <c r="D1986" s="12"/>
      <c r="E1986" s="13"/>
      <c r="F1986" s="13"/>
      <c r="G1986" s="13"/>
      <c r="H1986" s="13"/>
      <c r="I1986" s="12"/>
      <c r="J1986" s="12"/>
      <c r="K1986" s="30"/>
      <c r="L1986" s="2"/>
      <c r="M1986" s="15"/>
      <c r="N1986" s="11"/>
      <c r="O1986" s="11"/>
      <c r="P1986" s="11"/>
      <c r="Q1986" s="11"/>
      <c r="R1986" s="15"/>
      <c r="S1986" s="13"/>
      <c r="T1986" s="13"/>
      <c r="U1986" s="19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9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</row>
    <row r="1987" spans="1:80" x14ac:dyDescent="0.15">
      <c r="A1987" s="36"/>
      <c r="B1987" s="14"/>
      <c r="C1987" s="13"/>
      <c r="D1987" s="12"/>
      <c r="E1987" s="13"/>
      <c r="F1987" s="13"/>
      <c r="G1987" s="13"/>
      <c r="H1987" s="13"/>
      <c r="I1987" s="12"/>
      <c r="J1987" s="12"/>
      <c r="K1987" s="30"/>
      <c r="L1987" s="2"/>
      <c r="M1987" s="15"/>
      <c r="N1987" s="11"/>
      <c r="O1987" s="11"/>
      <c r="P1987" s="11"/>
      <c r="Q1987" s="11"/>
      <c r="R1987" s="15"/>
      <c r="S1987" s="13"/>
      <c r="T1987" s="13"/>
      <c r="U1987" s="19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9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</row>
    <row r="1988" spans="1:80" x14ac:dyDescent="0.15">
      <c r="A1988" s="36"/>
      <c r="B1988" s="14"/>
      <c r="C1988" s="13"/>
      <c r="D1988" s="12"/>
      <c r="E1988" s="13"/>
      <c r="F1988" s="13"/>
      <c r="G1988" s="13"/>
      <c r="H1988" s="13"/>
      <c r="I1988" s="12"/>
      <c r="J1988" s="12"/>
      <c r="K1988" s="30"/>
      <c r="L1988" s="2"/>
      <c r="M1988" s="15"/>
      <c r="N1988" s="11"/>
      <c r="O1988" s="11"/>
      <c r="P1988" s="11"/>
      <c r="Q1988" s="11"/>
      <c r="R1988" s="15"/>
      <c r="S1988" s="13"/>
      <c r="T1988" s="13"/>
      <c r="U1988" s="19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9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</row>
    <row r="1989" spans="1:80" x14ac:dyDescent="0.15">
      <c r="A1989" s="36"/>
      <c r="B1989" s="14"/>
      <c r="C1989" s="13"/>
      <c r="D1989" s="12"/>
      <c r="E1989" s="13"/>
      <c r="F1989" s="13"/>
      <c r="G1989" s="13"/>
      <c r="H1989" s="13"/>
      <c r="I1989" s="12"/>
      <c r="J1989" s="12"/>
      <c r="K1989" s="30"/>
      <c r="L1989" s="2"/>
      <c r="M1989" s="15"/>
      <c r="N1989" s="11"/>
      <c r="O1989" s="11"/>
      <c r="P1989" s="11"/>
      <c r="Q1989" s="11"/>
      <c r="R1989" s="15"/>
      <c r="S1989" s="13"/>
      <c r="T1989" s="13"/>
      <c r="U1989" s="19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9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</row>
    <row r="1990" spans="1:80" x14ac:dyDescent="0.15">
      <c r="A1990" s="36"/>
      <c r="B1990" s="14"/>
      <c r="C1990" s="13"/>
      <c r="D1990" s="12"/>
      <c r="E1990" s="13"/>
      <c r="F1990" s="13"/>
      <c r="G1990" s="13"/>
      <c r="H1990" s="13"/>
      <c r="I1990" s="12"/>
      <c r="J1990" s="12"/>
      <c r="K1990" s="30"/>
      <c r="L1990" s="2"/>
      <c r="M1990" s="15"/>
      <c r="N1990" s="11"/>
      <c r="O1990" s="11"/>
      <c r="P1990" s="11"/>
      <c r="Q1990" s="11"/>
      <c r="R1990" s="15"/>
      <c r="S1990" s="13"/>
      <c r="T1990" s="13"/>
      <c r="U1990" s="19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9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</row>
    <row r="1991" spans="1:80" x14ac:dyDescent="0.15">
      <c r="A1991" s="36"/>
      <c r="B1991" s="14"/>
      <c r="C1991" s="13"/>
      <c r="D1991" s="12"/>
      <c r="E1991" s="13"/>
      <c r="F1991" s="13"/>
      <c r="G1991" s="13"/>
      <c r="H1991" s="13"/>
      <c r="I1991" s="12"/>
      <c r="J1991" s="12"/>
      <c r="K1991" s="30"/>
      <c r="L1991" s="2"/>
      <c r="M1991" s="15"/>
      <c r="N1991" s="11"/>
      <c r="O1991" s="11"/>
      <c r="P1991" s="11"/>
      <c r="Q1991" s="11"/>
      <c r="R1991" s="15"/>
      <c r="S1991" s="13"/>
      <c r="T1991" s="13"/>
      <c r="U1991" s="19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9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</row>
    <row r="1992" spans="1:80" x14ac:dyDescent="0.15">
      <c r="A1992" s="36"/>
      <c r="B1992" s="14"/>
      <c r="C1992" s="13"/>
      <c r="D1992" s="12"/>
      <c r="E1992" s="13"/>
      <c r="F1992" s="13"/>
      <c r="G1992" s="13"/>
      <c r="H1992" s="13"/>
      <c r="I1992" s="12"/>
      <c r="J1992" s="12"/>
      <c r="K1992" s="30"/>
      <c r="L1992" s="2"/>
      <c r="M1992" s="15"/>
      <c r="N1992" s="11"/>
      <c r="O1992" s="11"/>
      <c r="P1992" s="11"/>
      <c r="Q1992" s="11"/>
      <c r="R1992" s="15"/>
      <c r="S1992" s="13"/>
      <c r="T1992" s="13"/>
      <c r="U1992" s="19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9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</row>
    <row r="1993" spans="1:80" x14ac:dyDescent="0.15">
      <c r="A1993" s="36"/>
      <c r="B1993" s="14"/>
      <c r="C1993" s="13"/>
      <c r="D1993" s="12"/>
      <c r="E1993" s="13"/>
      <c r="F1993" s="13"/>
      <c r="G1993" s="13"/>
      <c r="H1993" s="13"/>
      <c r="I1993" s="12"/>
      <c r="J1993" s="12"/>
      <c r="K1993" s="30"/>
      <c r="L1993" s="2"/>
      <c r="M1993" s="15"/>
      <c r="N1993" s="11"/>
      <c r="O1993" s="11"/>
      <c r="P1993" s="11"/>
      <c r="Q1993" s="11"/>
      <c r="R1993" s="15"/>
      <c r="S1993" s="13"/>
      <c r="T1993" s="13"/>
      <c r="U1993" s="19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9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</row>
    <row r="1994" spans="1:80" x14ac:dyDescent="0.15">
      <c r="A1994" s="36"/>
      <c r="B1994" s="14"/>
      <c r="C1994" s="13"/>
      <c r="D1994" s="12"/>
      <c r="E1994" s="13"/>
      <c r="F1994" s="13"/>
      <c r="G1994" s="13"/>
      <c r="H1994" s="13"/>
      <c r="I1994" s="12"/>
      <c r="J1994" s="12"/>
      <c r="K1994" s="30"/>
      <c r="L1994" s="2"/>
      <c r="M1994" s="15"/>
      <c r="N1994" s="11"/>
      <c r="O1994" s="11"/>
      <c r="P1994" s="11"/>
      <c r="Q1994" s="11"/>
      <c r="R1994" s="15"/>
      <c r="S1994" s="13"/>
      <c r="T1994" s="13"/>
      <c r="U1994" s="19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9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</row>
    <row r="1995" spans="1:80" x14ac:dyDescent="0.15">
      <c r="A1995" s="36"/>
      <c r="B1995" s="14"/>
      <c r="C1995" s="13"/>
      <c r="D1995" s="12"/>
      <c r="E1995" s="13"/>
      <c r="F1995" s="13"/>
      <c r="G1995" s="13"/>
      <c r="H1995" s="13"/>
      <c r="I1995" s="12"/>
      <c r="J1995" s="12"/>
      <c r="K1995" s="30"/>
      <c r="L1995" s="2"/>
      <c r="M1995" s="15"/>
      <c r="N1995" s="11"/>
      <c r="O1995" s="11"/>
      <c r="P1995" s="11"/>
      <c r="Q1995" s="11"/>
      <c r="R1995" s="15"/>
      <c r="S1995" s="13"/>
      <c r="T1995" s="13"/>
      <c r="U1995" s="19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9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</row>
    <row r="1996" spans="1:80" x14ac:dyDescent="0.15">
      <c r="A1996" s="36"/>
      <c r="B1996" s="14"/>
      <c r="C1996" s="13"/>
      <c r="D1996" s="12"/>
      <c r="E1996" s="13"/>
      <c r="F1996" s="13"/>
      <c r="G1996" s="13"/>
      <c r="H1996" s="13"/>
      <c r="I1996" s="12"/>
      <c r="J1996" s="12"/>
      <c r="K1996" s="30"/>
      <c r="L1996" s="2"/>
      <c r="M1996" s="15"/>
      <c r="N1996" s="11"/>
      <c r="O1996" s="11"/>
      <c r="P1996" s="11"/>
      <c r="Q1996" s="11"/>
      <c r="R1996" s="15"/>
      <c r="S1996" s="13"/>
      <c r="T1996" s="13"/>
      <c r="U1996" s="19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9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</row>
    <row r="1997" spans="1:80" x14ac:dyDescent="0.15">
      <c r="A1997" s="36"/>
      <c r="B1997" s="14"/>
      <c r="C1997" s="13"/>
      <c r="D1997" s="12"/>
      <c r="E1997" s="13"/>
      <c r="F1997" s="13"/>
      <c r="G1997" s="13"/>
      <c r="H1997" s="13"/>
      <c r="I1997" s="12"/>
      <c r="J1997" s="12"/>
      <c r="K1997" s="30"/>
      <c r="L1997" s="2"/>
      <c r="M1997" s="15"/>
      <c r="N1997" s="11"/>
      <c r="O1997" s="11"/>
      <c r="P1997" s="11"/>
      <c r="Q1997" s="11"/>
      <c r="R1997" s="15"/>
      <c r="S1997" s="13"/>
      <c r="T1997" s="13"/>
      <c r="U1997" s="19"/>
      <c r="V1997" s="13"/>
      <c r="W1997" s="4"/>
      <c r="X1997" s="30"/>
      <c r="Y1997" s="27"/>
      <c r="Z1997" s="27"/>
      <c r="AA1997" s="32"/>
      <c r="AB1997" s="20"/>
      <c r="AC1997" s="23"/>
      <c r="AD1997" s="27"/>
      <c r="AE1997" s="20"/>
      <c r="AF1997" s="20"/>
      <c r="AG1997" s="20"/>
      <c r="AH1997" s="27"/>
      <c r="AI1997" s="21"/>
      <c r="AJ1997" s="27"/>
      <c r="AK1997" s="27"/>
      <c r="AL1997" s="23"/>
      <c r="AM1997" s="23"/>
      <c r="AN1997" s="23"/>
      <c r="AO1997" s="23"/>
      <c r="AP1997" s="23"/>
      <c r="AQ1997" s="23"/>
      <c r="AR1997" s="23"/>
      <c r="AS1997" s="23"/>
      <c r="AT1997" s="23"/>
      <c r="AU1997" s="23"/>
      <c r="AV1997" s="23"/>
      <c r="AW1997" s="23"/>
      <c r="AX1997" s="23"/>
      <c r="AY1997" s="23"/>
      <c r="AZ1997" s="23"/>
      <c r="BA1997" s="23"/>
      <c r="BB1997" s="23"/>
      <c r="BC1997" s="23"/>
      <c r="BD1997" s="23"/>
      <c r="BE1997" s="23"/>
      <c r="BF1997" s="23"/>
      <c r="BG1997" s="23"/>
      <c r="BH1997" s="23"/>
      <c r="BI1997" s="23"/>
      <c r="BJ1997" s="23"/>
      <c r="BK1997" s="23"/>
      <c r="BL1997" s="23"/>
      <c r="BM1997" s="23"/>
      <c r="BN1997" s="23"/>
      <c r="BO1997" s="23"/>
      <c r="BP1997" s="23"/>
      <c r="BQ1997" s="23"/>
      <c r="BR1997" s="23"/>
      <c r="BS1997" s="23"/>
      <c r="BT1997" s="23"/>
      <c r="BU1997" s="23"/>
      <c r="BV1997" s="23"/>
      <c r="BW1997" s="23"/>
      <c r="BX1997" s="23"/>
      <c r="BY1997" s="23"/>
      <c r="BZ1997" s="23"/>
      <c r="CA1997" s="23"/>
      <c r="CB1997" s="23"/>
    </row>
    <row r="1998" spans="1:80" x14ac:dyDescent="0.15">
      <c r="A1998" s="36"/>
      <c r="B1998" s="14"/>
      <c r="C1998" s="13"/>
      <c r="D1998" s="12"/>
      <c r="E1998" s="13"/>
      <c r="F1998" s="13"/>
      <c r="G1998" s="13"/>
      <c r="H1998" s="13"/>
      <c r="I1998" s="12"/>
      <c r="J1998" s="12"/>
      <c r="K1998" s="30"/>
      <c r="L1998" s="2"/>
      <c r="M1998" s="15"/>
      <c r="N1998" s="11"/>
      <c r="O1998" s="11"/>
      <c r="P1998" s="11"/>
      <c r="Q1998" s="11"/>
      <c r="R1998" s="15"/>
      <c r="S1998" s="13"/>
      <c r="T1998" s="13"/>
      <c r="U1998" s="19"/>
      <c r="V1998" s="13"/>
      <c r="W1998" s="4"/>
      <c r="X1998" s="30"/>
      <c r="Y1998" s="27"/>
      <c r="Z1998" s="27"/>
      <c r="AA1998" s="32"/>
      <c r="AB1998" s="20"/>
      <c r="AC1998" s="23"/>
      <c r="AD1998" s="27"/>
      <c r="AE1998" s="20"/>
      <c r="AF1998" s="20"/>
      <c r="AG1998" s="20"/>
      <c r="AH1998" s="27"/>
      <c r="AI1998" s="21"/>
      <c r="AJ1998" s="27"/>
      <c r="AK1998" s="27"/>
      <c r="AL1998" s="23"/>
      <c r="AM1998" s="23"/>
      <c r="AN1998" s="23"/>
      <c r="AO1998" s="23"/>
      <c r="AP1998" s="23"/>
      <c r="AQ1998" s="23"/>
      <c r="AR1998" s="23"/>
      <c r="AS1998" s="23"/>
      <c r="AT1998" s="23"/>
      <c r="AU1998" s="23"/>
      <c r="AV1998" s="23"/>
      <c r="AW1998" s="23"/>
      <c r="AX1998" s="23"/>
      <c r="AY1998" s="23"/>
      <c r="AZ1998" s="23"/>
      <c r="BA1998" s="23"/>
      <c r="BB1998" s="23"/>
      <c r="BC1998" s="23"/>
      <c r="BD1998" s="23"/>
      <c r="BE1998" s="23"/>
      <c r="BF1998" s="23"/>
      <c r="BG1998" s="23"/>
      <c r="BH1998" s="23"/>
      <c r="BI1998" s="23"/>
      <c r="BJ1998" s="23"/>
      <c r="BK1998" s="23"/>
      <c r="BL1998" s="23"/>
      <c r="BM1998" s="23"/>
      <c r="BN1998" s="23"/>
      <c r="BO1998" s="23"/>
      <c r="BP1998" s="23"/>
      <c r="BQ1998" s="23"/>
      <c r="BR1998" s="23"/>
      <c r="BS1998" s="23"/>
      <c r="BT1998" s="23"/>
      <c r="BU1998" s="23"/>
      <c r="BV1998" s="23"/>
      <c r="BW1998" s="23"/>
      <c r="BX1998" s="23"/>
      <c r="BY1998" s="23"/>
      <c r="BZ1998" s="23"/>
      <c r="CA1998" s="23"/>
      <c r="CB1998" s="23"/>
    </row>
    <row r="1999" spans="1:80" x14ac:dyDescent="0.15">
      <c r="A1999" s="36"/>
      <c r="B1999" s="14"/>
      <c r="C1999" s="13"/>
      <c r="D1999" s="12"/>
      <c r="E1999" s="13"/>
      <c r="F1999" s="13"/>
      <c r="G1999" s="13"/>
      <c r="H1999" s="13"/>
      <c r="I1999" s="12"/>
      <c r="J1999" s="12"/>
      <c r="K1999" s="30"/>
      <c r="L1999" s="2"/>
      <c r="M1999" s="15"/>
      <c r="N1999" s="11"/>
      <c r="O1999" s="11"/>
      <c r="P1999" s="11"/>
      <c r="Q1999" s="11"/>
      <c r="R1999" s="15"/>
      <c r="S1999" s="13"/>
      <c r="T1999" s="13"/>
      <c r="U1999" s="19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9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</row>
    <row r="2000" spans="1:80" x14ac:dyDescent="0.15">
      <c r="A2000" s="36"/>
      <c r="B2000" s="14"/>
      <c r="C2000" s="13"/>
      <c r="D2000" s="12"/>
      <c r="E2000" s="13"/>
      <c r="F2000" s="13"/>
      <c r="G2000" s="13"/>
      <c r="H2000" s="13"/>
      <c r="I2000" s="12"/>
      <c r="J2000" s="12"/>
      <c r="K2000" s="30"/>
      <c r="L2000" s="2"/>
      <c r="M2000" s="15"/>
      <c r="N2000" s="11"/>
      <c r="O2000" s="11"/>
      <c r="P2000" s="11"/>
      <c r="Q2000" s="11"/>
      <c r="R2000" s="15"/>
      <c r="S2000" s="13"/>
      <c r="T2000" s="13"/>
      <c r="U2000" s="19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9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</row>
    <row r="2001" spans="1:80" x14ac:dyDescent="0.15">
      <c r="A2001" s="36"/>
      <c r="B2001" s="14"/>
      <c r="C2001" s="13"/>
      <c r="D2001" s="12"/>
      <c r="E2001" s="13"/>
      <c r="F2001" s="13"/>
      <c r="G2001" s="13"/>
      <c r="H2001" s="13"/>
      <c r="I2001" s="12"/>
      <c r="J2001" s="12"/>
      <c r="K2001" s="30"/>
      <c r="L2001" s="2"/>
      <c r="M2001" s="15"/>
      <c r="N2001" s="11"/>
      <c r="O2001" s="11"/>
      <c r="P2001" s="11"/>
      <c r="Q2001" s="11"/>
      <c r="R2001" s="15"/>
      <c r="S2001" s="13"/>
      <c r="T2001" s="13"/>
      <c r="U2001" s="19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9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</row>
    <row r="2002" spans="1:80" x14ac:dyDescent="0.15">
      <c r="A2002" s="36"/>
      <c r="B2002" s="14"/>
      <c r="C2002" s="13"/>
      <c r="D2002" s="12"/>
      <c r="E2002" s="13"/>
      <c r="F2002" s="13"/>
      <c r="G2002" s="13"/>
      <c r="H2002" s="13"/>
      <c r="I2002" s="12"/>
      <c r="J2002" s="12"/>
      <c r="K2002" s="30"/>
      <c r="L2002" s="2"/>
      <c r="M2002" s="15"/>
      <c r="N2002" s="11"/>
      <c r="O2002" s="11"/>
      <c r="P2002" s="11"/>
      <c r="Q2002" s="11"/>
      <c r="R2002" s="15"/>
      <c r="S2002" s="13"/>
      <c r="T2002" s="13"/>
      <c r="U2002" s="19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9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</row>
    <row r="2003" spans="1:80" x14ac:dyDescent="0.15">
      <c r="A2003" s="36"/>
      <c r="B2003" s="14"/>
      <c r="C2003" s="13"/>
      <c r="D2003" s="12"/>
      <c r="E2003" s="13"/>
      <c r="F2003" s="13"/>
      <c r="G2003" s="13"/>
      <c r="H2003" s="13"/>
      <c r="I2003" s="12"/>
      <c r="J2003" s="12"/>
      <c r="K2003" s="30"/>
      <c r="L2003" s="2"/>
      <c r="M2003" s="15"/>
      <c r="N2003" s="11"/>
      <c r="O2003" s="11"/>
      <c r="P2003" s="11"/>
      <c r="Q2003" s="11"/>
      <c r="R2003" s="15"/>
      <c r="S2003" s="13"/>
      <c r="T2003" s="13"/>
      <c r="U2003" s="19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9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</row>
    <row r="2004" spans="1:80" x14ac:dyDescent="0.15">
      <c r="A2004" s="36"/>
      <c r="B2004" s="14"/>
      <c r="C2004" s="13"/>
      <c r="D2004" s="12"/>
      <c r="E2004" s="13"/>
      <c r="F2004" s="13"/>
      <c r="G2004" s="13"/>
      <c r="H2004" s="13"/>
      <c r="I2004" s="12"/>
      <c r="J2004" s="12"/>
      <c r="K2004" s="30"/>
      <c r="L2004" s="2"/>
      <c r="M2004" s="15"/>
      <c r="N2004" s="11"/>
      <c r="O2004" s="11"/>
      <c r="P2004" s="11"/>
      <c r="Q2004" s="11"/>
      <c r="R2004" s="15"/>
      <c r="S2004" s="13"/>
      <c r="T2004" s="13"/>
      <c r="U2004" s="19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9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</row>
    <row r="2005" spans="1:80" x14ac:dyDescent="0.15">
      <c r="A2005" s="36"/>
      <c r="B2005" s="14"/>
      <c r="C2005" s="13"/>
      <c r="D2005" s="12"/>
      <c r="E2005" s="13"/>
      <c r="F2005" s="13"/>
      <c r="G2005" s="13"/>
      <c r="H2005" s="13"/>
      <c r="I2005" s="12"/>
      <c r="J2005" s="12"/>
      <c r="K2005" s="30"/>
      <c r="L2005" s="2"/>
      <c r="M2005" s="15"/>
      <c r="N2005" s="11"/>
      <c r="O2005" s="11"/>
      <c r="P2005" s="11"/>
      <c r="Q2005" s="11"/>
      <c r="R2005" s="15"/>
      <c r="S2005" s="13"/>
      <c r="T2005" s="13"/>
      <c r="U2005" s="19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9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</row>
    <row r="2006" spans="1:80" x14ac:dyDescent="0.15">
      <c r="A2006" s="36"/>
      <c r="B2006" s="14"/>
      <c r="C2006" s="13"/>
      <c r="D2006" s="12"/>
      <c r="E2006" s="13"/>
      <c r="F2006" s="13"/>
      <c r="G2006" s="13"/>
      <c r="H2006" s="13"/>
      <c r="I2006" s="12"/>
      <c r="J2006" s="12"/>
      <c r="K2006" s="30"/>
      <c r="L2006" s="2"/>
      <c r="M2006" s="15"/>
      <c r="N2006" s="11"/>
      <c r="O2006" s="11"/>
      <c r="P2006" s="11"/>
      <c r="Q2006" s="11"/>
      <c r="R2006" s="15"/>
      <c r="S2006" s="13"/>
      <c r="T2006" s="13"/>
      <c r="U2006" s="19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9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</row>
    <row r="2007" spans="1:80" x14ac:dyDescent="0.15">
      <c r="A2007" s="36"/>
      <c r="B2007" s="14"/>
      <c r="C2007" s="13"/>
      <c r="D2007" s="12"/>
      <c r="E2007" s="13"/>
      <c r="F2007" s="13"/>
      <c r="G2007" s="13"/>
      <c r="H2007" s="13"/>
      <c r="I2007" s="12"/>
      <c r="J2007" s="12"/>
      <c r="K2007" s="30"/>
      <c r="L2007" s="2"/>
      <c r="M2007" s="15"/>
      <c r="N2007" s="11"/>
      <c r="O2007" s="11"/>
      <c r="P2007" s="11"/>
      <c r="Q2007" s="11"/>
      <c r="R2007" s="15"/>
      <c r="S2007" s="13"/>
      <c r="T2007" s="13"/>
      <c r="U2007" s="19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9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</row>
    <row r="2008" spans="1:80" x14ac:dyDescent="0.15">
      <c r="A2008" s="36"/>
      <c r="B2008" s="14"/>
      <c r="C2008" s="13"/>
      <c r="D2008" s="12"/>
      <c r="E2008" s="13"/>
      <c r="F2008" s="13"/>
      <c r="G2008" s="13"/>
      <c r="H2008" s="13"/>
      <c r="I2008" s="12"/>
      <c r="J2008" s="12"/>
      <c r="K2008" s="30"/>
      <c r="L2008" s="2"/>
      <c r="M2008" s="15"/>
      <c r="N2008" s="11"/>
      <c r="O2008" s="11"/>
      <c r="P2008" s="11"/>
      <c r="Q2008" s="11"/>
      <c r="R2008" s="15"/>
      <c r="S2008" s="13"/>
      <c r="T2008" s="13"/>
      <c r="U2008" s="19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9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</row>
    <row r="2009" spans="1:80" x14ac:dyDescent="0.15">
      <c r="A2009" s="36"/>
      <c r="B2009" s="14"/>
      <c r="C2009" s="13"/>
      <c r="D2009" s="12"/>
      <c r="E2009" s="13"/>
      <c r="F2009" s="13"/>
      <c r="G2009" s="13"/>
      <c r="H2009" s="13"/>
      <c r="I2009" s="12"/>
      <c r="J2009" s="12"/>
      <c r="K2009" s="30"/>
      <c r="L2009" s="2"/>
      <c r="M2009" s="15"/>
      <c r="N2009" s="11"/>
      <c r="O2009" s="11"/>
      <c r="P2009" s="11"/>
      <c r="Q2009" s="11"/>
      <c r="R2009" s="15"/>
      <c r="S2009" s="13"/>
      <c r="T2009" s="13"/>
      <c r="U2009" s="19"/>
      <c r="V2009" s="13"/>
      <c r="W2009" s="4"/>
      <c r="X2009" s="30"/>
      <c r="Y2009" s="9"/>
      <c r="Z2009" s="9"/>
      <c r="AA2009" s="28"/>
      <c r="AB2009" s="3"/>
      <c r="AC2009" s="1"/>
      <c r="AD2009" s="9"/>
      <c r="AE2009" s="3"/>
      <c r="AF2009" s="3"/>
      <c r="AG2009" s="3"/>
      <c r="AH2009" s="9"/>
      <c r="AI2009" s="10"/>
      <c r="AJ2009" s="9"/>
      <c r="AK2009" s="9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</row>
    <row r="2010" spans="1:80" x14ac:dyDescent="0.15">
      <c r="A2010" s="36"/>
      <c r="B2010" s="14"/>
      <c r="C2010" s="13"/>
      <c r="D2010" s="12"/>
      <c r="E2010" s="13"/>
      <c r="F2010" s="13"/>
      <c r="G2010" s="13"/>
      <c r="H2010" s="13"/>
      <c r="I2010" s="12"/>
      <c r="J2010" s="12"/>
      <c r="K2010" s="30"/>
      <c r="L2010" s="2"/>
      <c r="M2010" s="15"/>
      <c r="N2010" s="11"/>
      <c r="O2010" s="11"/>
      <c r="P2010" s="11"/>
      <c r="Q2010" s="11"/>
      <c r="R2010" s="15"/>
      <c r="S2010" s="13"/>
      <c r="T2010" s="13"/>
      <c r="U2010" s="19"/>
      <c r="V2010" s="13"/>
      <c r="W2010" s="4"/>
      <c r="X2010" s="30"/>
      <c r="Y2010" s="9"/>
      <c r="Z2010" s="9"/>
      <c r="AA2010" s="28"/>
      <c r="AB2010" s="3"/>
      <c r="AC2010" s="1"/>
      <c r="AD2010" s="9"/>
      <c r="AE2010" s="3"/>
      <c r="AF2010" s="3"/>
      <c r="AG2010" s="3"/>
      <c r="AH2010" s="9"/>
      <c r="AI2010" s="10"/>
      <c r="AJ2010" s="9"/>
      <c r="AK2010" s="9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</row>
    <row r="2011" spans="1:80" x14ac:dyDescent="0.15">
      <c r="A2011" s="36"/>
      <c r="B2011" s="14"/>
      <c r="C2011" s="13"/>
      <c r="D2011" s="12"/>
      <c r="E2011" s="13"/>
      <c r="F2011" s="13"/>
      <c r="G2011" s="13"/>
      <c r="H2011" s="13"/>
      <c r="I2011" s="12"/>
      <c r="J2011" s="12"/>
      <c r="K2011" s="30"/>
      <c r="L2011" s="2"/>
      <c r="M2011" s="15"/>
      <c r="N2011" s="11"/>
      <c r="O2011" s="11"/>
      <c r="P2011" s="11"/>
      <c r="Q2011" s="11"/>
      <c r="R2011" s="15"/>
      <c r="S2011" s="13"/>
      <c r="T2011" s="13"/>
      <c r="U2011" s="19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9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</row>
    <row r="2012" spans="1:80" x14ac:dyDescent="0.15">
      <c r="A2012" s="36"/>
      <c r="B2012" s="14"/>
      <c r="C2012" s="13"/>
      <c r="D2012" s="12"/>
      <c r="E2012" s="13"/>
      <c r="F2012" s="13"/>
      <c r="G2012" s="13"/>
      <c r="H2012" s="13"/>
      <c r="I2012" s="12"/>
      <c r="J2012" s="12"/>
      <c r="K2012" s="30"/>
      <c r="L2012" s="2"/>
      <c r="M2012" s="15"/>
      <c r="N2012" s="11"/>
      <c r="O2012" s="11"/>
      <c r="P2012" s="11"/>
      <c r="Q2012" s="11"/>
      <c r="R2012" s="15"/>
      <c r="S2012" s="13"/>
      <c r="T2012" s="13"/>
      <c r="U2012" s="19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9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</row>
    <row r="2013" spans="1:80" x14ac:dyDescent="0.15">
      <c r="A2013" s="36"/>
      <c r="B2013" s="14"/>
      <c r="C2013" s="13"/>
      <c r="D2013" s="12"/>
      <c r="E2013" s="13"/>
      <c r="F2013" s="13"/>
      <c r="G2013" s="13"/>
      <c r="H2013" s="13"/>
      <c r="I2013" s="12"/>
      <c r="J2013" s="12"/>
      <c r="K2013" s="30"/>
      <c r="L2013" s="2"/>
      <c r="M2013" s="15"/>
      <c r="N2013" s="11"/>
      <c r="O2013" s="11"/>
      <c r="P2013" s="11"/>
      <c r="Q2013" s="11"/>
      <c r="R2013" s="15"/>
      <c r="S2013" s="13"/>
      <c r="T2013" s="13"/>
      <c r="U2013" s="19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9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</row>
    <row r="2014" spans="1:80" x14ac:dyDescent="0.15">
      <c r="A2014" s="36"/>
      <c r="B2014" s="14"/>
      <c r="C2014" s="13"/>
      <c r="D2014" s="12"/>
      <c r="E2014" s="13"/>
      <c r="F2014" s="13"/>
      <c r="G2014" s="13"/>
      <c r="H2014" s="13"/>
      <c r="I2014" s="12"/>
      <c r="J2014" s="12"/>
      <c r="K2014" s="30"/>
      <c r="L2014" s="2"/>
      <c r="M2014" s="15"/>
      <c r="N2014" s="11"/>
      <c r="O2014" s="11"/>
      <c r="P2014" s="11"/>
      <c r="Q2014" s="11"/>
      <c r="R2014" s="15"/>
      <c r="S2014" s="13"/>
      <c r="T2014" s="13"/>
      <c r="U2014" s="19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9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</row>
    <row r="2015" spans="1:80" x14ac:dyDescent="0.15">
      <c r="A2015" s="36"/>
      <c r="B2015" s="14"/>
      <c r="C2015" s="13"/>
      <c r="D2015" s="12"/>
      <c r="E2015" s="13"/>
      <c r="F2015" s="13"/>
      <c r="G2015" s="13"/>
      <c r="H2015" s="13"/>
      <c r="I2015" s="12"/>
      <c r="J2015" s="12"/>
      <c r="K2015" s="30"/>
      <c r="L2015" s="2"/>
      <c r="M2015" s="15"/>
      <c r="N2015" s="11"/>
      <c r="O2015" s="11"/>
      <c r="P2015" s="11"/>
      <c r="Q2015" s="11"/>
      <c r="R2015" s="15"/>
      <c r="S2015" s="13"/>
      <c r="T2015" s="13"/>
      <c r="U2015" s="19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9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</row>
    <row r="2016" spans="1:80" x14ac:dyDescent="0.15">
      <c r="A2016" s="36"/>
      <c r="B2016" s="14"/>
      <c r="C2016" s="13"/>
      <c r="D2016" s="12"/>
      <c r="E2016" s="13"/>
      <c r="F2016" s="13"/>
      <c r="G2016" s="13"/>
      <c r="H2016" s="13"/>
      <c r="I2016" s="12"/>
      <c r="J2016" s="12"/>
      <c r="K2016" s="30"/>
      <c r="L2016" s="2"/>
      <c r="M2016" s="15"/>
      <c r="N2016" s="11"/>
      <c r="O2016" s="11"/>
      <c r="P2016" s="11"/>
      <c r="Q2016" s="11"/>
      <c r="R2016" s="15"/>
      <c r="S2016" s="13"/>
      <c r="T2016" s="13"/>
      <c r="U2016" s="19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9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</row>
    <row r="2017" spans="1:80" x14ac:dyDescent="0.15">
      <c r="A2017" s="36"/>
      <c r="B2017" s="14"/>
      <c r="C2017" s="13"/>
      <c r="D2017" s="12"/>
      <c r="E2017" s="13"/>
      <c r="F2017" s="13"/>
      <c r="G2017" s="13"/>
      <c r="H2017" s="13"/>
      <c r="I2017" s="12"/>
      <c r="J2017" s="12"/>
      <c r="K2017" s="30"/>
      <c r="L2017" s="2"/>
      <c r="M2017" s="15"/>
      <c r="N2017" s="11"/>
      <c r="O2017" s="11"/>
      <c r="P2017" s="11"/>
      <c r="Q2017" s="11"/>
      <c r="R2017" s="15"/>
      <c r="S2017" s="13"/>
      <c r="T2017" s="13"/>
      <c r="U2017" s="19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9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</row>
    <row r="2018" spans="1:80" x14ac:dyDescent="0.15">
      <c r="A2018" s="36"/>
      <c r="B2018" s="14"/>
      <c r="C2018" s="13"/>
      <c r="D2018" s="12"/>
      <c r="E2018" s="13"/>
      <c r="F2018" s="13"/>
      <c r="G2018" s="13"/>
      <c r="H2018" s="13"/>
      <c r="I2018" s="12"/>
      <c r="J2018" s="12"/>
      <c r="K2018" s="30"/>
      <c r="L2018" s="2"/>
      <c r="M2018" s="15"/>
      <c r="N2018" s="11"/>
      <c r="O2018" s="11"/>
      <c r="P2018" s="11"/>
      <c r="Q2018" s="11"/>
      <c r="R2018" s="15"/>
      <c r="S2018" s="13"/>
      <c r="T2018" s="13"/>
      <c r="U2018" s="19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9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</row>
    <row r="2019" spans="1:80" x14ac:dyDescent="0.15">
      <c r="A2019" s="36"/>
      <c r="B2019" s="14"/>
      <c r="C2019" s="13"/>
      <c r="D2019" s="12"/>
      <c r="E2019" s="13"/>
      <c r="F2019" s="13"/>
      <c r="G2019" s="13"/>
      <c r="H2019" s="13"/>
      <c r="I2019" s="12"/>
      <c r="J2019" s="12"/>
      <c r="K2019" s="30"/>
      <c r="L2019" s="2"/>
      <c r="M2019" s="15"/>
      <c r="N2019" s="11"/>
      <c r="O2019" s="11"/>
      <c r="P2019" s="11"/>
      <c r="Q2019" s="11"/>
      <c r="R2019" s="15"/>
      <c r="S2019" s="13"/>
      <c r="T2019" s="13"/>
      <c r="U2019" s="19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9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</row>
    <row r="2020" spans="1:80" x14ac:dyDescent="0.15">
      <c r="A2020" s="36"/>
      <c r="B2020" s="14"/>
      <c r="C2020" s="13"/>
      <c r="D2020" s="12"/>
      <c r="E2020" s="13"/>
      <c r="F2020" s="13"/>
      <c r="G2020" s="13"/>
      <c r="H2020" s="13"/>
      <c r="I2020" s="12"/>
      <c r="J2020" s="12"/>
      <c r="K2020" s="30"/>
      <c r="L2020" s="2"/>
      <c r="M2020" s="15"/>
      <c r="N2020" s="11"/>
      <c r="O2020" s="11"/>
      <c r="P2020" s="11"/>
      <c r="Q2020" s="11"/>
      <c r="R2020" s="15"/>
      <c r="S2020" s="13"/>
      <c r="T2020" s="13"/>
      <c r="U2020" s="19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9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</row>
    <row r="2021" spans="1:80" x14ac:dyDescent="0.15">
      <c r="A2021" s="36"/>
      <c r="B2021" s="14"/>
      <c r="C2021" s="13"/>
      <c r="D2021" s="12"/>
      <c r="E2021" s="13"/>
      <c r="F2021" s="13"/>
      <c r="G2021" s="13"/>
      <c r="H2021" s="13"/>
      <c r="I2021" s="12"/>
      <c r="J2021" s="12"/>
      <c r="K2021" s="30"/>
      <c r="L2021" s="2"/>
      <c r="M2021" s="15"/>
      <c r="N2021" s="11"/>
      <c r="O2021" s="11"/>
      <c r="P2021" s="11"/>
      <c r="Q2021" s="11"/>
      <c r="R2021" s="15"/>
      <c r="S2021" s="13"/>
      <c r="T2021" s="13"/>
      <c r="U2021" s="19"/>
      <c r="V2021" s="13"/>
      <c r="W2021" s="4"/>
      <c r="X2021" s="30"/>
      <c r="Y2021" s="9"/>
      <c r="Z2021" s="9"/>
      <c r="AA2021" s="28"/>
      <c r="AB2021" s="3"/>
      <c r="AC2021" s="1"/>
      <c r="AD2021" s="9"/>
      <c r="AE2021" s="3"/>
      <c r="AF2021" s="3"/>
      <c r="AG2021" s="3"/>
      <c r="AH2021" s="9"/>
      <c r="AI2021" s="10"/>
      <c r="AJ2021" s="9"/>
      <c r="AK2021" s="9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</row>
    <row r="2022" spans="1:80" x14ac:dyDescent="0.15">
      <c r="A2022" s="36"/>
      <c r="B2022" s="14"/>
      <c r="C2022" s="13"/>
      <c r="D2022" s="12"/>
      <c r="E2022" s="13"/>
      <c r="F2022" s="13"/>
      <c r="G2022" s="13"/>
      <c r="H2022" s="13"/>
      <c r="I2022" s="12"/>
      <c r="J2022" s="12"/>
      <c r="K2022" s="30"/>
      <c r="L2022" s="2"/>
      <c r="M2022" s="15"/>
      <c r="N2022" s="11"/>
      <c r="O2022" s="11"/>
      <c r="P2022" s="11"/>
      <c r="Q2022" s="11"/>
      <c r="R2022" s="15"/>
      <c r="S2022" s="13"/>
      <c r="T2022" s="13"/>
      <c r="U2022" s="19"/>
      <c r="V2022" s="13"/>
      <c r="W2022" s="4"/>
      <c r="X2022" s="30"/>
      <c r="Y2022" s="9"/>
      <c r="Z2022" s="9"/>
      <c r="AA2022" s="28"/>
      <c r="AB2022" s="3"/>
      <c r="AC2022" s="1"/>
      <c r="AD2022" s="9"/>
      <c r="AE2022" s="3"/>
      <c r="AF2022" s="3"/>
      <c r="AG2022" s="3"/>
      <c r="AH2022" s="9"/>
      <c r="AI2022" s="10"/>
      <c r="AJ2022" s="9"/>
      <c r="AK2022" s="9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</row>
    <row r="2023" spans="1:80" x14ac:dyDescent="0.15">
      <c r="A2023" s="36"/>
      <c r="B2023" s="14"/>
      <c r="C2023" s="13"/>
      <c r="D2023" s="12"/>
      <c r="E2023" s="13"/>
      <c r="F2023" s="13"/>
      <c r="G2023" s="13"/>
      <c r="H2023" s="13"/>
      <c r="I2023" s="12"/>
      <c r="J2023" s="12"/>
      <c r="K2023" s="30"/>
      <c r="L2023" s="2"/>
      <c r="M2023" s="15"/>
      <c r="N2023" s="11"/>
      <c r="O2023" s="11"/>
      <c r="P2023" s="11"/>
      <c r="Q2023" s="11"/>
      <c r="R2023" s="15"/>
      <c r="S2023" s="13"/>
      <c r="T2023" s="13"/>
      <c r="U2023" s="19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9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</row>
    <row r="2024" spans="1:80" x14ac:dyDescent="0.15">
      <c r="A2024" s="36"/>
      <c r="B2024" s="14"/>
      <c r="C2024" s="13"/>
      <c r="D2024" s="12"/>
      <c r="E2024" s="13"/>
      <c r="F2024" s="13"/>
      <c r="G2024" s="13"/>
      <c r="H2024" s="13"/>
      <c r="I2024" s="12"/>
      <c r="J2024" s="12"/>
      <c r="K2024" s="30"/>
      <c r="L2024" s="2"/>
      <c r="M2024" s="15"/>
      <c r="N2024" s="11"/>
      <c r="O2024" s="11"/>
      <c r="P2024" s="11"/>
      <c r="Q2024" s="11"/>
      <c r="R2024" s="15"/>
      <c r="S2024" s="13"/>
      <c r="T2024" s="13"/>
      <c r="U2024" s="19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9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</row>
    <row r="2025" spans="1:80" x14ac:dyDescent="0.15">
      <c r="A2025" s="36"/>
      <c r="B2025" s="14"/>
      <c r="C2025" s="13"/>
      <c r="D2025" s="12"/>
      <c r="E2025" s="13"/>
      <c r="F2025" s="13"/>
      <c r="G2025" s="13"/>
      <c r="H2025" s="13"/>
      <c r="I2025" s="12"/>
      <c r="J2025" s="12"/>
      <c r="K2025" s="30"/>
      <c r="L2025" s="2"/>
      <c r="M2025" s="15"/>
      <c r="N2025" s="11"/>
      <c r="O2025" s="11"/>
      <c r="P2025" s="11"/>
      <c r="Q2025" s="11"/>
      <c r="R2025" s="15"/>
      <c r="S2025" s="13"/>
      <c r="T2025" s="13"/>
      <c r="U2025" s="19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9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</row>
    <row r="2026" spans="1:80" x14ac:dyDescent="0.15">
      <c r="A2026" s="36"/>
      <c r="B2026" s="14"/>
      <c r="C2026" s="13"/>
      <c r="D2026" s="12"/>
      <c r="E2026" s="13"/>
      <c r="F2026" s="13"/>
      <c r="G2026" s="13"/>
      <c r="H2026" s="13"/>
      <c r="I2026" s="12"/>
      <c r="J2026" s="12"/>
      <c r="K2026" s="30"/>
      <c r="L2026" s="2"/>
      <c r="M2026" s="15"/>
      <c r="N2026" s="11"/>
      <c r="O2026" s="11"/>
      <c r="P2026" s="11"/>
      <c r="Q2026" s="11"/>
      <c r="R2026" s="15"/>
      <c r="S2026" s="13"/>
      <c r="T2026" s="13"/>
      <c r="U2026" s="19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9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</row>
    <row r="2027" spans="1:80" x14ac:dyDescent="0.15">
      <c r="A2027" s="36"/>
      <c r="B2027" s="14"/>
      <c r="C2027" s="13"/>
      <c r="D2027" s="12"/>
      <c r="E2027" s="13"/>
      <c r="F2027" s="13"/>
      <c r="G2027" s="13"/>
      <c r="H2027" s="13"/>
      <c r="I2027" s="12"/>
      <c r="J2027" s="12"/>
      <c r="K2027" s="30"/>
      <c r="L2027" s="2"/>
      <c r="M2027" s="15"/>
      <c r="N2027" s="11"/>
      <c r="O2027" s="11"/>
      <c r="P2027" s="11"/>
      <c r="Q2027" s="11"/>
      <c r="R2027" s="15"/>
      <c r="S2027" s="13"/>
      <c r="T2027" s="13"/>
      <c r="U2027" s="19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9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</row>
    <row r="2028" spans="1:80" x14ac:dyDescent="0.15">
      <c r="A2028" s="36"/>
      <c r="B2028" s="14"/>
      <c r="C2028" s="13"/>
      <c r="D2028" s="12"/>
      <c r="E2028" s="13"/>
      <c r="F2028" s="13"/>
      <c r="G2028" s="13"/>
      <c r="H2028" s="13"/>
      <c r="I2028" s="12"/>
      <c r="J2028" s="12"/>
      <c r="K2028" s="30"/>
      <c r="L2028" s="2"/>
      <c r="M2028" s="15"/>
      <c r="N2028" s="11"/>
      <c r="O2028" s="11"/>
      <c r="P2028" s="11"/>
      <c r="Q2028" s="11"/>
      <c r="R2028" s="15"/>
      <c r="S2028" s="13"/>
      <c r="T2028" s="13"/>
      <c r="U2028" s="19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9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</row>
    <row r="2029" spans="1:80" x14ac:dyDescent="0.15">
      <c r="A2029" s="36"/>
      <c r="B2029" s="14"/>
      <c r="C2029" s="13"/>
      <c r="D2029" s="12"/>
      <c r="E2029" s="13"/>
      <c r="F2029" s="13"/>
      <c r="G2029" s="13"/>
      <c r="H2029" s="13"/>
      <c r="I2029" s="12"/>
      <c r="J2029" s="12"/>
      <c r="K2029" s="30"/>
      <c r="L2029" s="2"/>
      <c r="M2029" s="15"/>
      <c r="N2029" s="11"/>
      <c r="O2029" s="11"/>
      <c r="P2029" s="11"/>
      <c r="Q2029" s="11"/>
      <c r="R2029" s="15"/>
      <c r="S2029" s="13"/>
      <c r="T2029" s="13"/>
      <c r="U2029" s="19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9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</row>
    <row r="2030" spans="1:80" x14ac:dyDescent="0.15">
      <c r="A2030" s="36"/>
      <c r="B2030" s="14"/>
      <c r="C2030" s="13"/>
      <c r="D2030" s="12"/>
      <c r="E2030" s="13"/>
      <c r="F2030" s="13"/>
      <c r="G2030" s="13"/>
      <c r="H2030" s="13"/>
      <c r="I2030" s="12"/>
      <c r="J2030" s="12"/>
      <c r="K2030" s="30"/>
      <c r="L2030" s="2"/>
      <c r="M2030" s="15"/>
      <c r="N2030" s="11"/>
      <c r="O2030" s="11"/>
      <c r="P2030" s="11"/>
      <c r="Q2030" s="11"/>
      <c r="R2030" s="15"/>
      <c r="S2030" s="13"/>
      <c r="T2030" s="13"/>
      <c r="U2030" s="19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9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</row>
    <row r="2031" spans="1:80" x14ac:dyDescent="0.15">
      <c r="A2031" s="36"/>
      <c r="B2031" s="14"/>
      <c r="C2031" s="13"/>
      <c r="D2031" s="12"/>
      <c r="E2031" s="13"/>
      <c r="F2031" s="13"/>
      <c r="G2031" s="13"/>
      <c r="H2031" s="13"/>
      <c r="I2031" s="12"/>
      <c r="J2031" s="12"/>
      <c r="K2031" s="30"/>
      <c r="L2031" s="2"/>
      <c r="M2031" s="15"/>
      <c r="N2031" s="11"/>
      <c r="O2031" s="11"/>
      <c r="P2031" s="11"/>
      <c r="Q2031" s="11"/>
      <c r="R2031" s="15"/>
      <c r="S2031" s="13"/>
      <c r="T2031" s="13"/>
      <c r="U2031" s="19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9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</row>
    <row r="2032" spans="1:80" x14ac:dyDescent="0.15">
      <c r="A2032" s="36"/>
      <c r="B2032" s="14"/>
      <c r="C2032" s="13"/>
      <c r="D2032" s="12"/>
      <c r="E2032" s="13"/>
      <c r="F2032" s="13"/>
      <c r="G2032" s="13"/>
      <c r="H2032" s="13"/>
      <c r="I2032" s="12"/>
      <c r="J2032" s="12"/>
      <c r="K2032" s="30"/>
      <c r="L2032" s="2"/>
      <c r="M2032" s="15"/>
      <c r="N2032" s="11"/>
      <c r="O2032" s="11"/>
      <c r="P2032" s="11"/>
      <c r="Q2032" s="11"/>
      <c r="R2032" s="15"/>
      <c r="S2032" s="13"/>
      <c r="T2032" s="13"/>
      <c r="U2032" s="19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9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</row>
    <row r="2033" spans="1:80" x14ac:dyDescent="0.15">
      <c r="A2033" s="36"/>
      <c r="B2033" s="14"/>
      <c r="C2033" s="13"/>
      <c r="D2033" s="12"/>
      <c r="E2033" s="13"/>
      <c r="F2033" s="13"/>
      <c r="G2033" s="13"/>
      <c r="H2033" s="13"/>
      <c r="I2033" s="12"/>
      <c r="J2033" s="12"/>
      <c r="K2033" s="30"/>
      <c r="L2033" s="2"/>
      <c r="M2033" s="15"/>
      <c r="N2033" s="11"/>
      <c r="O2033" s="11"/>
      <c r="P2033" s="11"/>
      <c r="Q2033" s="11"/>
      <c r="R2033" s="15"/>
      <c r="S2033" s="13"/>
      <c r="T2033" s="13"/>
      <c r="U2033" s="19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9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</row>
    <row r="2034" spans="1:80" x14ac:dyDescent="0.15">
      <c r="A2034" s="36"/>
      <c r="B2034" s="14"/>
      <c r="C2034" s="13"/>
      <c r="D2034" s="12"/>
      <c r="E2034" s="13"/>
      <c r="F2034" s="13"/>
      <c r="G2034" s="13"/>
      <c r="H2034" s="13"/>
      <c r="I2034" s="12"/>
      <c r="J2034" s="12"/>
      <c r="K2034" s="30"/>
      <c r="L2034" s="2"/>
      <c r="M2034" s="15"/>
      <c r="N2034" s="11"/>
      <c r="O2034" s="11"/>
      <c r="P2034" s="11"/>
      <c r="Q2034" s="11"/>
      <c r="R2034" s="15"/>
      <c r="S2034" s="13"/>
      <c r="T2034" s="13"/>
      <c r="U2034" s="19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9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</row>
    <row r="2035" spans="1:80" x14ac:dyDescent="0.15">
      <c r="A2035" s="36"/>
      <c r="B2035" s="14"/>
      <c r="C2035" s="13"/>
      <c r="D2035" s="12"/>
      <c r="E2035" s="13"/>
      <c r="F2035" s="13"/>
      <c r="G2035" s="13"/>
      <c r="H2035" s="13"/>
      <c r="I2035" s="12"/>
      <c r="J2035" s="12"/>
      <c r="K2035" s="30"/>
      <c r="L2035" s="2"/>
      <c r="M2035" s="15"/>
      <c r="N2035" s="11"/>
      <c r="O2035" s="11"/>
      <c r="P2035" s="11"/>
      <c r="Q2035" s="11"/>
      <c r="R2035" s="15"/>
      <c r="S2035" s="13"/>
      <c r="T2035" s="13"/>
      <c r="U2035" s="19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9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</row>
    <row r="2036" spans="1:80" x14ac:dyDescent="0.15">
      <c r="A2036" s="36"/>
      <c r="B2036" s="14"/>
      <c r="C2036" s="13"/>
      <c r="D2036" s="12"/>
      <c r="E2036" s="13"/>
      <c r="F2036" s="13"/>
      <c r="G2036" s="13"/>
      <c r="H2036" s="13"/>
      <c r="I2036" s="12"/>
      <c r="J2036" s="12"/>
      <c r="K2036" s="30"/>
      <c r="L2036" s="2"/>
      <c r="M2036" s="15"/>
      <c r="N2036" s="11"/>
      <c r="O2036" s="11"/>
      <c r="P2036" s="11"/>
      <c r="Q2036" s="11"/>
      <c r="R2036" s="15"/>
      <c r="S2036" s="13"/>
      <c r="T2036" s="13"/>
      <c r="U2036" s="19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9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</row>
    <row r="2037" spans="1:80" x14ac:dyDescent="0.15">
      <c r="A2037" s="36"/>
      <c r="B2037" s="14"/>
      <c r="C2037" s="13"/>
      <c r="D2037" s="12"/>
      <c r="E2037" s="13"/>
      <c r="F2037" s="13"/>
      <c r="G2037" s="13"/>
      <c r="H2037" s="13"/>
      <c r="I2037" s="12"/>
      <c r="J2037" s="12"/>
      <c r="K2037" s="30"/>
      <c r="L2037" s="2"/>
      <c r="M2037" s="15"/>
      <c r="N2037" s="11"/>
      <c r="O2037" s="11"/>
      <c r="P2037" s="11"/>
      <c r="Q2037" s="11"/>
      <c r="R2037" s="15"/>
      <c r="S2037" s="13"/>
      <c r="T2037" s="13"/>
      <c r="U2037" s="19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9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</row>
    <row r="2038" spans="1:80" x14ac:dyDescent="0.15">
      <c r="A2038" s="36"/>
      <c r="B2038" s="14"/>
      <c r="C2038" s="13"/>
      <c r="D2038" s="12"/>
      <c r="E2038" s="13"/>
      <c r="F2038" s="13"/>
      <c r="G2038" s="13"/>
      <c r="H2038" s="13"/>
      <c r="I2038" s="12"/>
      <c r="J2038" s="12"/>
      <c r="K2038" s="30"/>
      <c r="L2038" s="2"/>
      <c r="M2038" s="15"/>
      <c r="N2038" s="11"/>
      <c r="O2038" s="11"/>
      <c r="P2038" s="11"/>
      <c r="Q2038" s="11"/>
      <c r="R2038" s="15"/>
      <c r="S2038" s="13"/>
      <c r="T2038" s="13"/>
      <c r="U2038" s="19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9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</row>
    <row r="2039" spans="1:80" x14ac:dyDescent="0.15">
      <c r="A2039" s="36"/>
      <c r="B2039" s="14"/>
      <c r="C2039" s="13"/>
      <c r="D2039" s="12"/>
      <c r="E2039" s="13"/>
      <c r="F2039" s="13"/>
      <c r="G2039" s="13"/>
      <c r="H2039" s="13"/>
      <c r="I2039" s="12"/>
      <c r="J2039" s="12"/>
      <c r="K2039" s="30"/>
      <c r="L2039" s="2"/>
      <c r="M2039" s="15"/>
      <c r="N2039" s="11"/>
      <c r="O2039" s="11"/>
      <c r="P2039" s="11"/>
      <c r="Q2039" s="11"/>
      <c r="R2039" s="15"/>
      <c r="S2039" s="13"/>
      <c r="T2039" s="13"/>
      <c r="U2039" s="19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9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</row>
    <row r="2040" spans="1:80" x14ac:dyDescent="0.15">
      <c r="A2040" s="36"/>
      <c r="B2040" s="14"/>
      <c r="C2040" s="13"/>
      <c r="D2040" s="12"/>
      <c r="E2040" s="13"/>
      <c r="F2040" s="13"/>
      <c r="G2040" s="13"/>
      <c r="H2040" s="13"/>
      <c r="I2040" s="12"/>
      <c r="J2040" s="12"/>
      <c r="K2040" s="30"/>
      <c r="L2040" s="2"/>
      <c r="M2040" s="15"/>
      <c r="N2040" s="11"/>
      <c r="O2040" s="11"/>
      <c r="P2040" s="11"/>
      <c r="Q2040" s="11"/>
      <c r="R2040" s="15"/>
      <c r="S2040" s="13"/>
      <c r="T2040" s="13"/>
      <c r="U2040" s="19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9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</row>
    <row r="2041" spans="1:80" x14ac:dyDescent="0.15">
      <c r="A2041" s="36"/>
      <c r="B2041" s="14"/>
      <c r="C2041" s="13"/>
      <c r="D2041" s="12"/>
      <c r="E2041" s="13"/>
      <c r="F2041" s="13"/>
      <c r="G2041" s="13"/>
      <c r="H2041" s="13"/>
      <c r="I2041" s="12"/>
      <c r="J2041" s="12"/>
      <c r="K2041" s="30"/>
      <c r="L2041" s="2"/>
      <c r="M2041" s="15"/>
      <c r="N2041" s="11"/>
      <c r="O2041" s="11"/>
      <c r="P2041" s="11"/>
      <c r="Q2041" s="11"/>
      <c r="R2041" s="15"/>
      <c r="S2041" s="13"/>
      <c r="T2041" s="13"/>
      <c r="U2041" s="19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9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</row>
    <row r="2042" spans="1:80" x14ac:dyDescent="0.15">
      <c r="A2042" s="36"/>
      <c r="B2042" s="14"/>
      <c r="C2042" s="13"/>
      <c r="D2042" s="12"/>
      <c r="E2042" s="13"/>
      <c r="F2042" s="13"/>
      <c r="G2042" s="13"/>
      <c r="H2042" s="13"/>
      <c r="I2042" s="12"/>
      <c r="J2042" s="12"/>
      <c r="K2042" s="30"/>
      <c r="L2042" s="2"/>
      <c r="M2042" s="15"/>
      <c r="N2042" s="11"/>
      <c r="O2042" s="11"/>
      <c r="P2042" s="11"/>
      <c r="Q2042" s="11"/>
      <c r="R2042" s="15"/>
      <c r="S2042" s="13"/>
      <c r="T2042" s="13"/>
      <c r="U2042" s="19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9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</row>
    <row r="2043" spans="1:80" x14ac:dyDescent="0.15">
      <c r="A2043" s="36"/>
      <c r="B2043" s="14"/>
      <c r="C2043" s="13"/>
      <c r="D2043" s="12"/>
      <c r="E2043" s="13"/>
      <c r="F2043" s="13"/>
      <c r="G2043" s="13"/>
      <c r="H2043" s="13"/>
      <c r="I2043" s="12"/>
      <c r="J2043" s="12"/>
      <c r="K2043" s="30"/>
      <c r="L2043" s="2"/>
      <c r="M2043" s="15"/>
      <c r="N2043" s="11"/>
      <c r="O2043" s="11"/>
      <c r="P2043" s="11"/>
      <c r="Q2043" s="11"/>
      <c r="R2043" s="15"/>
      <c r="S2043" s="13"/>
      <c r="T2043" s="13"/>
      <c r="U2043" s="19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9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</row>
    <row r="2044" spans="1:80" x14ac:dyDescent="0.15">
      <c r="A2044" s="36"/>
      <c r="B2044" s="14"/>
      <c r="C2044" s="13"/>
      <c r="D2044" s="12"/>
      <c r="E2044" s="13"/>
      <c r="F2044" s="13"/>
      <c r="G2044" s="13"/>
      <c r="H2044" s="13"/>
      <c r="I2044" s="12"/>
      <c r="J2044" s="12"/>
      <c r="K2044" s="30"/>
      <c r="L2044" s="2"/>
      <c r="M2044" s="15"/>
      <c r="N2044" s="11"/>
      <c r="O2044" s="11"/>
      <c r="P2044" s="11"/>
      <c r="Q2044" s="11"/>
      <c r="R2044" s="15"/>
      <c r="S2044" s="13"/>
      <c r="T2044" s="13"/>
      <c r="U2044" s="19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9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</row>
    <row r="2045" spans="1:80" x14ac:dyDescent="0.15">
      <c r="A2045" s="36"/>
      <c r="B2045" s="14"/>
      <c r="C2045" s="13"/>
      <c r="D2045" s="12"/>
      <c r="E2045" s="13"/>
      <c r="F2045" s="13"/>
      <c r="G2045" s="13"/>
      <c r="H2045" s="13"/>
      <c r="I2045" s="12"/>
      <c r="J2045" s="12"/>
      <c r="K2045" s="30"/>
      <c r="L2045" s="2"/>
      <c r="M2045" s="15"/>
      <c r="N2045" s="11"/>
      <c r="O2045" s="11"/>
      <c r="P2045" s="11"/>
      <c r="Q2045" s="11"/>
      <c r="R2045" s="15"/>
      <c r="S2045" s="13"/>
      <c r="T2045" s="13"/>
      <c r="U2045" s="19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9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</row>
    <row r="2046" spans="1:80" x14ac:dyDescent="0.15">
      <c r="A2046" s="36"/>
      <c r="B2046" s="14"/>
      <c r="C2046" s="13"/>
      <c r="D2046" s="12"/>
      <c r="E2046" s="13"/>
      <c r="F2046" s="13"/>
      <c r="G2046" s="13"/>
      <c r="H2046" s="13"/>
      <c r="I2046" s="12"/>
      <c r="J2046" s="12"/>
      <c r="K2046" s="30"/>
      <c r="L2046" s="2"/>
      <c r="M2046" s="15"/>
      <c r="N2046" s="11"/>
      <c r="O2046" s="11"/>
      <c r="P2046" s="11"/>
      <c r="Q2046" s="11"/>
      <c r="R2046" s="15"/>
      <c r="S2046" s="13"/>
      <c r="T2046" s="13"/>
      <c r="U2046" s="19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9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</row>
    <row r="2047" spans="1:80" x14ac:dyDescent="0.15">
      <c r="A2047" s="36"/>
      <c r="B2047" s="14"/>
      <c r="C2047" s="13"/>
      <c r="D2047" s="12"/>
      <c r="E2047" s="13"/>
      <c r="F2047" s="13"/>
      <c r="G2047" s="13"/>
      <c r="H2047" s="13"/>
      <c r="I2047" s="12"/>
      <c r="J2047" s="12"/>
      <c r="K2047" s="30"/>
      <c r="L2047" s="2"/>
      <c r="M2047" s="15"/>
      <c r="N2047" s="11"/>
      <c r="O2047" s="11"/>
      <c r="P2047" s="11"/>
      <c r="Q2047" s="11"/>
      <c r="R2047" s="15"/>
      <c r="S2047" s="13"/>
      <c r="T2047" s="13"/>
      <c r="U2047" s="19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9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</row>
    <row r="2048" spans="1:80" x14ac:dyDescent="0.15">
      <c r="A2048" s="36"/>
      <c r="B2048" s="14"/>
      <c r="C2048" s="13"/>
      <c r="D2048" s="12"/>
      <c r="E2048" s="13"/>
      <c r="F2048" s="13"/>
      <c r="G2048" s="13"/>
      <c r="H2048" s="13"/>
      <c r="I2048" s="12"/>
      <c r="J2048" s="12"/>
      <c r="K2048" s="30"/>
      <c r="L2048" s="2"/>
      <c r="M2048" s="15"/>
      <c r="N2048" s="11"/>
      <c r="O2048" s="11"/>
      <c r="P2048" s="11"/>
      <c r="Q2048" s="11"/>
      <c r="R2048" s="15"/>
      <c r="S2048" s="13"/>
      <c r="T2048" s="13"/>
      <c r="U2048" s="19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9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</row>
    <row r="2049" spans="1:80" x14ac:dyDescent="0.15">
      <c r="A2049" s="36"/>
      <c r="B2049" s="14"/>
      <c r="C2049" s="13"/>
      <c r="D2049" s="12"/>
      <c r="E2049" s="13"/>
      <c r="F2049" s="13"/>
      <c r="G2049" s="13"/>
      <c r="H2049" s="13"/>
      <c r="I2049" s="12"/>
      <c r="J2049" s="12"/>
      <c r="K2049" s="30"/>
      <c r="L2049" s="2"/>
      <c r="M2049" s="15"/>
      <c r="N2049" s="11"/>
      <c r="O2049" s="11"/>
      <c r="P2049" s="11"/>
      <c r="Q2049" s="11"/>
      <c r="R2049" s="15"/>
      <c r="S2049" s="13"/>
      <c r="T2049" s="13"/>
      <c r="U2049" s="19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9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</row>
    <row r="2050" spans="1:80" x14ac:dyDescent="0.15">
      <c r="A2050" s="36"/>
      <c r="B2050" s="14"/>
      <c r="C2050" s="13"/>
      <c r="D2050" s="12"/>
      <c r="E2050" s="13"/>
      <c r="F2050" s="13"/>
      <c r="G2050" s="13"/>
      <c r="H2050" s="13"/>
      <c r="I2050" s="12"/>
      <c r="J2050" s="12"/>
      <c r="K2050" s="30"/>
      <c r="L2050" s="2"/>
      <c r="M2050" s="15"/>
      <c r="N2050" s="11"/>
      <c r="O2050" s="11"/>
      <c r="P2050" s="11"/>
      <c r="Q2050" s="11"/>
      <c r="R2050" s="15"/>
      <c r="S2050" s="13"/>
      <c r="T2050" s="13"/>
      <c r="U2050" s="19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9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</row>
    <row r="2051" spans="1:80" x14ac:dyDescent="0.15">
      <c r="A2051" s="36"/>
      <c r="B2051" s="14"/>
      <c r="C2051" s="13"/>
      <c r="D2051" s="12"/>
      <c r="E2051" s="13"/>
      <c r="F2051" s="13"/>
      <c r="G2051" s="13"/>
      <c r="H2051" s="13"/>
      <c r="I2051" s="12"/>
      <c r="J2051" s="12"/>
      <c r="K2051" s="30"/>
      <c r="L2051" s="2"/>
      <c r="M2051" s="15"/>
      <c r="N2051" s="11"/>
      <c r="O2051" s="11"/>
      <c r="P2051" s="11"/>
      <c r="Q2051" s="11"/>
      <c r="R2051" s="15"/>
      <c r="S2051" s="13"/>
      <c r="T2051" s="13"/>
      <c r="U2051" s="19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9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</row>
    <row r="2052" spans="1:80" x14ac:dyDescent="0.15">
      <c r="A2052" s="36"/>
      <c r="B2052" s="14"/>
      <c r="C2052" s="13"/>
      <c r="D2052" s="12"/>
      <c r="E2052" s="13"/>
      <c r="F2052" s="13"/>
      <c r="G2052" s="13"/>
      <c r="H2052" s="13"/>
      <c r="I2052" s="12"/>
      <c r="J2052" s="12"/>
      <c r="K2052" s="30"/>
      <c r="L2052" s="2"/>
      <c r="M2052" s="15"/>
      <c r="N2052" s="11"/>
      <c r="O2052" s="11"/>
      <c r="P2052" s="11"/>
      <c r="Q2052" s="11"/>
      <c r="R2052" s="15"/>
      <c r="S2052" s="13"/>
      <c r="T2052" s="13"/>
      <c r="U2052" s="19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9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</row>
    <row r="2053" spans="1:80" x14ac:dyDescent="0.15">
      <c r="A2053" s="36"/>
      <c r="B2053" s="14"/>
      <c r="C2053" s="13"/>
      <c r="D2053" s="12"/>
      <c r="E2053" s="13"/>
      <c r="F2053" s="13"/>
      <c r="G2053" s="13"/>
      <c r="H2053" s="13"/>
      <c r="I2053" s="12"/>
      <c r="J2053" s="12"/>
      <c r="K2053" s="30"/>
      <c r="L2053" s="2"/>
      <c r="M2053" s="15"/>
      <c r="N2053" s="11"/>
      <c r="O2053" s="11"/>
      <c r="P2053" s="11"/>
      <c r="Q2053" s="11"/>
      <c r="R2053" s="15"/>
      <c r="S2053" s="13"/>
      <c r="T2053" s="13"/>
      <c r="U2053" s="19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9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</row>
    <row r="2054" spans="1:80" x14ac:dyDescent="0.15">
      <c r="A2054" s="36"/>
      <c r="B2054" s="14"/>
      <c r="C2054" s="13"/>
      <c r="D2054" s="12"/>
      <c r="E2054" s="13"/>
      <c r="F2054" s="13"/>
      <c r="G2054" s="13"/>
      <c r="H2054" s="13"/>
      <c r="I2054" s="12"/>
      <c r="J2054" s="12"/>
      <c r="K2054" s="30"/>
      <c r="L2054" s="2"/>
      <c r="M2054" s="15"/>
      <c r="N2054" s="11"/>
      <c r="O2054" s="11"/>
      <c r="P2054" s="11"/>
      <c r="Q2054" s="11"/>
      <c r="R2054" s="15"/>
      <c r="S2054" s="13"/>
      <c r="T2054" s="13"/>
      <c r="U2054" s="19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9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</row>
    <row r="2055" spans="1:80" x14ac:dyDescent="0.15">
      <c r="A2055" s="36"/>
      <c r="B2055" s="14"/>
      <c r="C2055" s="13"/>
      <c r="D2055" s="12"/>
      <c r="E2055" s="13"/>
      <c r="F2055" s="13"/>
      <c r="G2055" s="13"/>
      <c r="H2055" s="13"/>
      <c r="I2055" s="12"/>
      <c r="J2055" s="12"/>
      <c r="K2055" s="30"/>
      <c r="L2055" s="2"/>
      <c r="M2055" s="15"/>
      <c r="N2055" s="11"/>
      <c r="O2055" s="11"/>
      <c r="P2055" s="11"/>
      <c r="Q2055" s="11"/>
      <c r="R2055" s="15"/>
      <c r="S2055" s="13"/>
      <c r="T2055" s="13"/>
      <c r="U2055" s="19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9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</row>
    <row r="2056" spans="1:80" x14ac:dyDescent="0.15">
      <c r="A2056" s="36"/>
      <c r="B2056" s="14"/>
      <c r="C2056" s="13"/>
      <c r="D2056" s="12"/>
      <c r="E2056" s="13"/>
      <c r="F2056" s="13"/>
      <c r="G2056" s="13"/>
      <c r="H2056" s="13"/>
      <c r="I2056" s="12"/>
      <c r="J2056" s="12"/>
      <c r="K2056" s="30"/>
      <c r="L2056" s="2"/>
      <c r="M2056" s="15"/>
      <c r="N2056" s="11"/>
      <c r="O2056" s="11"/>
      <c r="P2056" s="11"/>
      <c r="Q2056" s="11"/>
      <c r="R2056" s="15"/>
      <c r="S2056" s="13"/>
      <c r="T2056" s="13"/>
      <c r="U2056" s="19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9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</row>
    <row r="2057" spans="1:80" x14ac:dyDescent="0.15">
      <c r="A2057" s="36"/>
      <c r="B2057" s="14"/>
      <c r="C2057" s="13"/>
      <c r="D2057" s="12"/>
      <c r="E2057" s="13"/>
      <c r="F2057" s="13"/>
      <c r="G2057" s="13"/>
      <c r="H2057" s="13"/>
      <c r="I2057" s="12"/>
      <c r="J2057" s="12"/>
      <c r="K2057" s="30"/>
      <c r="L2057" s="2"/>
      <c r="M2057" s="15"/>
      <c r="N2057" s="11"/>
      <c r="O2057" s="11"/>
      <c r="P2057" s="11"/>
      <c r="Q2057" s="11"/>
      <c r="R2057" s="15"/>
      <c r="S2057" s="13"/>
      <c r="T2057" s="13"/>
      <c r="U2057" s="19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9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</row>
    <row r="2058" spans="1:80" x14ac:dyDescent="0.15">
      <c r="A2058" s="36"/>
      <c r="B2058" s="14"/>
      <c r="C2058" s="13"/>
      <c r="D2058" s="12"/>
      <c r="E2058" s="13"/>
      <c r="F2058" s="13"/>
      <c r="G2058" s="13"/>
      <c r="H2058" s="13"/>
      <c r="I2058" s="12"/>
      <c r="J2058" s="12"/>
      <c r="K2058" s="30"/>
      <c r="L2058" s="2"/>
      <c r="M2058" s="15"/>
      <c r="N2058" s="11"/>
      <c r="O2058" s="11"/>
      <c r="P2058" s="11"/>
      <c r="Q2058" s="11"/>
      <c r="R2058" s="15"/>
      <c r="S2058" s="13"/>
      <c r="T2058" s="13"/>
      <c r="U2058" s="19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9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</row>
    <row r="2059" spans="1:80" x14ac:dyDescent="0.15">
      <c r="A2059" s="36"/>
      <c r="B2059" s="14"/>
      <c r="C2059" s="13"/>
      <c r="D2059" s="12"/>
      <c r="E2059" s="13"/>
      <c r="F2059" s="13"/>
      <c r="G2059" s="13"/>
      <c r="H2059" s="13"/>
      <c r="I2059" s="12"/>
      <c r="J2059" s="12"/>
      <c r="K2059" s="30"/>
      <c r="L2059" s="2"/>
      <c r="M2059" s="15"/>
      <c r="N2059" s="11"/>
      <c r="O2059" s="11"/>
      <c r="P2059" s="11"/>
      <c r="Q2059" s="11"/>
      <c r="R2059" s="15"/>
      <c r="S2059" s="13"/>
      <c r="T2059" s="13"/>
      <c r="U2059" s="19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9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</row>
    <row r="2060" spans="1:80" x14ac:dyDescent="0.15">
      <c r="A2060" s="36"/>
      <c r="B2060" s="14"/>
      <c r="C2060" s="13"/>
      <c r="D2060" s="12"/>
      <c r="E2060" s="13"/>
      <c r="F2060" s="13"/>
      <c r="G2060" s="13"/>
      <c r="H2060" s="13"/>
      <c r="I2060" s="12"/>
      <c r="J2060" s="12"/>
      <c r="K2060" s="30"/>
      <c r="L2060" s="2"/>
      <c r="M2060" s="15"/>
      <c r="N2060" s="11"/>
      <c r="O2060" s="11"/>
      <c r="P2060" s="11"/>
      <c r="Q2060" s="11"/>
      <c r="R2060" s="15"/>
      <c r="S2060" s="13"/>
      <c r="T2060" s="13"/>
      <c r="U2060" s="19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9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</row>
    <row r="2061" spans="1:80" x14ac:dyDescent="0.15">
      <c r="A2061" s="36"/>
      <c r="B2061" s="14"/>
      <c r="C2061" s="13"/>
      <c r="D2061" s="12"/>
      <c r="E2061" s="13"/>
      <c r="F2061" s="13"/>
      <c r="G2061" s="13"/>
      <c r="H2061" s="13"/>
      <c r="I2061" s="12"/>
      <c r="J2061" s="12"/>
      <c r="K2061" s="30"/>
      <c r="L2061" s="2"/>
      <c r="M2061" s="15"/>
      <c r="N2061" s="11"/>
      <c r="O2061" s="11"/>
      <c r="P2061" s="11"/>
      <c r="Q2061" s="11"/>
      <c r="R2061" s="15"/>
      <c r="S2061" s="13"/>
      <c r="T2061" s="13"/>
      <c r="U2061" s="19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9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</row>
    <row r="2062" spans="1:80" x14ac:dyDescent="0.15">
      <c r="A2062" s="36"/>
      <c r="B2062" s="14"/>
      <c r="C2062" s="13"/>
      <c r="D2062" s="12"/>
      <c r="E2062" s="13"/>
      <c r="F2062" s="13"/>
      <c r="G2062" s="13"/>
      <c r="H2062" s="13"/>
      <c r="I2062" s="12"/>
      <c r="J2062" s="12"/>
      <c r="K2062" s="30"/>
      <c r="L2062" s="2"/>
      <c r="M2062" s="15"/>
      <c r="N2062" s="11"/>
      <c r="O2062" s="11"/>
      <c r="P2062" s="11"/>
      <c r="Q2062" s="11"/>
      <c r="R2062" s="15"/>
      <c r="S2062" s="13"/>
      <c r="T2062" s="13"/>
      <c r="U2062" s="19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9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</row>
    <row r="2063" spans="1:80" x14ac:dyDescent="0.15">
      <c r="A2063" s="36"/>
      <c r="B2063" s="14"/>
      <c r="C2063" s="13"/>
      <c r="D2063" s="12"/>
      <c r="E2063" s="13"/>
      <c r="F2063" s="13"/>
      <c r="G2063" s="13"/>
      <c r="H2063" s="13"/>
      <c r="I2063" s="12"/>
      <c r="J2063" s="12"/>
      <c r="K2063" s="30"/>
      <c r="L2063" s="2"/>
      <c r="M2063" s="15"/>
      <c r="N2063" s="11"/>
      <c r="O2063" s="11"/>
      <c r="P2063" s="11"/>
      <c r="Q2063" s="11"/>
      <c r="R2063" s="15"/>
      <c r="S2063" s="13"/>
      <c r="T2063" s="13"/>
      <c r="U2063" s="19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9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</row>
    <row r="2064" spans="1:80" x14ac:dyDescent="0.15">
      <c r="A2064" s="36"/>
      <c r="B2064" s="14"/>
      <c r="C2064" s="13"/>
      <c r="D2064" s="12"/>
      <c r="E2064" s="13"/>
      <c r="F2064" s="13"/>
      <c r="G2064" s="13"/>
      <c r="H2064" s="13"/>
      <c r="I2064" s="12"/>
      <c r="J2064" s="12"/>
      <c r="K2064" s="30"/>
      <c r="L2064" s="2"/>
      <c r="M2064" s="15"/>
      <c r="N2064" s="11"/>
      <c r="O2064" s="11"/>
      <c r="P2064" s="11"/>
      <c r="Q2064" s="11"/>
      <c r="R2064" s="15"/>
      <c r="S2064" s="13"/>
      <c r="T2064" s="13"/>
      <c r="U2064" s="19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9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</row>
    <row r="2065" spans="1:80" x14ac:dyDescent="0.15">
      <c r="A2065" s="36"/>
      <c r="B2065" s="14"/>
      <c r="C2065" s="13"/>
      <c r="D2065" s="12"/>
      <c r="E2065" s="13"/>
      <c r="F2065" s="13"/>
      <c r="G2065" s="13"/>
      <c r="H2065" s="13"/>
      <c r="I2065" s="12"/>
      <c r="J2065" s="12"/>
      <c r="K2065" s="30"/>
      <c r="L2065" s="2"/>
      <c r="M2065" s="15"/>
      <c r="N2065" s="11"/>
      <c r="O2065" s="11"/>
      <c r="P2065" s="11"/>
      <c r="Q2065" s="11"/>
      <c r="R2065" s="15"/>
      <c r="S2065" s="13"/>
      <c r="T2065" s="13"/>
      <c r="U2065" s="19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9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</row>
    <row r="2066" spans="1:80" x14ac:dyDescent="0.15">
      <c r="A2066" s="36"/>
      <c r="B2066" s="14"/>
      <c r="C2066" s="13"/>
      <c r="D2066" s="12"/>
      <c r="E2066" s="13"/>
      <c r="F2066" s="13"/>
      <c r="G2066" s="13"/>
      <c r="H2066" s="13"/>
      <c r="I2066" s="12"/>
      <c r="J2066" s="12"/>
      <c r="K2066" s="30"/>
      <c r="L2066" s="2"/>
      <c r="M2066" s="15"/>
      <c r="N2066" s="11"/>
      <c r="O2066" s="11"/>
      <c r="P2066" s="11"/>
      <c r="Q2066" s="11"/>
      <c r="R2066" s="15"/>
      <c r="S2066" s="13"/>
      <c r="T2066" s="13"/>
      <c r="U2066" s="19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9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</row>
    <row r="2067" spans="1:80" x14ac:dyDescent="0.15">
      <c r="A2067" s="36"/>
      <c r="B2067" s="14"/>
      <c r="C2067" s="13"/>
      <c r="D2067" s="12"/>
      <c r="E2067" s="13"/>
      <c r="F2067" s="13"/>
      <c r="G2067" s="13"/>
      <c r="H2067" s="13"/>
      <c r="I2067" s="12"/>
      <c r="J2067" s="12"/>
      <c r="K2067" s="30"/>
      <c r="L2067" s="2"/>
      <c r="M2067" s="15"/>
      <c r="N2067" s="11"/>
      <c r="O2067" s="11"/>
      <c r="P2067" s="11"/>
      <c r="Q2067" s="11"/>
      <c r="R2067" s="15"/>
      <c r="S2067" s="13"/>
      <c r="T2067" s="13"/>
      <c r="U2067" s="19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9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</row>
    <row r="2068" spans="1:80" x14ac:dyDescent="0.15">
      <c r="A2068" s="36"/>
      <c r="B2068" s="14"/>
      <c r="C2068" s="13"/>
      <c r="D2068" s="12"/>
      <c r="E2068" s="13"/>
      <c r="F2068" s="13"/>
      <c r="G2068" s="13"/>
      <c r="H2068" s="13"/>
      <c r="I2068" s="12"/>
      <c r="J2068" s="12"/>
      <c r="K2068" s="30"/>
      <c r="L2068" s="2"/>
      <c r="M2068" s="15"/>
      <c r="N2068" s="11"/>
      <c r="O2068" s="11"/>
      <c r="P2068" s="11"/>
      <c r="Q2068" s="11"/>
      <c r="R2068" s="15"/>
      <c r="S2068" s="13"/>
      <c r="T2068" s="13"/>
      <c r="U2068" s="19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9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</row>
    <row r="2069" spans="1:80" x14ac:dyDescent="0.15">
      <c r="A2069" s="36"/>
      <c r="B2069" s="14"/>
      <c r="C2069" s="13"/>
      <c r="D2069" s="12"/>
      <c r="E2069" s="13"/>
      <c r="F2069" s="13"/>
      <c r="G2069" s="13"/>
      <c r="H2069" s="13"/>
      <c r="I2069" s="12"/>
      <c r="J2069" s="12"/>
      <c r="K2069" s="30"/>
      <c r="L2069" s="2"/>
      <c r="M2069" s="15"/>
      <c r="N2069" s="11"/>
      <c r="O2069" s="11"/>
      <c r="P2069" s="11"/>
      <c r="Q2069" s="11"/>
      <c r="R2069" s="15"/>
      <c r="S2069" s="13"/>
      <c r="T2069" s="13"/>
      <c r="U2069" s="19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9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</row>
    <row r="2070" spans="1:80" x14ac:dyDescent="0.15">
      <c r="A2070" s="36"/>
      <c r="B2070" s="14"/>
      <c r="C2070" s="13"/>
      <c r="D2070" s="12"/>
      <c r="E2070" s="13"/>
      <c r="F2070" s="13"/>
      <c r="G2070" s="13"/>
      <c r="H2070" s="13"/>
      <c r="I2070" s="12"/>
      <c r="J2070" s="12"/>
      <c r="K2070" s="30"/>
      <c r="L2070" s="2"/>
      <c r="M2070" s="15"/>
      <c r="N2070" s="11"/>
      <c r="O2070" s="11"/>
      <c r="P2070" s="11"/>
      <c r="Q2070" s="11"/>
      <c r="R2070" s="15"/>
      <c r="S2070" s="13"/>
      <c r="T2070" s="13"/>
      <c r="U2070" s="19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9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</row>
    <row r="2071" spans="1:80" x14ac:dyDescent="0.15">
      <c r="A2071" s="36"/>
      <c r="B2071" s="14"/>
      <c r="C2071" s="13"/>
      <c r="D2071" s="12"/>
      <c r="E2071" s="13"/>
      <c r="F2071" s="13"/>
      <c r="G2071" s="13"/>
      <c r="H2071" s="13"/>
      <c r="I2071" s="12"/>
      <c r="J2071" s="12"/>
      <c r="K2071" s="30"/>
      <c r="L2071" s="2"/>
      <c r="M2071" s="15"/>
      <c r="N2071" s="11"/>
      <c r="O2071" s="11"/>
      <c r="P2071" s="11"/>
      <c r="Q2071" s="11"/>
      <c r="R2071" s="15"/>
      <c r="S2071" s="13"/>
      <c r="T2071" s="13"/>
      <c r="U2071" s="19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9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</row>
    <row r="2072" spans="1:80" x14ac:dyDescent="0.15">
      <c r="A2072" s="36"/>
      <c r="B2072" s="14"/>
      <c r="C2072" s="13"/>
      <c r="D2072" s="12"/>
      <c r="E2072" s="13"/>
      <c r="F2072" s="13"/>
      <c r="G2072" s="13"/>
      <c r="H2072" s="13"/>
      <c r="I2072" s="12"/>
      <c r="J2072" s="12"/>
      <c r="K2072" s="30"/>
      <c r="L2072" s="2"/>
      <c r="M2072" s="15"/>
      <c r="N2072" s="11"/>
      <c r="O2072" s="11"/>
      <c r="P2072" s="11"/>
      <c r="Q2072" s="11"/>
      <c r="R2072" s="15"/>
      <c r="S2072" s="13"/>
      <c r="T2072" s="13"/>
      <c r="U2072" s="19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9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</row>
    <row r="2073" spans="1:80" x14ac:dyDescent="0.15">
      <c r="A2073" s="36"/>
      <c r="B2073" s="14"/>
      <c r="C2073" s="13"/>
      <c r="D2073" s="12"/>
      <c r="E2073" s="13"/>
      <c r="F2073" s="13"/>
      <c r="G2073" s="13"/>
      <c r="H2073" s="13"/>
      <c r="I2073" s="12"/>
      <c r="J2073" s="12"/>
      <c r="K2073" s="30"/>
      <c r="L2073" s="2"/>
      <c r="M2073" s="15"/>
      <c r="N2073" s="11"/>
      <c r="O2073" s="11"/>
      <c r="P2073" s="11"/>
      <c r="Q2073" s="11"/>
      <c r="R2073" s="15"/>
      <c r="S2073" s="13"/>
      <c r="T2073" s="13"/>
      <c r="U2073" s="19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9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</row>
    <row r="2074" spans="1:80" x14ac:dyDescent="0.15">
      <c r="A2074" s="36"/>
      <c r="B2074" s="14"/>
      <c r="C2074" s="13"/>
      <c r="D2074" s="12"/>
      <c r="E2074" s="13"/>
      <c r="F2074" s="13"/>
      <c r="G2074" s="13"/>
      <c r="H2074" s="13"/>
      <c r="I2074" s="12"/>
      <c r="J2074" s="12"/>
      <c r="K2074" s="30"/>
      <c r="L2074" s="2"/>
      <c r="M2074" s="15"/>
      <c r="N2074" s="11"/>
      <c r="O2074" s="11"/>
      <c r="P2074" s="11"/>
      <c r="Q2074" s="11"/>
      <c r="R2074" s="15"/>
      <c r="S2074" s="13"/>
      <c r="T2074" s="13"/>
      <c r="U2074" s="19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9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</row>
    <row r="2075" spans="1:80" x14ac:dyDescent="0.15">
      <c r="A2075" s="36"/>
      <c r="B2075" s="14"/>
      <c r="C2075" s="13"/>
      <c r="D2075" s="12"/>
      <c r="E2075" s="13"/>
      <c r="F2075" s="13"/>
      <c r="G2075" s="13"/>
      <c r="H2075" s="13"/>
      <c r="I2075" s="12"/>
      <c r="J2075" s="12"/>
      <c r="K2075" s="30"/>
      <c r="L2075" s="2"/>
      <c r="M2075" s="15"/>
      <c r="N2075" s="11"/>
      <c r="O2075" s="11"/>
      <c r="P2075" s="11"/>
      <c r="Q2075" s="11"/>
      <c r="R2075" s="15"/>
      <c r="S2075" s="13"/>
      <c r="T2075" s="13"/>
      <c r="U2075" s="19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9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</row>
    <row r="2076" spans="1:80" x14ac:dyDescent="0.15">
      <c r="A2076" s="36"/>
      <c r="B2076" s="14"/>
      <c r="C2076" s="13"/>
      <c r="D2076" s="12"/>
      <c r="E2076" s="13"/>
      <c r="F2076" s="13"/>
      <c r="G2076" s="13"/>
      <c r="H2076" s="13"/>
      <c r="I2076" s="12"/>
      <c r="J2076" s="12"/>
      <c r="K2076" s="30"/>
      <c r="L2076" s="2"/>
      <c r="M2076" s="15"/>
      <c r="N2076" s="11"/>
      <c r="O2076" s="11"/>
      <c r="P2076" s="11"/>
      <c r="Q2076" s="11"/>
      <c r="R2076" s="15"/>
      <c r="S2076" s="13"/>
      <c r="T2076" s="13"/>
      <c r="U2076" s="19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9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</row>
    <row r="2077" spans="1:80" x14ac:dyDescent="0.15">
      <c r="A2077" s="36"/>
      <c r="B2077" s="14"/>
      <c r="C2077" s="13"/>
      <c r="D2077" s="12"/>
      <c r="E2077" s="13"/>
      <c r="F2077" s="13"/>
      <c r="G2077" s="13"/>
      <c r="H2077" s="13"/>
      <c r="I2077" s="12"/>
      <c r="J2077" s="12"/>
      <c r="K2077" s="30"/>
      <c r="L2077" s="2"/>
      <c r="M2077" s="15"/>
      <c r="N2077" s="11"/>
      <c r="O2077" s="11"/>
      <c r="P2077" s="11"/>
      <c r="Q2077" s="11"/>
      <c r="R2077" s="15"/>
      <c r="S2077" s="13"/>
      <c r="T2077" s="13"/>
      <c r="U2077" s="19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9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</row>
    <row r="2078" spans="1:80" x14ac:dyDescent="0.15">
      <c r="A2078" s="36"/>
      <c r="B2078" s="14"/>
      <c r="C2078" s="13"/>
      <c r="D2078" s="12"/>
      <c r="E2078" s="13"/>
      <c r="F2078" s="13"/>
      <c r="G2078" s="13"/>
      <c r="H2078" s="13"/>
      <c r="I2078" s="12"/>
      <c r="J2078" s="12"/>
      <c r="K2078" s="30"/>
      <c r="L2078" s="2"/>
      <c r="M2078" s="15"/>
      <c r="N2078" s="11"/>
      <c r="O2078" s="11"/>
      <c r="P2078" s="11"/>
      <c r="Q2078" s="11"/>
      <c r="R2078" s="15"/>
      <c r="S2078" s="13"/>
      <c r="T2078" s="13"/>
      <c r="U2078" s="19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9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</row>
    <row r="2079" spans="1:80" x14ac:dyDescent="0.15">
      <c r="A2079" s="36"/>
      <c r="B2079" s="14"/>
      <c r="C2079" s="13"/>
      <c r="D2079" s="12"/>
      <c r="E2079" s="13"/>
      <c r="F2079" s="13"/>
      <c r="G2079" s="13"/>
      <c r="H2079" s="13"/>
      <c r="I2079" s="12"/>
      <c r="J2079" s="12"/>
      <c r="K2079" s="30"/>
      <c r="L2079" s="2"/>
      <c r="M2079" s="15"/>
      <c r="N2079" s="11"/>
      <c r="O2079" s="11"/>
      <c r="P2079" s="11"/>
      <c r="Q2079" s="11"/>
      <c r="R2079" s="15"/>
      <c r="S2079" s="13"/>
      <c r="T2079" s="13"/>
      <c r="U2079" s="19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9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</row>
    <row r="2080" spans="1:80" x14ac:dyDescent="0.15">
      <c r="A2080" s="36"/>
      <c r="B2080" s="14"/>
      <c r="C2080" s="13"/>
      <c r="D2080" s="12"/>
      <c r="E2080" s="13"/>
      <c r="F2080" s="13"/>
      <c r="G2080" s="13"/>
      <c r="H2080" s="13"/>
      <c r="I2080" s="12"/>
      <c r="J2080" s="12"/>
      <c r="K2080" s="30"/>
      <c r="L2080" s="2"/>
      <c r="M2080" s="15"/>
      <c r="N2080" s="11"/>
      <c r="O2080" s="11"/>
      <c r="P2080" s="11"/>
      <c r="Q2080" s="11"/>
      <c r="R2080" s="15"/>
      <c r="S2080" s="13"/>
      <c r="T2080" s="13"/>
      <c r="U2080" s="19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9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</row>
    <row r="2081" spans="1:80" x14ac:dyDescent="0.15">
      <c r="A2081" s="36"/>
      <c r="B2081" s="14"/>
      <c r="C2081" s="13"/>
      <c r="D2081" s="12"/>
      <c r="E2081" s="13"/>
      <c r="F2081" s="13"/>
      <c r="G2081" s="13"/>
      <c r="H2081" s="13"/>
      <c r="I2081" s="12"/>
      <c r="J2081" s="12"/>
      <c r="K2081" s="30"/>
      <c r="L2081" s="2"/>
      <c r="M2081" s="15"/>
      <c r="N2081" s="11"/>
      <c r="O2081" s="11"/>
      <c r="P2081" s="11"/>
      <c r="Q2081" s="11"/>
      <c r="R2081" s="15"/>
      <c r="S2081" s="13"/>
      <c r="T2081" s="13"/>
      <c r="U2081" s="19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9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</row>
    <row r="2082" spans="1:80" x14ac:dyDescent="0.15">
      <c r="A2082" s="36"/>
      <c r="B2082" s="14"/>
      <c r="C2082" s="13"/>
      <c r="D2082" s="12"/>
      <c r="E2082" s="13"/>
      <c r="F2082" s="13"/>
      <c r="G2082" s="13"/>
      <c r="H2082" s="13"/>
      <c r="I2082" s="12"/>
      <c r="J2082" s="12"/>
      <c r="K2082" s="30"/>
      <c r="L2082" s="2"/>
      <c r="M2082" s="15"/>
      <c r="N2082" s="11"/>
      <c r="O2082" s="11"/>
      <c r="P2082" s="11"/>
      <c r="Q2082" s="11"/>
      <c r="R2082" s="15"/>
      <c r="S2082" s="13"/>
      <c r="T2082" s="13"/>
      <c r="U2082" s="19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9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</row>
    <row r="2083" spans="1:80" x14ac:dyDescent="0.15">
      <c r="A2083" s="36"/>
      <c r="B2083" s="14"/>
      <c r="C2083" s="13"/>
      <c r="D2083" s="12"/>
      <c r="E2083" s="13"/>
      <c r="F2083" s="13"/>
      <c r="G2083" s="13"/>
      <c r="H2083" s="13"/>
      <c r="I2083" s="12"/>
      <c r="J2083" s="12"/>
      <c r="K2083" s="30"/>
      <c r="L2083" s="2"/>
      <c r="M2083" s="15"/>
      <c r="N2083" s="11"/>
      <c r="O2083" s="11"/>
      <c r="P2083" s="11"/>
      <c r="Q2083" s="11"/>
      <c r="R2083" s="15"/>
      <c r="S2083" s="13"/>
      <c r="T2083" s="13"/>
      <c r="U2083" s="19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9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</row>
    <row r="2084" spans="1:80" x14ac:dyDescent="0.15">
      <c r="A2084" s="36"/>
      <c r="B2084" s="14"/>
      <c r="C2084" s="13"/>
      <c r="D2084" s="12"/>
      <c r="E2084" s="13"/>
      <c r="F2084" s="13"/>
      <c r="G2084" s="13"/>
      <c r="H2084" s="13"/>
      <c r="I2084" s="12"/>
      <c r="J2084" s="12"/>
      <c r="K2084" s="30"/>
      <c r="L2084" s="2"/>
      <c r="M2084" s="15"/>
      <c r="N2084" s="11"/>
      <c r="O2084" s="11"/>
      <c r="P2084" s="11"/>
      <c r="Q2084" s="11"/>
      <c r="R2084" s="15"/>
      <c r="S2084" s="13"/>
      <c r="T2084" s="13"/>
      <c r="U2084" s="19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9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</row>
    <row r="2085" spans="1:80" x14ac:dyDescent="0.15">
      <c r="A2085" s="36"/>
      <c r="B2085" s="14"/>
      <c r="C2085" s="13"/>
      <c r="D2085" s="12"/>
      <c r="E2085" s="13"/>
      <c r="F2085" s="13"/>
      <c r="G2085" s="13"/>
      <c r="H2085" s="13"/>
      <c r="I2085" s="12"/>
      <c r="J2085" s="12"/>
      <c r="K2085" s="30"/>
      <c r="L2085" s="2"/>
      <c r="M2085" s="15"/>
      <c r="N2085" s="11"/>
      <c r="O2085" s="11"/>
      <c r="P2085" s="11"/>
      <c r="Q2085" s="11"/>
      <c r="R2085" s="15"/>
      <c r="S2085" s="13"/>
      <c r="T2085" s="13"/>
      <c r="U2085" s="19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9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</row>
    <row r="2086" spans="1:80" x14ac:dyDescent="0.15">
      <c r="A2086" s="36"/>
      <c r="B2086" s="14"/>
      <c r="C2086" s="13"/>
      <c r="D2086" s="12"/>
      <c r="E2086" s="13"/>
      <c r="F2086" s="13"/>
      <c r="G2086" s="13"/>
      <c r="H2086" s="13"/>
      <c r="I2086" s="12"/>
      <c r="J2086" s="12"/>
      <c r="K2086" s="30"/>
      <c r="L2086" s="2"/>
      <c r="M2086" s="15"/>
      <c r="N2086" s="11"/>
      <c r="O2086" s="11"/>
      <c r="P2086" s="11"/>
      <c r="Q2086" s="11"/>
      <c r="R2086" s="15"/>
      <c r="S2086" s="13"/>
      <c r="T2086" s="13"/>
      <c r="U2086" s="19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9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</row>
    <row r="2087" spans="1:80" x14ac:dyDescent="0.15">
      <c r="A2087" s="36"/>
      <c r="B2087" s="14"/>
      <c r="C2087" s="13"/>
      <c r="D2087" s="12"/>
      <c r="E2087" s="13"/>
      <c r="F2087" s="13"/>
      <c r="G2087" s="13"/>
      <c r="H2087" s="13"/>
      <c r="I2087" s="12"/>
      <c r="J2087" s="12"/>
      <c r="K2087" s="30"/>
      <c r="L2087" s="2"/>
      <c r="M2087" s="15"/>
      <c r="N2087" s="11"/>
      <c r="O2087" s="11"/>
      <c r="P2087" s="11"/>
      <c r="Q2087" s="11"/>
      <c r="R2087" s="15"/>
      <c r="S2087" s="13"/>
      <c r="T2087" s="13"/>
      <c r="U2087" s="19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9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</row>
    <row r="2088" spans="1:80" x14ac:dyDescent="0.15">
      <c r="A2088" s="36"/>
      <c r="B2088" s="14"/>
      <c r="C2088" s="13"/>
      <c r="D2088" s="12"/>
      <c r="E2088" s="13"/>
      <c r="F2088" s="13"/>
      <c r="G2088" s="13"/>
      <c r="H2088" s="13"/>
      <c r="I2088" s="12"/>
      <c r="J2088" s="12"/>
      <c r="K2088" s="30"/>
      <c r="L2088" s="2"/>
      <c r="M2088" s="15"/>
      <c r="N2088" s="11"/>
      <c r="O2088" s="11"/>
      <c r="P2088" s="11"/>
      <c r="Q2088" s="11"/>
      <c r="R2088" s="15"/>
      <c r="S2088" s="13"/>
      <c r="T2088" s="13"/>
      <c r="U2088" s="19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9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</row>
    <row r="2089" spans="1:80" x14ac:dyDescent="0.15">
      <c r="A2089" s="36"/>
      <c r="B2089" s="14"/>
      <c r="C2089" s="13"/>
      <c r="D2089" s="12"/>
      <c r="E2089" s="13"/>
      <c r="F2089" s="13"/>
      <c r="G2089" s="13"/>
      <c r="H2089" s="13"/>
      <c r="I2089" s="12"/>
      <c r="J2089" s="12"/>
      <c r="K2089" s="30"/>
      <c r="L2089" s="2"/>
      <c r="M2089" s="15"/>
      <c r="N2089" s="11"/>
      <c r="O2089" s="11"/>
      <c r="P2089" s="11"/>
      <c r="Q2089" s="11"/>
      <c r="R2089" s="15"/>
      <c r="S2089" s="13"/>
      <c r="T2089" s="13"/>
      <c r="U2089" s="19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9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</row>
    <row r="2090" spans="1:80" x14ac:dyDescent="0.15">
      <c r="A2090" s="36"/>
      <c r="B2090" s="14"/>
      <c r="C2090" s="13"/>
      <c r="D2090" s="12"/>
      <c r="E2090" s="13"/>
      <c r="F2090" s="13"/>
      <c r="G2090" s="13"/>
      <c r="H2090" s="13"/>
      <c r="I2090" s="12"/>
      <c r="J2090" s="12"/>
      <c r="K2090" s="30"/>
      <c r="L2090" s="2"/>
      <c r="M2090" s="15"/>
      <c r="N2090" s="11"/>
      <c r="O2090" s="11"/>
      <c r="P2090" s="11"/>
      <c r="Q2090" s="11"/>
      <c r="R2090" s="15"/>
      <c r="S2090" s="13"/>
      <c r="T2090" s="13"/>
      <c r="U2090" s="19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9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</row>
    <row r="2091" spans="1:80" x14ac:dyDescent="0.15">
      <c r="A2091" s="36"/>
      <c r="B2091" s="14"/>
      <c r="C2091" s="13"/>
      <c r="D2091" s="12"/>
      <c r="E2091" s="13"/>
      <c r="F2091" s="13"/>
      <c r="G2091" s="13"/>
      <c r="H2091" s="13"/>
      <c r="I2091" s="12"/>
      <c r="J2091" s="12"/>
      <c r="K2091" s="30"/>
      <c r="L2091" s="2"/>
      <c r="M2091" s="15"/>
      <c r="N2091" s="11"/>
      <c r="O2091" s="11"/>
      <c r="P2091" s="11"/>
      <c r="Q2091" s="11"/>
      <c r="R2091" s="15"/>
      <c r="S2091" s="13"/>
      <c r="T2091" s="13"/>
      <c r="U2091" s="19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9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</row>
    <row r="2092" spans="1:80" x14ac:dyDescent="0.15">
      <c r="A2092" s="36"/>
      <c r="B2092" s="14"/>
      <c r="C2092" s="13"/>
      <c r="D2092" s="12"/>
      <c r="E2092" s="13"/>
      <c r="F2092" s="13"/>
      <c r="G2092" s="13"/>
      <c r="H2092" s="13"/>
      <c r="I2092" s="12"/>
      <c r="J2092" s="12"/>
      <c r="K2092" s="30"/>
      <c r="L2092" s="2"/>
      <c r="M2092" s="15"/>
      <c r="N2092" s="11"/>
      <c r="O2092" s="11"/>
      <c r="P2092" s="11"/>
      <c r="Q2092" s="11"/>
      <c r="R2092" s="15"/>
      <c r="S2092" s="13"/>
      <c r="T2092" s="13"/>
      <c r="U2092" s="19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9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</row>
    <row r="2093" spans="1:80" x14ac:dyDescent="0.15">
      <c r="A2093" s="36"/>
      <c r="B2093" s="14"/>
      <c r="C2093" s="13"/>
      <c r="D2093" s="12"/>
      <c r="E2093" s="13"/>
      <c r="F2093" s="13"/>
      <c r="G2093" s="13"/>
      <c r="H2093" s="13"/>
      <c r="I2093" s="12"/>
      <c r="J2093" s="12"/>
      <c r="K2093" s="30"/>
      <c r="L2093" s="2"/>
      <c r="M2093" s="15"/>
      <c r="N2093" s="11"/>
      <c r="O2093" s="11"/>
      <c r="P2093" s="11"/>
      <c r="Q2093" s="11"/>
      <c r="R2093" s="15"/>
      <c r="S2093" s="13"/>
      <c r="T2093" s="13"/>
      <c r="U2093" s="19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9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</row>
    <row r="2094" spans="1:80" x14ac:dyDescent="0.15">
      <c r="A2094" s="36"/>
      <c r="B2094" s="14"/>
      <c r="C2094" s="13"/>
      <c r="D2094" s="12"/>
      <c r="E2094" s="13"/>
      <c r="F2094" s="13"/>
      <c r="G2094" s="13"/>
      <c r="H2094" s="13"/>
      <c r="I2094" s="12"/>
      <c r="J2094" s="12"/>
      <c r="K2094" s="30"/>
      <c r="L2094" s="2"/>
      <c r="M2094" s="15"/>
      <c r="N2094" s="11"/>
      <c r="O2094" s="11"/>
      <c r="P2094" s="11"/>
      <c r="Q2094" s="11"/>
      <c r="R2094" s="15"/>
      <c r="S2094" s="13"/>
      <c r="T2094" s="13"/>
      <c r="U2094" s="19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9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</row>
    <row r="2095" spans="1:80" x14ac:dyDescent="0.15">
      <c r="A2095" s="36"/>
      <c r="B2095" s="14"/>
      <c r="C2095" s="13"/>
      <c r="D2095" s="12"/>
      <c r="E2095" s="13"/>
      <c r="F2095" s="13"/>
      <c r="G2095" s="13"/>
      <c r="H2095" s="13"/>
      <c r="I2095" s="12"/>
      <c r="J2095" s="12"/>
      <c r="K2095" s="30"/>
      <c r="L2095" s="2"/>
      <c r="M2095" s="15"/>
      <c r="N2095" s="11"/>
      <c r="O2095" s="11"/>
      <c r="P2095" s="11"/>
      <c r="Q2095" s="11"/>
      <c r="R2095" s="15"/>
      <c r="S2095" s="13"/>
      <c r="T2095" s="13"/>
      <c r="U2095" s="19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9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</row>
    <row r="2096" spans="1:80" x14ac:dyDescent="0.15">
      <c r="A2096" s="36"/>
      <c r="B2096" s="14"/>
      <c r="C2096" s="13"/>
      <c r="D2096" s="12"/>
      <c r="E2096" s="13"/>
      <c r="F2096" s="13"/>
      <c r="G2096" s="13"/>
      <c r="H2096" s="13"/>
      <c r="I2096" s="12"/>
      <c r="J2096" s="12"/>
      <c r="K2096" s="30"/>
      <c r="L2096" s="2"/>
      <c r="M2096" s="15"/>
      <c r="N2096" s="11"/>
      <c r="O2096" s="11"/>
      <c r="P2096" s="11"/>
      <c r="Q2096" s="11"/>
      <c r="R2096" s="15"/>
      <c r="S2096" s="13"/>
      <c r="T2096" s="13"/>
      <c r="U2096" s="19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9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</row>
    <row r="2097" spans="1:80" x14ac:dyDescent="0.15">
      <c r="A2097" s="36"/>
      <c r="B2097" s="14"/>
      <c r="C2097" s="13"/>
      <c r="D2097" s="12"/>
      <c r="E2097" s="13"/>
      <c r="F2097" s="13"/>
      <c r="G2097" s="13"/>
      <c r="H2097" s="13"/>
      <c r="I2097" s="12"/>
      <c r="J2097" s="12"/>
      <c r="K2097" s="30"/>
      <c r="L2097" s="2"/>
      <c r="M2097" s="15"/>
      <c r="N2097" s="11"/>
      <c r="O2097" s="11"/>
      <c r="P2097" s="11"/>
      <c r="Q2097" s="11"/>
      <c r="R2097" s="15"/>
      <c r="S2097" s="13"/>
      <c r="T2097" s="13"/>
      <c r="U2097" s="19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9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</row>
    <row r="2098" spans="1:80" x14ac:dyDescent="0.15">
      <c r="A2098" s="36"/>
      <c r="B2098" s="14"/>
      <c r="C2098" s="13"/>
      <c r="D2098" s="12"/>
      <c r="E2098" s="13"/>
      <c r="F2098" s="13"/>
      <c r="G2098" s="13"/>
      <c r="H2098" s="13"/>
      <c r="I2098" s="12"/>
      <c r="J2098" s="12"/>
      <c r="K2098" s="30"/>
      <c r="L2098" s="2"/>
      <c r="M2098" s="15"/>
      <c r="N2098" s="11"/>
      <c r="O2098" s="11"/>
      <c r="P2098" s="11"/>
      <c r="Q2098" s="11"/>
      <c r="R2098" s="15"/>
      <c r="S2098" s="13"/>
      <c r="T2098" s="13"/>
      <c r="U2098" s="19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9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</row>
    <row r="2099" spans="1:80" x14ac:dyDescent="0.15">
      <c r="A2099" s="36"/>
      <c r="B2099" s="14"/>
      <c r="C2099" s="13"/>
      <c r="D2099" s="12"/>
      <c r="E2099" s="13"/>
      <c r="F2099" s="13"/>
      <c r="G2099" s="13"/>
      <c r="H2099" s="13"/>
      <c r="I2099" s="12"/>
      <c r="J2099" s="12"/>
      <c r="K2099" s="30"/>
      <c r="L2099" s="2"/>
      <c r="M2099" s="15"/>
      <c r="N2099" s="11"/>
      <c r="O2099" s="11"/>
      <c r="P2099" s="11"/>
      <c r="Q2099" s="11"/>
      <c r="R2099" s="15"/>
      <c r="S2099" s="13"/>
      <c r="T2099" s="13"/>
      <c r="U2099" s="19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9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</row>
    <row r="2100" spans="1:80" x14ac:dyDescent="0.15">
      <c r="A2100" s="36"/>
      <c r="B2100" s="14"/>
      <c r="C2100" s="13"/>
      <c r="D2100" s="12"/>
      <c r="E2100" s="13"/>
      <c r="F2100" s="13"/>
      <c r="G2100" s="13"/>
      <c r="H2100" s="13"/>
      <c r="I2100" s="12"/>
      <c r="J2100" s="12"/>
      <c r="K2100" s="30"/>
      <c r="L2100" s="2"/>
      <c r="M2100" s="15"/>
      <c r="N2100" s="11"/>
      <c r="O2100" s="11"/>
      <c r="P2100" s="11"/>
      <c r="Q2100" s="11"/>
      <c r="R2100" s="15"/>
      <c r="S2100" s="13"/>
      <c r="T2100" s="13"/>
      <c r="U2100" s="19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9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</row>
    <row r="2101" spans="1:80" x14ac:dyDescent="0.15">
      <c r="A2101" s="36"/>
      <c r="B2101" s="14"/>
      <c r="C2101" s="13"/>
      <c r="D2101" s="12"/>
      <c r="E2101" s="13"/>
      <c r="F2101" s="13"/>
      <c r="G2101" s="13"/>
      <c r="H2101" s="13"/>
      <c r="I2101" s="12"/>
      <c r="J2101" s="12"/>
      <c r="K2101" s="30"/>
      <c r="L2101" s="2"/>
      <c r="M2101" s="15"/>
      <c r="N2101" s="11"/>
      <c r="O2101" s="11"/>
      <c r="P2101" s="11"/>
      <c r="Q2101" s="11"/>
      <c r="R2101" s="15"/>
      <c r="S2101" s="13"/>
      <c r="T2101" s="13"/>
      <c r="U2101" s="19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9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</row>
    <row r="2102" spans="1:80" x14ac:dyDescent="0.15">
      <c r="A2102" s="36"/>
      <c r="B2102" s="14"/>
      <c r="C2102" s="13"/>
      <c r="D2102" s="12"/>
      <c r="E2102" s="13"/>
      <c r="F2102" s="13"/>
      <c r="G2102" s="13"/>
      <c r="H2102" s="13"/>
      <c r="I2102" s="12"/>
      <c r="J2102" s="12"/>
      <c r="K2102" s="30"/>
      <c r="L2102" s="2"/>
      <c r="M2102" s="15"/>
      <c r="N2102" s="11"/>
      <c r="O2102" s="11"/>
      <c r="P2102" s="11"/>
      <c r="Q2102" s="11"/>
      <c r="R2102" s="15"/>
      <c r="S2102" s="13"/>
      <c r="T2102" s="13"/>
      <c r="U2102" s="19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9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</row>
    <row r="2103" spans="1:80" x14ac:dyDescent="0.15">
      <c r="A2103" s="36"/>
      <c r="B2103" s="14"/>
      <c r="C2103" s="13"/>
      <c r="D2103" s="12"/>
      <c r="E2103" s="13"/>
      <c r="F2103" s="13"/>
      <c r="G2103" s="13"/>
      <c r="H2103" s="13"/>
      <c r="I2103" s="12"/>
      <c r="J2103" s="12"/>
      <c r="K2103" s="30"/>
      <c r="L2103" s="2"/>
      <c r="M2103" s="15"/>
      <c r="N2103" s="11"/>
      <c r="O2103" s="11"/>
      <c r="P2103" s="11"/>
      <c r="Q2103" s="11"/>
      <c r="R2103" s="15"/>
      <c r="S2103" s="13"/>
      <c r="T2103" s="13"/>
      <c r="U2103" s="19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9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</row>
    <row r="2104" spans="1:80" x14ac:dyDescent="0.15">
      <c r="A2104" s="36"/>
      <c r="B2104" s="14"/>
      <c r="C2104" s="13"/>
      <c r="D2104" s="12"/>
      <c r="E2104" s="13"/>
      <c r="F2104" s="13"/>
      <c r="G2104" s="13"/>
      <c r="H2104" s="13"/>
      <c r="I2104" s="12"/>
      <c r="J2104" s="12"/>
      <c r="K2104" s="30"/>
      <c r="L2104" s="2"/>
      <c r="M2104" s="15"/>
      <c r="N2104" s="11"/>
      <c r="O2104" s="11"/>
      <c r="P2104" s="11"/>
      <c r="Q2104" s="11"/>
      <c r="R2104" s="15"/>
      <c r="S2104" s="13"/>
      <c r="T2104" s="13"/>
      <c r="U2104" s="19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9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</row>
    <row r="2105" spans="1:80" x14ac:dyDescent="0.15">
      <c r="A2105" s="36"/>
      <c r="B2105" s="14"/>
      <c r="C2105" s="13"/>
      <c r="D2105" s="12"/>
      <c r="E2105" s="13"/>
      <c r="F2105" s="13"/>
      <c r="G2105" s="13"/>
      <c r="H2105" s="13"/>
      <c r="I2105" s="12"/>
      <c r="J2105" s="12"/>
      <c r="K2105" s="30"/>
      <c r="L2105" s="2"/>
      <c r="M2105" s="15"/>
      <c r="N2105" s="11"/>
      <c r="O2105" s="11"/>
      <c r="P2105" s="11"/>
      <c r="Q2105" s="11"/>
      <c r="R2105" s="15"/>
      <c r="S2105" s="13"/>
      <c r="T2105" s="13"/>
      <c r="U2105" s="19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9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</row>
    <row r="2106" spans="1:80" x14ac:dyDescent="0.15">
      <c r="A2106" s="36"/>
      <c r="B2106" s="14"/>
      <c r="C2106" s="13"/>
      <c r="D2106" s="12"/>
      <c r="E2106" s="13"/>
      <c r="F2106" s="13"/>
      <c r="G2106" s="13"/>
      <c r="H2106" s="13"/>
      <c r="I2106" s="12"/>
      <c r="J2106" s="12"/>
      <c r="K2106" s="30"/>
      <c r="L2106" s="2"/>
      <c r="M2106" s="15"/>
      <c r="N2106" s="11"/>
      <c r="O2106" s="11"/>
      <c r="P2106" s="11"/>
      <c r="Q2106" s="11"/>
      <c r="R2106" s="15"/>
      <c r="S2106" s="13"/>
      <c r="T2106" s="13"/>
      <c r="U2106" s="19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9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</row>
    <row r="2107" spans="1:80" x14ac:dyDescent="0.15">
      <c r="A2107" s="36"/>
      <c r="B2107" s="14"/>
      <c r="C2107" s="13"/>
      <c r="D2107" s="12"/>
      <c r="E2107" s="13"/>
      <c r="F2107" s="13"/>
      <c r="G2107" s="13"/>
      <c r="H2107" s="13"/>
      <c r="I2107" s="12"/>
      <c r="J2107" s="12"/>
      <c r="K2107" s="30"/>
      <c r="L2107" s="2"/>
      <c r="M2107" s="15"/>
      <c r="N2107" s="11"/>
      <c r="O2107" s="11"/>
      <c r="P2107" s="11"/>
      <c r="Q2107" s="11"/>
      <c r="R2107" s="15"/>
      <c r="S2107" s="13"/>
      <c r="T2107" s="13"/>
      <c r="U2107" s="19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9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</row>
    <row r="2108" spans="1:80" x14ac:dyDescent="0.15">
      <c r="A2108" s="36"/>
      <c r="B2108" s="14"/>
      <c r="C2108" s="13"/>
      <c r="D2108" s="12"/>
      <c r="E2108" s="13"/>
      <c r="F2108" s="13"/>
      <c r="G2108" s="13"/>
      <c r="H2108" s="13"/>
      <c r="I2108" s="12"/>
      <c r="J2108" s="12"/>
      <c r="K2108" s="30"/>
      <c r="L2108" s="2"/>
      <c r="M2108" s="15"/>
      <c r="N2108" s="11"/>
      <c r="O2108" s="11"/>
      <c r="P2108" s="11"/>
      <c r="Q2108" s="11"/>
      <c r="R2108" s="15"/>
      <c r="S2108" s="13"/>
      <c r="T2108" s="13"/>
      <c r="U2108" s="19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9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</row>
    <row r="2109" spans="1:80" x14ac:dyDescent="0.15">
      <c r="A2109" s="36"/>
      <c r="B2109" s="14"/>
      <c r="C2109" s="13"/>
      <c r="D2109" s="12"/>
      <c r="E2109" s="13"/>
      <c r="F2109" s="13"/>
      <c r="G2109" s="13"/>
      <c r="H2109" s="13"/>
      <c r="I2109" s="12"/>
      <c r="J2109" s="12"/>
      <c r="K2109" s="30"/>
      <c r="L2109" s="2"/>
      <c r="M2109" s="15"/>
      <c r="N2109" s="11"/>
      <c r="O2109" s="11"/>
      <c r="P2109" s="11"/>
      <c r="Q2109" s="11"/>
      <c r="R2109" s="15"/>
      <c r="S2109" s="13"/>
      <c r="T2109" s="13"/>
      <c r="U2109" s="19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9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</row>
    <row r="2110" spans="1:80" x14ac:dyDescent="0.15">
      <c r="A2110" s="36"/>
      <c r="B2110" s="14"/>
      <c r="C2110" s="13"/>
      <c r="D2110" s="12"/>
      <c r="E2110" s="13"/>
      <c r="F2110" s="13"/>
      <c r="G2110" s="13"/>
      <c r="H2110" s="13"/>
      <c r="I2110" s="12"/>
      <c r="J2110" s="12"/>
      <c r="K2110" s="30"/>
      <c r="L2110" s="2"/>
      <c r="M2110" s="15"/>
      <c r="N2110" s="11"/>
      <c r="O2110" s="11"/>
      <c r="P2110" s="11"/>
      <c r="Q2110" s="11"/>
      <c r="R2110" s="15"/>
      <c r="S2110" s="13"/>
      <c r="T2110" s="13"/>
      <c r="U2110" s="19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9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</row>
    <row r="2111" spans="1:80" x14ac:dyDescent="0.15">
      <c r="A2111" s="36"/>
      <c r="B2111" s="14"/>
      <c r="C2111" s="13"/>
      <c r="D2111" s="12"/>
      <c r="E2111" s="13"/>
      <c r="F2111" s="13"/>
      <c r="G2111" s="13"/>
      <c r="H2111" s="13"/>
      <c r="I2111" s="12"/>
      <c r="J2111" s="12"/>
      <c r="K2111" s="30"/>
      <c r="L2111" s="2"/>
      <c r="M2111" s="15"/>
      <c r="N2111" s="11"/>
      <c r="O2111" s="11"/>
      <c r="P2111" s="11"/>
      <c r="Q2111" s="11"/>
      <c r="R2111" s="15"/>
      <c r="S2111" s="13"/>
      <c r="T2111" s="13"/>
      <c r="U2111" s="19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9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</row>
    <row r="2112" spans="1:80" x14ac:dyDescent="0.15">
      <c r="A2112" s="36"/>
      <c r="B2112" s="14"/>
      <c r="C2112" s="13"/>
      <c r="D2112" s="12"/>
      <c r="E2112" s="13"/>
      <c r="F2112" s="13"/>
      <c r="G2112" s="13"/>
      <c r="H2112" s="13"/>
      <c r="I2112" s="12"/>
      <c r="J2112" s="12"/>
      <c r="K2112" s="30"/>
      <c r="L2112" s="2"/>
      <c r="M2112" s="15"/>
      <c r="N2112" s="11"/>
      <c r="O2112" s="11"/>
      <c r="P2112" s="11"/>
      <c r="Q2112" s="11"/>
      <c r="R2112" s="15"/>
      <c r="S2112" s="13"/>
      <c r="T2112" s="13"/>
      <c r="U2112" s="19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9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</row>
    <row r="2113" spans="1:80" x14ac:dyDescent="0.15">
      <c r="A2113" s="36"/>
      <c r="B2113" s="14"/>
      <c r="C2113" s="13"/>
      <c r="D2113" s="12"/>
      <c r="E2113" s="13"/>
      <c r="F2113" s="13"/>
      <c r="G2113" s="13"/>
      <c r="H2113" s="13"/>
      <c r="I2113" s="12"/>
      <c r="J2113" s="12"/>
      <c r="K2113" s="30"/>
      <c r="L2113" s="2"/>
      <c r="M2113" s="15"/>
      <c r="N2113" s="11"/>
      <c r="O2113" s="11"/>
      <c r="P2113" s="11"/>
      <c r="Q2113" s="11"/>
      <c r="R2113" s="15"/>
      <c r="S2113" s="13"/>
      <c r="T2113" s="13"/>
      <c r="U2113" s="19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9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</row>
    <row r="2114" spans="1:80" x14ac:dyDescent="0.15">
      <c r="A2114" s="36"/>
      <c r="B2114" s="14"/>
      <c r="C2114" s="13"/>
      <c r="D2114" s="12"/>
      <c r="E2114" s="13"/>
      <c r="F2114" s="13"/>
      <c r="G2114" s="13"/>
      <c r="H2114" s="13"/>
      <c r="I2114" s="12"/>
      <c r="J2114" s="12"/>
      <c r="K2114" s="30"/>
      <c r="L2114" s="2"/>
      <c r="M2114" s="15"/>
      <c r="N2114" s="11"/>
      <c r="O2114" s="11"/>
      <c r="P2114" s="11"/>
      <c r="Q2114" s="11"/>
      <c r="R2114" s="15"/>
      <c r="S2114" s="13"/>
      <c r="T2114" s="13"/>
      <c r="U2114" s="19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9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</row>
    <row r="2115" spans="1:80" x14ac:dyDescent="0.15">
      <c r="A2115" s="36"/>
      <c r="B2115" s="14"/>
      <c r="C2115" s="13"/>
      <c r="D2115" s="12"/>
      <c r="E2115" s="13"/>
      <c r="F2115" s="13"/>
      <c r="G2115" s="13"/>
      <c r="H2115" s="13"/>
      <c r="I2115" s="12"/>
      <c r="J2115" s="12"/>
      <c r="K2115" s="30"/>
      <c r="L2115" s="2"/>
      <c r="M2115" s="15"/>
      <c r="N2115" s="11"/>
      <c r="O2115" s="11"/>
      <c r="P2115" s="11"/>
      <c r="Q2115" s="11"/>
      <c r="R2115" s="15"/>
      <c r="S2115" s="13"/>
      <c r="T2115" s="13"/>
      <c r="U2115" s="19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9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</row>
    <row r="2116" spans="1:80" x14ac:dyDescent="0.15">
      <c r="A2116" s="36"/>
      <c r="B2116" s="14"/>
      <c r="C2116" s="13"/>
      <c r="D2116" s="12"/>
      <c r="E2116" s="13"/>
      <c r="F2116" s="13"/>
      <c r="G2116" s="13"/>
      <c r="H2116" s="13"/>
      <c r="I2116" s="12"/>
      <c r="J2116" s="12"/>
      <c r="K2116" s="30"/>
      <c r="L2116" s="2"/>
      <c r="M2116" s="15"/>
      <c r="N2116" s="11"/>
      <c r="O2116" s="11"/>
      <c r="P2116" s="11"/>
      <c r="Q2116" s="11"/>
      <c r="R2116" s="15"/>
      <c r="S2116" s="13"/>
      <c r="T2116" s="13"/>
      <c r="U2116" s="19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9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</row>
    <row r="2117" spans="1:80" x14ac:dyDescent="0.15">
      <c r="A2117" s="36"/>
      <c r="B2117" s="14"/>
      <c r="C2117" s="13"/>
      <c r="D2117" s="12"/>
      <c r="E2117" s="13"/>
      <c r="F2117" s="13"/>
      <c r="G2117" s="13"/>
      <c r="H2117" s="13"/>
      <c r="I2117" s="12"/>
      <c r="J2117" s="12"/>
      <c r="K2117" s="30"/>
      <c r="L2117" s="2"/>
      <c r="M2117" s="15"/>
      <c r="N2117" s="11"/>
      <c r="O2117" s="11"/>
      <c r="P2117" s="11"/>
      <c r="Q2117" s="11"/>
      <c r="R2117" s="15"/>
      <c r="S2117" s="13"/>
      <c r="T2117" s="13"/>
      <c r="U2117" s="19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9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</row>
    <row r="2118" spans="1:80" x14ac:dyDescent="0.15">
      <c r="A2118" s="36"/>
      <c r="B2118" s="14"/>
      <c r="C2118" s="13"/>
      <c r="D2118" s="12"/>
      <c r="E2118" s="13"/>
      <c r="F2118" s="13"/>
      <c r="G2118" s="13"/>
      <c r="H2118" s="13"/>
      <c r="I2118" s="12"/>
      <c r="J2118" s="12"/>
      <c r="K2118" s="30"/>
      <c r="L2118" s="2"/>
      <c r="M2118" s="15"/>
      <c r="N2118" s="11"/>
      <c r="O2118" s="11"/>
      <c r="P2118" s="11"/>
      <c r="Q2118" s="11"/>
      <c r="R2118" s="15"/>
      <c r="S2118" s="13"/>
      <c r="T2118" s="13"/>
      <c r="U2118" s="19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9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</row>
    <row r="2119" spans="1:80" x14ac:dyDescent="0.15">
      <c r="A2119" s="36"/>
      <c r="B2119" s="14"/>
      <c r="C2119" s="13"/>
      <c r="D2119" s="12"/>
      <c r="E2119" s="13"/>
      <c r="F2119" s="13"/>
      <c r="G2119" s="13"/>
      <c r="H2119" s="13"/>
      <c r="I2119" s="12"/>
      <c r="J2119" s="12"/>
      <c r="K2119" s="30"/>
      <c r="L2119" s="2"/>
      <c r="M2119" s="15"/>
      <c r="N2119" s="11"/>
      <c r="O2119" s="11"/>
      <c r="P2119" s="11"/>
      <c r="Q2119" s="11"/>
      <c r="R2119" s="15"/>
      <c r="S2119" s="13"/>
      <c r="T2119" s="13"/>
      <c r="U2119" s="19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9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</row>
    <row r="2120" spans="1:80" x14ac:dyDescent="0.15">
      <c r="A2120" s="36"/>
      <c r="B2120" s="14"/>
      <c r="C2120" s="13"/>
      <c r="D2120" s="12"/>
      <c r="E2120" s="13"/>
      <c r="F2120" s="13"/>
      <c r="G2120" s="13"/>
      <c r="H2120" s="13"/>
      <c r="I2120" s="12"/>
      <c r="J2120" s="12"/>
      <c r="K2120" s="30"/>
      <c r="L2120" s="2"/>
      <c r="M2120" s="15"/>
      <c r="N2120" s="11"/>
      <c r="O2120" s="11"/>
      <c r="P2120" s="11"/>
      <c r="Q2120" s="11"/>
      <c r="R2120" s="15"/>
      <c r="S2120" s="13"/>
      <c r="T2120" s="13"/>
      <c r="U2120" s="19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9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</row>
    <row r="2121" spans="1:80" x14ac:dyDescent="0.15">
      <c r="A2121" s="36"/>
      <c r="B2121" s="14"/>
      <c r="C2121" s="13"/>
      <c r="D2121" s="12"/>
      <c r="E2121" s="13"/>
      <c r="F2121" s="13"/>
      <c r="G2121" s="13"/>
      <c r="H2121" s="13"/>
      <c r="I2121" s="12"/>
      <c r="J2121" s="12"/>
      <c r="K2121" s="30"/>
      <c r="L2121" s="2"/>
      <c r="M2121" s="15"/>
      <c r="N2121" s="11"/>
      <c r="O2121" s="11"/>
      <c r="P2121" s="11"/>
      <c r="Q2121" s="11"/>
      <c r="R2121" s="15"/>
      <c r="S2121" s="13"/>
      <c r="T2121" s="13"/>
      <c r="U2121" s="19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9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</row>
    <row r="2122" spans="1:80" x14ac:dyDescent="0.15">
      <c r="A2122" s="36"/>
      <c r="B2122" s="14"/>
      <c r="C2122" s="13"/>
      <c r="D2122" s="12"/>
      <c r="E2122" s="13"/>
      <c r="F2122" s="13"/>
      <c r="G2122" s="13"/>
      <c r="H2122" s="13"/>
      <c r="I2122" s="12"/>
      <c r="J2122" s="12"/>
      <c r="K2122" s="30"/>
      <c r="L2122" s="2"/>
      <c r="M2122" s="15"/>
      <c r="N2122" s="11"/>
      <c r="O2122" s="11"/>
      <c r="P2122" s="11"/>
      <c r="Q2122" s="11"/>
      <c r="R2122" s="15"/>
      <c r="S2122" s="13"/>
      <c r="T2122" s="13"/>
      <c r="U2122" s="19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9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</row>
    <row r="2123" spans="1:80" x14ac:dyDescent="0.15">
      <c r="A2123" s="36"/>
      <c r="B2123" s="14"/>
      <c r="C2123" s="13"/>
      <c r="D2123" s="12"/>
      <c r="E2123" s="13"/>
      <c r="F2123" s="13"/>
      <c r="G2123" s="13"/>
      <c r="H2123" s="13"/>
      <c r="I2123" s="12"/>
      <c r="J2123" s="12"/>
      <c r="K2123" s="30"/>
      <c r="L2123" s="2"/>
      <c r="M2123" s="15"/>
      <c r="N2123" s="11"/>
      <c r="O2123" s="11"/>
      <c r="P2123" s="11"/>
      <c r="Q2123" s="11"/>
      <c r="R2123" s="15"/>
      <c r="S2123" s="13"/>
      <c r="T2123" s="13"/>
      <c r="U2123" s="19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9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</row>
    <row r="2124" spans="1:80" x14ac:dyDescent="0.15">
      <c r="A2124" s="36"/>
      <c r="B2124" s="14"/>
      <c r="C2124" s="13"/>
      <c r="D2124" s="12"/>
      <c r="E2124" s="13"/>
      <c r="F2124" s="13"/>
      <c r="G2124" s="13"/>
      <c r="H2124" s="13"/>
      <c r="I2124" s="12"/>
      <c r="J2124" s="12"/>
      <c r="K2124" s="30"/>
      <c r="L2124" s="2"/>
      <c r="M2124" s="15"/>
      <c r="N2124" s="11"/>
      <c r="O2124" s="11"/>
      <c r="P2124" s="11"/>
      <c r="Q2124" s="11"/>
      <c r="R2124" s="15"/>
      <c r="S2124" s="13"/>
      <c r="T2124" s="13"/>
      <c r="U2124" s="19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9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</row>
    <row r="2125" spans="1:80" x14ac:dyDescent="0.15">
      <c r="A2125" s="36"/>
      <c r="B2125" s="14"/>
      <c r="C2125" s="13"/>
      <c r="D2125" s="12"/>
      <c r="E2125" s="13"/>
      <c r="F2125" s="13"/>
      <c r="G2125" s="13"/>
      <c r="H2125" s="13"/>
      <c r="I2125" s="12"/>
      <c r="J2125" s="12"/>
      <c r="K2125" s="30"/>
      <c r="L2125" s="2"/>
      <c r="M2125" s="15"/>
      <c r="N2125" s="11"/>
      <c r="O2125" s="11"/>
      <c r="P2125" s="11"/>
      <c r="Q2125" s="11"/>
      <c r="R2125" s="15"/>
      <c r="S2125" s="13"/>
      <c r="T2125" s="13"/>
      <c r="U2125" s="19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9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</row>
    <row r="2126" spans="1:80" x14ac:dyDescent="0.15">
      <c r="A2126" s="36"/>
      <c r="B2126" s="14"/>
      <c r="C2126" s="13"/>
      <c r="D2126" s="12"/>
      <c r="E2126" s="13"/>
      <c r="F2126" s="13"/>
      <c r="G2126" s="13"/>
      <c r="H2126" s="13"/>
      <c r="I2126" s="12"/>
      <c r="J2126" s="12"/>
      <c r="K2126" s="30"/>
      <c r="L2126" s="2"/>
      <c r="M2126" s="15"/>
      <c r="N2126" s="11"/>
      <c r="O2126" s="11"/>
      <c r="P2126" s="11"/>
      <c r="Q2126" s="11"/>
      <c r="R2126" s="15"/>
      <c r="S2126" s="13"/>
      <c r="T2126" s="13"/>
      <c r="U2126" s="19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9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</row>
    <row r="2127" spans="1:80" x14ac:dyDescent="0.15">
      <c r="A2127" s="36"/>
      <c r="B2127" s="14"/>
      <c r="C2127" s="13"/>
      <c r="D2127" s="12"/>
      <c r="E2127" s="13"/>
      <c r="F2127" s="13"/>
      <c r="G2127" s="13"/>
      <c r="H2127" s="13"/>
      <c r="I2127" s="12"/>
      <c r="J2127" s="12"/>
      <c r="K2127" s="30"/>
      <c r="L2127" s="2"/>
      <c r="M2127" s="15"/>
      <c r="N2127" s="11"/>
      <c r="O2127" s="11"/>
      <c r="P2127" s="11"/>
      <c r="Q2127" s="11"/>
      <c r="R2127" s="15"/>
      <c r="S2127" s="13"/>
      <c r="T2127" s="13"/>
      <c r="U2127" s="19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9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</row>
    <row r="2128" spans="1:80" x14ac:dyDescent="0.15">
      <c r="A2128" s="36"/>
      <c r="B2128" s="14"/>
      <c r="C2128" s="13"/>
      <c r="D2128" s="12"/>
      <c r="E2128" s="13"/>
      <c r="F2128" s="13"/>
      <c r="G2128" s="13"/>
      <c r="H2128" s="13"/>
      <c r="I2128" s="12"/>
      <c r="J2128" s="12"/>
      <c r="K2128" s="30"/>
      <c r="L2128" s="2"/>
      <c r="M2128" s="15"/>
      <c r="N2128" s="11"/>
      <c r="O2128" s="11"/>
      <c r="P2128" s="11"/>
      <c r="Q2128" s="11"/>
      <c r="R2128" s="15"/>
      <c r="S2128" s="13"/>
      <c r="T2128" s="13"/>
      <c r="U2128" s="19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9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</row>
    <row r="2129" spans="1:80" x14ac:dyDescent="0.15">
      <c r="A2129" s="36"/>
      <c r="B2129" s="14"/>
      <c r="C2129" s="13"/>
      <c r="D2129" s="12"/>
      <c r="E2129" s="13"/>
      <c r="F2129" s="13"/>
      <c r="G2129" s="13"/>
      <c r="H2129" s="13"/>
      <c r="I2129" s="12"/>
      <c r="J2129" s="12"/>
      <c r="K2129" s="30"/>
      <c r="L2129" s="2"/>
      <c r="M2129" s="15"/>
      <c r="N2129" s="11"/>
      <c r="O2129" s="11"/>
      <c r="P2129" s="11"/>
      <c r="Q2129" s="11"/>
      <c r="R2129" s="15"/>
      <c r="S2129" s="13"/>
      <c r="T2129" s="13"/>
      <c r="U2129" s="19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9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</row>
    <row r="2130" spans="1:80" x14ac:dyDescent="0.15">
      <c r="A2130" s="36"/>
      <c r="B2130" s="14"/>
      <c r="C2130" s="13"/>
      <c r="D2130" s="12"/>
      <c r="E2130" s="13"/>
      <c r="F2130" s="13"/>
      <c r="G2130" s="13"/>
      <c r="H2130" s="13"/>
      <c r="I2130" s="12"/>
      <c r="J2130" s="12"/>
      <c r="K2130" s="30"/>
      <c r="L2130" s="2"/>
      <c r="M2130" s="15"/>
      <c r="N2130" s="11"/>
      <c r="O2130" s="11"/>
      <c r="P2130" s="11"/>
      <c r="Q2130" s="11"/>
      <c r="R2130" s="15"/>
      <c r="S2130" s="13"/>
      <c r="T2130" s="13"/>
      <c r="U2130" s="19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9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</row>
    <row r="2131" spans="1:80" x14ac:dyDescent="0.15">
      <c r="A2131" s="36"/>
      <c r="B2131" s="14"/>
      <c r="C2131" s="13"/>
      <c r="D2131" s="12"/>
      <c r="E2131" s="13"/>
      <c r="F2131" s="13"/>
      <c r="G2131" s="13"/>
      <c r="H2131" s="13"/>
      <c r="I2131" s="12"/>
      <c r="J2131" s="12"/>
      <c r="K2131" s="30"/>
      <c r="L2131" s="2"/>
      <c r="M2131" s="15"/>
      <c r="N2131" s="11"/>
      <c r="O2131" s="11"/>
      <c r="P2131" s="11"/>
      <c r="Q2131" s="11"/>
      <c r="R2131" s="15"/>
      <c r="S2131" s="13"/>
      <c r="T2131" s="13"/>
      <c r="U2131" s="19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9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</row>
    <row r="2132" spans="1:80" x14ac:dyDescent="0.15">
      <c r="A2132" s="36"/>
      <c r="B2132" s="14"/>
      <c r="C2132" s="13"/>
      <c r="D2132" s="12"/>
      <c r="E2132" s="13"/>
      <c r="F2132" s="13"/>
      <c r="G2132" s="13"/>
      <c r="H2132" s="13"/>
      <c r="I2132" s="12"/>
      <c r="J2132" s="12"/>
      <c r="K2132" s="30"/>
      <c r="L2132" s="2"/>
      <c r="M2132" s="15"/>
      <c r="N2132" s="11"/>
      <c r="O2132" s="11"/>
      <c r="P2132" s="11"/>
      <c r="Q2132" s="11"/>
      <c r="R2132" s="15"/>
      <c r="S2132" s="13"/>
      <c r="T2132" s="13"/>
      <c r="U2132" s="19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9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</row>
    <row r="2133" spans="1:80" x14ac:dyDescent="0.15">
      <c r="A2133" s="36"/>
      <c r="B2133" s="14"/>
      <c r="C2133" s="13"/>
      <c r="D2133" s="12"/>
      <c r="E2133" s="13"/>
      <c r="F2133" s="13"/>
      <c r="G2133" s="13"/>
      <c r="H2133" s="13"/>
      <c r="I2133" s="12"/>
      <c r="J2133" s="12"/>
      <c r="K2133" s="30"/>
      <c r="L2133" s="2"/>
      <c r="M2133" s="15"/>
      <c r="N2133" s="11"/>
      <c r="O2133" s="11"/>
      <c r="P2133" s="11"/>
      <c r="Q2133" s="11"/>
      <c r="R2133" s="15"/>
      <c r="S2133" s="13"/>
      <c r="T2133" s="13"/>
      <c r="U2133" s="19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9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</row>
    <row r="2134" spans="1:80" x14ac:dyDescent="0.15">
      <c r="A2134" s="36"/>
      <c r="B2134" s="14"/>
      <c r="C2134" s="13"/>
      <c r="D2134" s="12"/>
      <c r="E2134" s="13"/>
      <c r="F2134" s="13"/>
      <c r="G2134" s="13"/>
      <c r="H2134" s="13"/>
      <c r="I2134" s="12"/>
      <c r="J2134" s="12"/>
      <c r="K2134" s="30"/>
      <c r="L2134" s="2"/>
      <c r="M2134" s="15"/>
      <c r="N2134" s="11"/>
      <c r="O2134" s="11"/>
      <c r="P2134" s="11"/>
      <c r="Q2134" s="11"/>
      <c r="R2134" s="15"/>
      <c r="S2134" s="13"/>
      <c r="T2134" s="13"/>
      <c r="U2134" s="19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9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</row>
    <row r="2135" spans="1:80" x14ac:dyDescent="0.15">
      <c r="A2135" s="36"/>
      <c r="B2135" s="14"/>
      <c r="C2135" s="13"/>
      <c r="D2135" s="12"/>
      <c r="E2135" s="13"/>
      <c r="F2135" s="13"/>
      <c r="G2135" s="13"/>
      <c r="H2135" s="13"/>
      <c r="I2135" s="12"/>
      <c r="J2135" s="12"/>
      <c r="K2135" s="30"/>
      <c r="L2135" s="2"/>
      <c r="M2135" s="15"/>
      <c r="N2135" s="11"/>
      <c r="O2135" s="11"/>
      <c r="P2135" s="11"/>
      <c r="Q2135" s="11"/>
      <c r="R2135" s="15"/>
      <c r="S2135" s="13"/>
      <c r="T2135" s="13"/>
      <c r="U2135" s="19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9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</row>
    <row r="2136" spans="1:80" x14ac:dyDescent="0.15">
      <c r="A2136" s="36"/>
      <c r="B2136" s="14"/>
      <c r="C2136" s="13"/>
      <c r="D2136" s="12"/>
      <c r="E2136" s="13"/>
      <c r="F2136" s="13"/>
      <c r="G2136" s="13"/>
      <c r="H2136" s="13"/>
      <c r="I2136" s="12"/>
      <c r="J2136" s="12"/>
      <c r="K2136" s="30"/>
      <c r="L2136" s="2"/>
      <c r="M2136" s="15"/>
      <c r="N2136" s="11"/>
      <c r="O2136" s="11"/>
      <c r="P2136" s="11"/>
      <c r="Q2136" s="11"/>
      <c r="R2136" s="15"/>
      <c r="S2136" s="13"/>
      <c r="T2136" s="13"/>
      <c r="U2136" s="19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9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</row>
    <row r="2137" spans="1:80" x14ac:dyDescent="0.15">
      <c r="A2137" s="36"/>
      <c r="B2137" s="14"/>
      <c r="C2137" s="13"/>
      <c r="D2137" s="12"/>
      <c r="E2137" s="13"/>
      <c r="F2137" s="13"/>
      <c r="G2137" s="13"/>
      <c r="H2137" s="13"/>
      <c r="I2137" s="12"/>
      <c r="J2137" s="12"/>
      <c r="K2137" s="30"/>
      <c r="L2137" s="2"/>
      <c r="M2137" s="15"/>
      <c r="N2137" s="11"/>
      <c r="O2137" s="11"/>
      <c r="P2137" s="11"/>
      <c r="Q2137" s="11"/>
      <c r="R2137" s="15"/>
      <c r="S2137" s="13"/>
      <c r="T2137" s="13"/>
      <c r="U2137" s="19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9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</row>
    <row r="2138" spans="1:80" x14ac:dyDescent="0.15">
      <c r="A2138" s="36"/>
      <c r="B2138" s="14"/>
      <c r="C2138" s="13"/>
      <c r="D2138" s="12"/>
      <c r="E2138" s="13"/>
      <c r="F2138" s="13"/>
      <c r="G2138" s="13"/>
      <c r="H2138" s="13"/>
      <c r="I2138" s="12"/>
      <c r="J2138" s="12"/>
      <c r="K2138" s="30"/>
      <c r="L2138" s="2"/>
      <c r="M2138" s="15"/>
      <c r="N2138" s="11"/>
      <c r="O2138" s="11"/>
      <c r="P2138" s="11"/>
      <c r="Q2138" s="11"/>
      <c r="R2138" s="15"/>
      <c r="S2138" s="13"/>
      <c r="T2138" s="13"/>
      <c r="U2138" s="19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9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</row>
    <row r="2139" spans="1:80" x14ac:dyDescent="0.15">
      <c r="A2139" s="36"/>
      <c r="B2139" s="14"/>
      <c r="C2139" s="13"/>
      <c r="D2139" s="12"/>
      <c r="E2139" s="13"/>
      <c r="F2139" s="13"/>
      <c r="G2139" s="13"/>
      <c r="H2139" s="13"/>
      <c r="I2139" s="12"/>
      <c r="J2139" s="12"/>
      <c r="K2139" s="30"/>
      <c r="L2139" s="2"/>
      <c r="M2139" s="15"/>
      <c r="N2139" s="11"/>
      <c r="O2139" s="11"/>
      <c r="P2139" s="11"/>
      <c r="Q2139" s="11"/>
      <c r="R2139" s="15"/>
      <c r="S2139" s="13"/>
      <c r="T2139" s="13"/>
      <c r="U2139" s="19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9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</row>
    <row r="2140" spans="1:80" x14ac:dyDescent="0.15">
      <c r="A2140" s="36"/>
      <c r="B2140" s="14"/>
      <c r="C2140" s="13"/>
      <c r="D2140" s="12"/>
      <c r="E2140" s="13"/>
      <c r="F2140" s="13"/>
      <c r="G2140" s="13"/>
      <c r="H2140" s="13"/>
      <c r="I2140" s="12"/>
      <c r="J2140" s="12"/>
      <c r="K2140" s="30"/>
      <c r="L2140" s="2"/>
      <c r="M2140" s="15"/>
      <c r="N2140" s="11"/>
      <c r="O2140" s="11"/>
      <c r="P2140" s="11"/>
      <c r="Q2140" s="11"/>
      <c r="R2140" s="15"/>
      <c r="S2140" s="13"/>
      <c r="T2140" s="13"/>
      <c r="U2140" s="19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9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</row>
    <row r="2141" spans="1:80" x14ac:dyDescent="0.15">
      <c r="A2141" s="36"/>
      <c r="B2141" s="14"/>
      <c r="C2141" s="13"/>
      <c r="D2141" s="12"/>
      <c r="E2141" s="13"/>
      <c r="F2141" s="13"/>
      <c r="G2141" s="13"/>
      <c r="H2141" s="13"/>
      <c r="I2141" s="12"/>
      <c r="J2141" s="12"/>
      <c r="K2141" s="30"/>
      <c r="L2141" s="2"/>
      <c r="M2141" s="15"/>
      <c r="N2141" s="11"/>
      <c r="O2141" s="11"/>
      <c r="P2141" s="11"/>
      <c r="Q2141" s="11"/>
      <c r="R2141" s="15"/>
      <c r="S2141" s="13"/>
      <c r="T2141" s="13"/>
      <c r="U2141" s="19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9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</row>
    <row r="2142" spans="1:80" x14ac:dyDescent="0.15">
      <c r="A2142" s="36"/>
      <c r="B2142" s="14"/>
      <c r="C2142" s="13"/>
      <c r="D2142" s="12"/>
      <c r="E2142" s="13"/>
      <c r="F2142" s="13"/>
      <c r="G2142" s="13"/>
      <c r="H2142" s="13"/>
      <c r="I2142" s="12"/>
      <c r="J2142" s="12"/>
      <c r="K2142" s="30"/>
      <c r="L2142" s="2"/>
      <c r="M2142" s="15"/>
      <c r="N2142" s="11"/>
      <c r="O2142" s="11"/>
      <c r="P2142" s="11"/>
      <c r="Q2142" s="11"/>
      <c r="R2142" s="15"/>
      <c r="S2142" s="13"/>
      <c r="T2142" s="13"/>
      <c r="U2142" s="19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9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</row>
    <row r="2143" spans="1:80" x14ac:dyDescent="0.15">
      <c r="A2143" s="36"/>
      <c r="B2143" s="14"/>
      <c r="C2143" s="13"/>
      <c r="D2143" s="12"/>
      <c r="E2143" s="13"/>
      <c r="F2143" s="13"/>
      <c r="G2143" s="13"/>
      <c r="H2143" s="13"/>
      <c r="I2143" s="12"/>
      <c r="J2143" s="12"/>
      <c r="K2143" s="30"/>
      <c r="L2143" s="2"/>
      <c r="M2143" s="15"/>
      <c r="N2143" s="11"/>
      <c r="O2143" s="11"/>
      <c r="P2143" s="11"/>
      <c r="Q2143" s="11"/>
      <c r="R2143" s="15"/>
      <c r="S2143" s="13"/>
      <c r="T2143" s="13"/>
      <c r="U2143" s="19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9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</row>
    <row r="2144" spans="1:80" x14ac:dyDescent="0.15">
      <c r="A2144" s="36"/>
      <c r="B2144" s="14"/>
      <c r="C2144" s="13"/>
      <c r="D2144" s="12"/>
      <c r="E2144" s="13"/>
      <c r="F2144" s="13"/>
      <c r="G2144" s="13"/>
      <c r="H2144" s="13"/>
      <c r="I2144" s="12"/>
      <c r="J2144" s="12"/>
      <c r="K2144" s="30"/>
      <c r="L2144" s="2"/>
      <c r="M2144" s="15"/>
      <c r="N2144" s="11"/>
      <c r="O2144" s="11"/>
      <c r="P2144" s="11"/>
      <c r="Q2144" s="11"/>
      <c r="R2144" s="15"/>
      <c r="S2144" s="13"/>
      <c r="T2144" s="13"/>
      <c r="U2144" s="19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9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</row>
    <row r="2145" spans="1:80" x14ac:dyDescent="0.15">
      <c r="A2145" s="36"/>
      <c r="B2145" s="14"/>
      <c r="C2145" s="13"/>
      <c r="D2145" s="12"/>
      <c r="E2145" s="13"/>
      <c r="F2145" s="13"/>
      <c r="G2145" s="13"/>
      <c r="H2145" s="13"/>
      <c r="I2145" s="12"/>
      <c r="J2145" s="12"/>
      <c r="K2145" s="30"/>
      <c r="L2145" s="2"/>
      <c r="M2145" s="15"/>
      <c r="N2145" s="11"/>
      <c r="O2145" s="11"/>
      <c r="P2145" s="11"/>
      <c r="Q2145" s="11"/>
      <c r="R2145" s="15"/>
      <c r="S2145" s="13"/>
      <c r="T2145" s="13"/>
      <c r="U2145" s="19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9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</row>
    <row r="2146" spans="1:80" x14ac:dyDescent="0.15">
      <c r="A2146" s="36"/>
      <c r="B2146" s="14"/>
      <c r="C2146" s="13"/>
      <c r="D2146" s="12"/>
      <c r="E2146" s="13"/>
      <c r="F2146" s="13"/>
      <c r="G2146" s="13"/>
      <c r="H2146" s="13"/>
      <c r="I2146" s="12"/>
      <c r="J2146" s="12"/>
      <c r="K2146" s="30"/>
      <c r="L2146" s="2"/>
      <c r="M2146" s="15"/>
      <c r="N2146" s="11"/>
      <c r="O2146" s="11"/>
      <c r="P2146" s="11"/>
      <c r="Q2146" s="11"/>
      <c r="R2146" s="15"/>
      <c r="S2146" s="13"/>
      <c r="T2146" s="13"/>
      <c r="U2146" s="19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9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</row>
    <row r="2147" spans="1:80" x14ac:dyDescent="0.15">
      <c r="A2147" s="36"/>
      <c r="B2147" s="14"/>
      <c r="C2147" s="13"/>
      <c r="D2147" s="12"/>
      <c r="E2147" s="13"/>
      <c r="F2147" s="13"/>
      <c r="G2147" s="13"/>
      <c r="H2147" s="13"/>
      <c r="I2147" s="12"/>
      <c r="J2147" s="12"/>
      <c r="K2147" s="30"/>
      <c r="L2147" s="2"/>
      <c r="M2147" s="15"/>
      <c r="N2147" s="11"/>
      <c r="O2147" s="11"/>
      <c r="P2147" s="11"/>
      <c r="Q2147" s="11"/>
      <c r="R2147" s="15"/>
      <c r="S2147" s="13"/>
      <c r="T2147" s="13"/>
      <c r="U2147" s="19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9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</row>
    <row r="2148" spans="1:80" x14ac:dyDescent="0.15">
      <c r="A2148" s="36"/>
      <c r="B2148" s="14"/>
      <c r="C2148" s="13"/>
      <c r="D2148" s="12"/>
      <c r="E2148" s="13"/>
      <c r="F2148" s="13"/>
      <c r="G2148" s="13"/>
      <c r="H2148" s="13"/>
      <c r="I2148" s="12"/>
      <c r="J2148" s="12"/>
      <c r="K2148" s="30"/>
      <c r="L2148" s="2"/>
      <c r="M2148" s="15"/>
      <c r="N2148" s="11"/>
      <c r="O2148" s="11"/>
      <c r="P2148" s="11"/>
      <c r="Q2148" s="11"/>
      <c r="R2148" s="15"/>
      <c r="S2148" s="13"/>
      <c r="T2148" s="13"/>
      <c r="U2148" s="19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9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</row>
    <row r="2149" spans="1:80" x14ac:dyDescent="0.15">
      <c r="A2149" s="36"/>
      <c r="B2149" s="14"/>
      <c r="C2149" s="13"/>
      <c r="D2149" s="12"/>
      <c r="E2149" s="13"/>
      <c r="F2149" s="13"/>
      <c r="G2149" s="13"/>
      <c r="H2149" s="13"/>
      <c r="I2149" s="12"/>
      <c r="J2149" s="12"/>
      <c r="K2149" s="30"/>
      <c r="L2149" s="2"/>
      <c r="M2149" s="15"/>
      <c r="N2149" s="11"/>
      <c r="O2149" s="11"/>
      <c r="P2149" s="11"/>
      <c r="Q2149" s="11"/>
      <c r="R2149" s="15"/>
      <c r="S2149" s="13"/>
      <c r="T2149" s="13"/>
      <c r="U2149" s="19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9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</row>
    <row r="2150" spans="1:80" x14ac:dyDescent="0.15">
      <c r="A2150" s="36"/>
      <c r="B2150" s="14"/>
      <c r="C2150" s="13"/>
      <c r="D2150" s="12"/>
      <c r="E2150" s="13"/>
      <c r="F2150" s="13"/>
      <c r="G2150" s="13"/>
      <c r="H2150" s="13"/>
      <c r="I2150" s="12"/>
      <c r="J2150" s="12"/>
      <c r="K2150" s="30"/>
      <c r="L2150" s="2"/>
      <c r="M2150" s="15"/>
      <c r="N2150" s="11"/>
      <c r="O2150" s="11"/>
      <c r="P2150" s="11"/>
      <c r="Q2150" s="11"/>
      <c r="R2150" s="15"/>
      <c r="S2150" s="13"/>
      <c r="T2150" s="13"/>
      <c r="U2150" s="19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9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</row>
    <row r="2151" spans="1:80" x14ac:dyDescent="0.15">
      <c r="A2151" s="36"/>
      <c r="B2151" s="14"/>
      <c r="C2151" s="13"/>
      <c r="D2151" s="12"/>
      <c r="E2151" s="13"/>
      <c r="F2151" s="13"/>
      <c r="G2151" s="13"/>
      <c r="H2151" s="13"/>
      <c r="I2151" s="12"/>
      <c r="J2151" s="12"/>
      <c r="K2151" s="30"/>
      <c r="L2151" s="2"/>
      <c r="M2151" s="15"/>
      <c r="N2151" s="11"/>
      <c r="O2151" s="11"/>
      <c r="P2151" s="11"/>
      <c r="Q2151" s="11"/>
      <c r="R2151" s="15"/>
      <c r="S2151" s="13"/>
      <c r="T2151" s="13"/>
      <c r="U2151" s="19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9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</row>
    <row r="2152" spans="1:80" x14ac:dyDescent="0.15">
      <c r="A2152" s="36"/>
      <c r="B2152" s="14"/>
      <c r="C2152" s="13"/>
      <c r="D2152" s="12"/>
      <c r="E2152" s="13"/>
      <c r="F2152" s="13"/>
      <c r="G2152" s="13"/>
      <c r="H2152" s="13"/>
      <c r="I2152" s="12"/>
      <c r="J2152" s="12"/>
      <c r="K2152" s="30"/>
      <c r="L2152" s="2"/>
      <c r="M2152" s="15"/>
      <c r="N2152" s="11"/>
      <c r="O2152" s="11"/>
      <c r="P2152" s="11"/>
      <c r="Q2152" s="11"/>
      <c r="R2152" s="15"/>
      <c r="S2152" s="13"/>
      <c r="T2152" s="13"/>
      <c r="U2152" s="19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9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</row>
    <row r="2153" spans="1:80" x14ac:dyDescent="0.15">
      <c r="A2153" s="36"/>
      <c r="B2153" s="14"/>
      <c r="C2153" s="13"/>
      <c r="D2153" s="12"/>
      <c r="E2153" s="13"/>
      <c r="F2153" s="13"/>
      <c r="G2153" s="13"/>
      <c r="H2153" s="13"/>
      <c r="I2153" s="12"/>
      <c r="J2153" s="12"/>
      <c r="K2153" s="30"/>
      <c r="L2153" s="2"/>
      <c r="M2153" s="15"/>
      <c r="N2153" s="11"/>
      <c r="O2153" s="11"/>
      <c r="P2153" s="11"/>
      <c r="Q2153" s="11"/>
      <c r="R2153" s="15"/>
      <c r="S2153" s="13"/>
      <c r="T2153" s="13"/>
      <c r="U2153" s="19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9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</row>
    <row r="2154" spans="1:80" x14ac:dyDescent="0.15">
      <c r="A2154" s="36"/>
      <c r="B2154" s="14"/>
      <c r="C2154" s="13"/>
      <c r="D2154" s="12"/>
      <c r="E2154" s="13"/>
      <c r="F2154" s="13"/>
      <c r="G2154" s="13"/>
      <c r="H2154" s="13"/>
      <c r="I2154" s="12"/>
      <c r="J2154" s="12"/>
      <c r="K2154" s="30"/>
      <c r="L2154" s="2"/>
      <c r="M2154" s="15"/>
      <c r="N2154" s="11"/>
      <c r="O2154" s="11"/>
      <c r="P2154" s="11"/>
      <c r="Q2154" s="11"/>
      <c r="R2154" s="15"/>
      <c r="S2154" s="13"/>
      <c r="T2154" s="13"/>
      <c r="U2154" s="19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9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</row>
    <row r="2155" spans="1:80" x14ac:dyDescent="0.15">
      <c r="A2155" s="36"/>
      <c r="B2155" s="14"/>
      <c r="C2155" s="13"/>
      <c r="D2155" s="12"/>
      <c r="E2155" s="13"/>
      <c r="F2155" s="13"/>
      <c r="G2155" s="13"/>
      <c r="H2155" s="13"/>
      <c r="I2155" s="12"/>
      <c r="J2155" s="12"/>
      <c r="K2155" s="30"/>
      <c r="L2155" s="2"/>
      <c r="M2155" s="15"/>
      <c r="N2155" s="11"/>
      <c r="O2155" s="11"/>
      <c r="P2155" s="11"/>
      <c r="Q2155" s="11"/>
      <c r="R2155" s="15"/>
      <c r="S2155" s="13"/>
      <c r="T2155" s="13"/>
      <c r="U2155" s="19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9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</row>
    <row r="2156" spans="1:80" x14ac:dyDescent="0.15">
      <c r="A2156" s="36"/>
      <c r="B2156" s="14"/>
      <c r="C2156" s="13"/>
      <c r="D2156" s="12"/>
      <c r="E2156" s="13"/>
      <c r="F2156" s="13"/>
      <c r="G2156" s="13"/>
      <c r="H2156" s="13"/>
      <c r="I2156" s="12"/>
      <c r="J2156" s="12"/>
      <c r="K2156" s="30"/>
      <c r="L2156" s="2"/>
      <c r="M2156" s="15"/>
      <c r="N2156" s="11"/>
      <c r="O2156" s="11"/>
      <c r="P2156" s="11"/>
      <c r="Q2156" s="11"/>
      <c r="R2156" s="15"/>
      <c r="S2156" s="13"/>
      <c r="T2156" s="13"/>
      <c r="U2156" s="19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9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</row>
    <row r="2157" spans="1:80" x14ac:dyDescent="0.15">
      <c r="A2157" s="36"/>
      <c r="B2157" s="14"/>
      <c r="C2157" s="13"/>
      <c r="D2157" s="12"/>
      <c r="E2157" s="13"/>
      <c r="F2157" s="13"/>
      <c r="G2157" s="13"/>
      <c r="H2157" s="13"/>
      <c r="I2157" s="12"/>
      <c r="J2157" s="12"/>
      <c r="K2157" s="30"/>
      <c r="L2157" s="2"/>
      <c r="M2157" s="15"/>
      <c r="N2157" s="11"/>
      <c r="O2157" s="11"/>
      <c r="P2157" s="11"/>
      <c r="Q2157" s="11"/>
      <c r="R2157" s="15"/>
      <c r="S2157" s="13"/>
      <c r="T2157" s="13"/>
      <c r="U2157" s="19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9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</row>
    <row r="2158" spans="1:80" x14ac:dyDescent="0.15">
      <c r="A2158" s="36"/>
      <c r="B2158" s="14"/>
      <c r="C2158" s="13"/>
      <c r="D2158" s="12"/>
      <c r="E2158" s="13"/>
      <c r="F2158" s="13"/>
      <c r="G2158" s="13"/>
      <c r="H2158" s="13"/>
      <c r="I2158" s="12"/>
      <c r="J2158" s="12"/>
      <c r="K2158" s="30"/>
      <c r="L2158" s="2"/>
      <c r="M2158" s="15"/>
      <c r="N2158" s="11"/>
      <c r="O2158" s="11"/>
      <c r="P2158" s="11"/>
      <c r="Q2158" s="11"/>
      <c r="R2158" s="15"/>
      <c r="S2158" s="13"/>
      <c r="T2158" s="13"/>
      <c r="U2158" s="19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9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</row>
    <row r="2159" spans="1:80" x14ac:dyDescent="0.15">
      <c r="A2159" s="36"/>
      <c r="B2159" s="14"/>
      <c r="C2159" s="13"/>
      <c r="D2159" s="12"/>
      <c r="E2159" s="13"/>
      <c r="F2159" s="13"/>
      <c r="G2159" s="13"/>
      <c r="H2159" s="13"/>
      <c r="I2159" s="12"/>
      <c r="J2159" s="12"/>
      <c r="K2159" s="30"/>
      <c r="L2159" s="2"/>
      <c r="M2159" s="15"/>
      <c r="N2159" s="11"/>
      <c r="O2159" s="11"/>
      <c r="P2159" s="11"/>
      <c r="Q2159" s="11"/>
      <c r="R2159" s="15"/>
      <c r="S2159" s="13"/>
      <c r="T2159" s="13"/>
      <c r="U2159" s="19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9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</row>
    <row r="2160" spans="1:80" x14ac:dyDescent="0.15">
      <c r="A2160" s="36"/>
      <c r="B2160" s="14"/>
      <c r="C2160" s="13"/>
      <c r="D2160" s="12"/>
      <c r="E2160" s="13"/>
      <c r="F2160" s="13"/>
      <c r="G2160" s="13"/>
      <c r="H2160" s="13"/>
      <c r="I2160" s="12"/>
      <c r="J2160" s="12"/>
      <c r="K2160" s="30"/>
      <c r="L2160" s="2"/>
      <c r="M2160" s="15"/>
      <c r="N2160" s="11"/>
      <c r="O2160" s="11"/>
      <c r="P2160" s="11"/>
      <c r="Q2160" s="11"/>
      <c r="R2160" s="15"/>
      <c r="S2160" s="13"/>
      <c r="T2160" s="13"/>
      <c r="U2160" s="19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9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</row>
    <row r="2161" spans="1:80" x14ac:dyDescent="0.15">
      <c r="A2161" s="36"/>
      <c r="B2161" s="14"/>
      <c r="C2161" s="13"/>
      <c r="D2161" s="12"/>
      <c r="E2161" s="13"/>
      <c r="F2161" s="13"/>
      <c r="G2161" s="13"/>
      <c r="H2161" s="13"/>
      <c r="I2161" s="12"/>
      <c r="J2161" s="12"/>
      <c r="K2161" s="30"/>
      <c r="L2161" s="2"/>
      <c r="M2161" s="15"/>
      <c r="N2161" s="11"/>
      <c r="O2161" s="11"/>
      <c r="P2161" s="11"/>
      <c r="Q2161" s="11"/>
      <c r="R2161" s="15"/>
      <c r="S2161" s="13"/>
      <c r="T2161" s="13"/>
      <c r="U2161" s="19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9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</row>
    <row r="2162" spans="1:80" x14ac:dyDescent="0.15">
      <c r="A2162" s="36"/>
      <c r="B2162" s="14"/>
      <c r="C2162" s="13"/>
      <c r="D2162" s="12"/>
      <c r="E2162" s="13"/>
      <c r="F2162" s="13"/>
      <c r="G2162" s="13"/>
      <c r="H2162" s="13"/>
      <c r="I2162" s="12"/>
      <c r="J2162" s="12"/>
      <c r="K2162" s="30"/>
      <c r="L2162" s="2"/>
      <c r="M2162" s="15"/>
      <c r="N2162" s="11"/>
      <c r="O2162" s="11"/>
      <c r="P2162" s="11"/>
      <c r="Q2162" s="11"/>
      <c r="R2162" s="15"/>
      <c r="S2162" s="13"/>
      <c r="T2162" s="13"/>
      <c r="U2162" s="19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9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</row>
    <row r="2163" spans="1:80" x14ac:dyDescent="0.15">
      <c r="A2163" s="36"/>
      <c r="B2163" s="14"/>
      <c r="C2163" s="13"/>
      <c r="D2163" s="12"/>
      <c r="E2163" s="13"/>
      <c r="F2163" s="13"/>
      <c r="G2163" s="13"/>
      <c r="H2163" s="13"/>
      <c r="I2163" s="12"/>
      <c r="J2163" s="12"/>
      <c r="K2163" s="30"/>
      <c r="L2163" s="2"/>
      <c r="M2163" s="15"/>
      <c r="N2163" s="11"/>
      <c r="O2163" s="11"/>
      <c r="P2163" s="11"/>
      <c r="Q2163" s="11"/>
      <c r="R2163" s="15"/>
      <c r="S2163" s="13"/>
      <c r="T2163" s="13"/>
      <c r="U2163" s="19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9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</row>
    <row r="2164" spans="1:80" x14ac:dyDescent="0.15">
      <c r="A2164" s="36"/>
      <c r="B2164" s="14"/>
      <c r="C2164" s="13"/>
      <c r="D2164" s="12"/>
      <c r="E2164" s="13"/>
      <c r="F2164" s="13"/>
      <c r="G2164" s="13"/>
      <c r="H2164" s="13"/>
      <c r="I2164" s="12"/>
      <c r="J2164" s="12"/>
      <c r="K2164" s="30"/>
      <c r="L2164" s="2"/>
      <c r="M2164" s="15"/>
      <c r="N2164" s="11"/>
      <c r="O2164" s="11"/>
      <c r="P2164" s="11"/>
      <c r="Q2164" s="11"/>
      <c r="R2164" s="15"/>
      <c r="S2164" s="13"/>
      <c r="T2164" s="13"/>
      <c r="U2164" s="19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9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</row>
    <row r="2165" spans="1:80" x14ac:dyDescent="0.15">
      <c r="A2165" s="36"/>
      <c r="B2165" s="14"/>
      <c r="C2165" s="13"/>
      <c r="D2165" s="12"/>
      <c r="E2165" s="13"/>
      <c r="F2165" s="13"/>
      <c r="G2165" s="13"/>
      <c r="H2165" s="13"/>
      <c r="I2165" s="12"/>
      <c r="J2165" s="12"/>
      <c r="K2165" s="30"/>
      <c r="L2165" s="2"/>
      <c r="M2165" s="15"/>
      <c r="N2165" s="11"/>
      <c r="O2165" s="11"/>
      <c r="P2165" s="11"/>
      <c r="Q2165" s="11"/>
      <c r="R2165" s="15"/>
      <c r="S2165" s="13"/>
      <c r="T2165" s="13"/>
      <c r="U2165" s="19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9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</row>
    <row r="2166" spans="1:80" x14ac:dyDescent="0.15">
      <c r="A2166" s="36"/>
      <c r="B2166" s="14"/>
      <c r="C2166" s="13"/>
      <c r="D2166" s="12"/>
      <c r="E2166" s="13"/>
      <c r="F2166" s="13"/>
      <c r="G2166" s="13"/>
      <c r="H2166" s="13"/>
      <c r="I2166" s="12"/>
      <c r="J2166" s="12"/>
      <c r="K2166" s="30"/>
      <c r="L2166" s="2"/>
      <c r="M2166" s="15"/>
      <c r="N2166" s="11"/>
      <c r="O2166" s="11"/>
      <c r="P2166" s="11"/>
      <c r="Q2166" s="11"/>
      <c r="R2166" s="15"/>
      <c r="S2166" s="13"/>
      <c r="T2166" s="13"/>
      <c r="U2166" s="19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9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</row>
    <row r="2167" spans="1:80" x14ac:dyDescent="0.15">
      <c r="A2167" s="36"/>
      <c r="B2167" s="14"/>
      <c r="C2167" s="13"/>
      <c r="D2167" s="12"/>
      <c r="E2167" s="13"/>
      <c r="F2167" s="13"/>
      <c r="G2167" s="13"/>
      <c r="H2167" s="13"/>
      <c r="I2167" s="12"/>
      <c r="J2167" s="12"/>
      <c r="K2167" s="30"/>
      <c r="L2167" s="2"/>
      <c r="M2167" s="15"/>
      <c r="N2167" s="11"/>
      <c r="O2167" s="11"/>
      <c r="P2167" s="11"/>
      <c r="Q2167" s="11"/>
      <c r="R2167" s="15"/>
      <c r="S2167" s="13"/>
      <c r="T2167" s="13"/>
      <c r="U2167" s="19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9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</row>
    <row r="2168" spans="1:80" x14ac:dyDescent="0.15">
      <c r="A2168" s="36"/>
      <c r="B2168" s="14"/>
      <c r="C2168" s="13"/>
      <c r="D2168" s="12"/>
      <c r="E2168" s="13"/>
      <c r="F2168" s="13"/>
      <c r="G2168" s="13"/>
      <c r="H2168" s="13"/>
      <c r="I2168" s="12"/>
      <c r="J2168" s="12"/>
      <c r="K2168" s="30"/>
      <c r="L2168" s="2"/>
      <c r="M2168" s="15"/>
      <c r="N2168" s="11"/>
      <c r="O2168" s="11"/>
      <c r="P2168" s="11"/>
      <c r="Q2168" s="11"/>
      <c r="R2168" s="15"/>
      <c r="S2168" s="13"/>
      <c r="T2168" s="13"/>
      <c r="U2168" s="19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9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</row>
    <row r="2169" spans="1:80" x14ac:dyDescent="0.15">
      <c r="A2169" s="36"/>
      <c r="B2169" s="14"/>
      <c r="C2169" s="13"/>
      <c r="D2169" s="12"/>
      <c r="E2169" s="13"/>
      <c r="F2169" s="13"/>
      <c r="G2169" s="13"/>
      <c r="H2169" s="13"/>
      <c r="I2169" s="12"/>
      <c r="J2169" s="12"/>
      <c r="K2169" s="30"/>
      <c r="L2169" s="2"/>
      <c r="M2169" s="15"/>
      <c r="N2169" s="11"/>
      <c r="O2169" s="11"/>
      <c r="P2169" s="11"/>
      <c r="Q2169" s="11"/>
      <c r="R2169" s="15"/>
      <c r="S2169" s="13"/>
      <c r="T2169" s="13"/>
      <c r="U2169" s="19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9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</row>
    <row r="2170" spans="1:80" x14ac:dyDescent="0.15">
      <c r="A2170" s="36"/>
      <c r="B2170" s="14"/>
      <c r="C2170" s="13"/>
      <c r="D2170" s="12"/>
      <c r="E2170" s="13"/>
      <c r="F2170" s="13"/>
      <c r="G2170" s="13"/>
      <c r="H2170" s="13"/>
      <c r="I2170" s="12"/>
      <c r="J2170" s="12"/>
      <c r="K2170" s="30"/>
      <c r="L2170" s="2"/>
      <c r="M2170" s="15"/>
      <c r="N2170" s="11"/>
      <c r="O2170" s="11"/>
      <c r="P2170" s="11"/>
      <c r="Q2170" s="11"/>
      <c r="R2170" s="15"/>
      <c r="S2170" s="13"/>
      <c r="T2170" s="13"/>
      <c r="U2170" s="19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9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</row>
    <row r="2171" spans="1:80" x14ac:dyDescent="0.15">
      <c r="A2171" s="36"/>
      <c r="B2171" s="14"/>
      <c r="C2171" s="13"/>
      <c r="D2171" s="12"/>
      <c r="E2171" s="13"/>
      <c r="F2171" s="13"/>
      <c r="G2171" s="13"/>
      <c r="H2171" s="13"/>
      <c r="I2171" s="12"/>
      <c r="J2171" s="12"/>
      <c r="K2171" s="30"/>
      <c r="L2171" s="2"/>
      <c r="M2171" s="15"/>
      <c r="N2171" s="11"/>
      <c r="O2171" s="11"/>
      <c r="P2171" s="11"/>
      <c r="Q2171" s="11"/>
      <c r="R2171" s="15"/>
      <c r="S2171" s="13"/>
      <c r="T2171" s="13"/>
      <c r="U2171" s="19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9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</row>
    <row r="2172" spans="1:80" x14ac:dyDescent="0.15">
      <c r="A2172" s="36"/>
      <c r="B2172" s="14"/>
      <c r="C2172" s="13"/>
      <c r="D2172" s="12"/>
      <c r="E2172" s="13"/>
      <c r="F2172" s="13"/>
      <c r="G2172" s="13"/>
      <c r="H2172" s="13"/>
      <c r="I2172" s="12"/>
      <c r="J2172" s="12"/>
      <c r="K2172" s="30"/>
      <c r="L2172" s="2"/>
      <c r="M2172" s="15"/>
      <c r="N2172" s="11"/>
      <c r="O2172" s="11"/>
      <c r="P2172" s="11"/>
      <c r="Q2172" s="11"/>
      <c r="R2172" s="15"/>
      <c r="S2172" s="13"/>
      <c r="T2172" s="13"/>
      <c r="U2172" s="19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9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</row>
    <row r="2173" spans="1:80" x14ac:dyDescent="0.15">
      <c r="A2173" s="36"/>
      <c r="B2173" s="14"/>
      <c r="C2173" s="13"/>
      <c r="D2173" s="12"/>
      <c r="E2173" s="13"/>
      <c r="F2173" s="13"/>
      <c r="G2173" s="13"/>
      <c r="H2173" s="13"/>
      <c r="I2173" s="12"/>
      <c r="J2173" s="12"/>
      <c r="K2173" s="30"/>
      <c r="L2173" s="2"/>
      <c r="M2173" s="15"/>
      <c r="N2173" s="11"/>
      <c r="O2173" s="11"/>
      <c r="P2173" s="11"/>
      <c r="Q2173" s="11"/>
      <c r="R2173" s="15"/>
      <c r="S2173" s="13"/>
      <c r="T2173" s="13"/>
      <c r="U2173" s="19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9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</row>
    <row r="2174" spans="1:80" x14ac:dyDescent="0.15">
      <c r="A2174" s="36"/>
      <c r="B2174" s="14"/>
      <c r="C2174" s="13"/>
      <c r="D2174" s="12"/>
      <c r="E2174" s="13"/>
      <c r="F2174" s="13"/>
      <c r="G2174" s="13"/>
      <c r="H2174" s="13"/>
      <c r="I2174" s="12"/>
      <c r="J2174" s="12"/>
      <c r="K2174" s="30"/>
      <c r="L2174" s="2"/>
      <c r="M2174" s="15"/>
      <c r="N2174" s="11"/>
      <c r="O2174" s="11"/>
      <c r="P2174" s="11"/>
      <c r="Q2174" s="11"/>
      <c r="R2174" s="15"/>
      <c r="S2174" s="13"/>
      <c r="T2174" s="13"/>
      <c r="U2174" s="19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9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</row>
    <row r="2175" spans="1:80" x14ac:dyDescent="0.15">
      <c r="A2175" s="36"/>
      <c r="B2175" s="14"/>
      <c r="C2175" s="13"/>
      <c r="D2175" s="12"/>
      <c r="E2175" s="13"/>
      <c r="F2175" s="13"/>
      <c r="G2175" s="13"/>
      <c r="H2175" s="13"/>
      <c r="I2175" s="12"/>
      <c r="J2175" s="12"/>
      <c r="K2175" s="30"/>
      <c r="L2175" s="2"/>
      <c r="M2175" s="15"/>
      <c r="N2175" s="11"/>
      <c r="O2175" s="11"/>
      <c r="P2175" s="11"/>
      <c r="Q2175" s="11"/>
      <c r="R2175" s="15"/>
      <c r="S2175" s="13"/>
      <c r="T2175" s="13"/>
      <c r="U2175" s="19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9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</row>
    <row r="2176" spans="1:80" x14ac:dyDescent="0.15">
      <c r="A2176" s="36"/>
      <c r="B2176" s="14"/>
      <c r="C2176" s="13"/>
      <c r="D2176" s="12"/>
      <c r="E2176" s="13"/>
      <c r="F2176" s="13"/>
      <c r="G2176" s="13"/>
      <c r="H2176" s="13"/>
      <c r="I2176" s="12"/>
      <c r="J2176" s="12"/>
      <c r="K2176" s="30"/>
      <c r="L2176" s="2"/>
      <c r="M2176" s="15"/>
      <c r="N2176" s="11"/>
      <c r="O2176" s="11"/>
      <c r="P2176" s="11"/>
      <c r="Q2176" s="11"/>
      <c r="R2176" s="15"/>
      <c r="S2176" s="13"/>
      <c r="T2176" s="13"/>
      <c r="U2176" s="19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9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</row>
    <row r="2177" spans="1:80" x14ac:dyDescent="0.15">
      <c r="A2177" s="36"/>
      <c r="B2177" s="14"/>
      <c r="C2177" s="13"/>
      <c r="D2177" s="12"/>
      <c r="E2177" s="13"/>
      <c r="F2177" s="13"/>
      <c r="G2177" s="13"/>
      <c r="H2177" s="13"/>
      <c r="I2177" s="12"/>
      <c r="J2177" s="12"/>
      <c r="K2177" s="30"/>
      <c r="L2177" s="2"/>
      <c r="M2177" s="15"/>
      <c r="N2177" s="11"/>
      <c r="O2177" s="11"/>
      <c r="P2177" s="11"/>
      <c r="Q2177" s="11"/>
      <c r="R2177" s="15"/>
      <c r="S2177" s="13"/>
      <c r="T2177" s="13"/>
      <c r="U2177" s="19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9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</row>
    <row r="2178" spans="1:80" x14ac:dyDescent="0.15">
      <c r="A2178" s="36"/>
      <c r="B2178" s="14"/>
      <c r="C2178" s="13"/>
      <c r="D2178" s="12"/>
      <c r="E2178" s="13"/>
      <c r="F2178" s="13"/>
      <c r="G2178" s="13"/>
      <c r="H2178" s="13"/>
      <c r="I2178" s="12"/>
      <c r="J2178" s="12"/>
      <c r="K2178" s="30"/>
      <c r="L2178" s="2"/>
      <c r="M2178" s="15"/>
      <c r="N2178" s="11"/>
      <c r="O2178" s="11"/>
      <c r="P2178" s="11"/>
      <c r="Q2178" s="11"/>
      <c r="R2178" s="15"/>
      <c r="S2178" s="13"/>
      <c r="T2178" s="13"/>
      <c r="U2178" s="19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9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</row>
    <row r="2179" spans="1:80" x14ac:dyDescent="0.15">
      <c r="A2179" s="36"/>
      <c r="B2179" s="14"/>
      <c r="C2179" s="13"/>
      <c r="D2179" s="12"/>
      <c r="E2179" s="13"/>
      <c r="F2179" s="13"/>
      <c r="G2179" s="13"/>
      <c r="H2179" s="13"/>
      <c r="I2179" s="12"/>
      <c r="J2179" s="12"/>
      <c r="K2179" s="30"/>
      <c r="L2179" s="2"/>
      <c r="M2179" s="15"/>
      <c r="N2179" s="11"/>
      <c r="O2179" s="11"/>
      <c r="P2179" s="11"/>
      <c r="Q2179" s="11"/>
      <c r="R2179" s="15"/>
      <c r="S2179" s="13"/>
      <c r="T2179" s="13"/>
      <c r="U2179" s="19"/>
      <c r="V2179" s="13"/>
      <c r="W2179" s="4"/>
      <c r="X2179" s="30"/>
      <c r="Y2179" s="27"/>
      <c r="Z2179" s="27"/>
      <c r="AA2179" s="32"/>
      <c r="AB2179" s="20"/>
      <c r="AC2179" s="23"/>
      <c r="AD2179" s="27"/>
      <c r="AE2179" s="20"/>
      <c r="AF2179" s="20"/>
      <c r="AG2179" s="20"/>
      <c r="AH2179" s="27"/>
      <c r="AI2179" s="21"/>
      <c r="AJ2179" s="27"/>
      <c r="AK2179" s="27"/>
      <c r="AL2179" s="23"/>
      <c r="AM2179" s="23"/>
      <c r="AN2179" s="23"/>
      <c r="AO2179" s="23"/>
      <c r="AP2179" s="23"/>
      <c r="AQ2179" s="23"/>
      <c r="AR2179" s="23"/>
      <c r="AS2179" s="23"/>
      <c r="AT2179" s="23"/>
      <c r="AU2179" s="23"/>
      <c r="AV2179" s="23"/>
      <c r="AW2179" s="23"/>
      <c r="AX2179" s="23"/>
      <c r="AY2179" s="23"/>
      <c r="AZ2179" s="23"/>
      <c r="BA2179" s="23"/>
      <c r="BB2179" s="23"/>
      <c r="BC2179" s="23"/>
      <c r="BD2179" s="23"/>
      <c r="BE2179" s="23"/>
      <c r="BF2179" s="23"/>
      <c r="BG2179" s="23"/>
      <c r="BH2179" s="23"/>
      <c r="BI2179" s="23"/>
      <c r="BJ2179" s="23"/>
      <c r="BK2179" s="23"/>
      <c r="BL2179" s="23"/>
      <c r="BM2179" s="23"/>
      <c r="BN2179" s="23"/>
      <c r="BO2179" s="23"/>
      <c r="BP2179" s="23"/>
      <c r="BQ2179" s="23"/>
      <c r="BR2179" s="23"/>
      <c r="BS2179" s="23"/>
      <c r="BT2179" s="23"/>
      <c r="BU2179" s="23"/>
      <c r="BV2179" s="23"/>
      <c r="BW2179" s="23"/>
      <c r="BX2179" s="23"/>
      <c r="BY2179" s="23"/>
      <c r="BZ2179" s="23"/>
      <c r="CA2179" s="23"/>
      <c r="CB2179" s="23"/>
    </row>
    <row r="2180" spans="1:80" x14ac:dyDescent="0.15">
      <c r="A2180" s="36"/>
      <c r="B2180" s="14"/>
      <c r="C2180" s="13"/>
      <c r="D2180" s="12"/>
      <c r="E2180" s="13"/>
      <c r="F2180" s="13"/>
      <c r="G2180" s="13"/>
      <c r="H2180" s="13"/>
      <c r="I2180" s="12"/>
      <c r="J2180" s="12"/>
      <c r="K2180" s="30"/>
      <c r="L2180" s="2"/>
      <c r="M2180" s="15"/>
      <c r="N2180" s="11"/>
      <c r="O2180" s="11"/>
      <c r="P2180" s="11"/>
      <c r="Q2180" s="11"/>
      <c r="R2180" s="15"/>
      <c r="S2180" s="13"/>
      <c r="T2180" s="13"/>
      <c r="U2180" s="19"/>
      <c r="V2180" s="13"/>
      <c r="W2180" s="4"/>
      <c r="X2180" s="30"/>
      <c r="Y2180" s="27"/>
      <c r="Z2180" s="27"/>
      <c r="AA2180" s="32"/>
      <c r="AB2180" s="20"/>
      <c r="AC2180" s="23"/>
      <c r="AD2180" s="27"/>
      <c r="AE2180" s="20"/>
      <c r="AF2180" s="20"/>
      <c r="AG2180" s="20"/>
      <c r="AH2180" s="27"/>
      <c r="AI2180" s="21"/>
      <c r="AJ2180" s="27"/>
      <c r="AK2180" s="27"/>
      <c r="AL2180" s="23"/>
      <c r="AM2180" s="23"/>
      <c r="AN2180" s="23"/>
      <c r="AO2180" s="23"/>
      <c r="AP2180" s="23"/>
      <c r="AQ2180" s="23"/>
      <c r="AR2180" s="23"/>
      <c r="AS2180" s="23"/>
      <c r="AT2180" s="23"/>
      <c r="AU2180" s="23"/>
      <c r="AV2180" s="23"/>
      <c r="AW2180" s="23"/>
      <c r="AX2180" s="23"/>
      <c r="AY2180" s="23"/>
      <c r="AZ2180" s="23"/>
      <c r="BA2180" s="23"/>
      <c r="BB2180" s="23"/>
      <c r="BC2180" s="23"/>
      <c r="BD2180" s="23"/>
      <c r="BE2180" s="23"/>
      <c r="BF2180" s="23"/>
      <c r="BG2180" s="23"/>
      <c r="BH2180" s="23"/>
      <c r="BI2180" s="23"/>
      <c r="BJ2180" s="23"/>
      <c r="BK2180" s="23"/>
      <c r="BL2180" s="23"/>
      <c r="BM2180" s="23"/>
      <c r="BN2180" s="23"/>
      <c r="BO2180" s="23"/>
      <c r="BP2180" s="23"/>
      <c r="BQ2180" s="23"/>
      <c r="BR2180" s="23"/>
      <c r="BS2180" s="23"/>
      <c r="BT2180" s="23"/>
      <c r="BU2180" s="23"/>
      <c r="BV2180" s="23"/>
      <c r="BW2180" s="23"/>
      <c r="BX2180" s="23"/>
      <c r="BY2180" s="23"/>
      <c r="BZ2180" s="23"/>
      <c r="CA2180" s="23"/>
      <c r="CB2180" s="23"/>
    </row>
    <row r="2181" spans="1:80" x14ac:dyDescent="0.15">
      <c r="A2181" s="36"/>
      <c r="B2181" s="14"/>
      <c r="C2181" s="13"/>
      <c r="D2181" s="12"/>
      <c r="E2181" s="13"/>
      <c r="F2181" s="13"/>
      <c r="G2181" s="13"/>
      <c r="H2181" s="13"/>
      <c r="I2181" s="12"/>
      <c r="J2181" s="12"/>
      <c r="K2181" s="30"/>
      <c r="L2181" s="2"/>
      <c r="M2181" s="15"/>
      <c r="N2181" s="11"/>
      <c r="O2181" s="11"/>
      <c r="P2181" s="11"/>
      <c r="Q2181" s="11"/>
      <c r="R2181" s="15"/>
      <c r="S2181" s="13"/>
      <c r="T2181" s="13"/>
      <c r="U2181" s="19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9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</row>
    <row r="2182" spans="1:80" x14ac:dyDescent="0.15">
      <c r="A2182" s="36"/>
      <c r="B2182" s="14"/>
      <c r="C2182" s="13"/>
      <c r="D2182" s="12"/>
      <c r="E2182" s="13"/>
      <c r="F2182" s="13"/>
      <c r="G2182" s="13"/>
      <c r="H2182" s="13"/>
      <c r="I2182" s="12"/>
      <c r="J2182" s="12"/>
      <c r="K2182" s="30"/>
      <c r="L2182" s="2"/>
      <c r="M2182" s="15"/>
      <c r="N2182" s="11"/>
      <c r="O2182" s="11"/>
      <c r="P2182" s="11"/>
      <c r="Q2182" s="11"/>
      <c r="R2182" s="15"/>
      <c r="S2182" s="13"/>
      <c r="T2182" s="13"/>
      <c r="U2182" s="19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9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</row>
    <row r="2183" spans="1:80" x14ac:dyDescent="0.15">
      <c r="A2183" s="36"/>
      <c r="B2183" s="14"/>
      <c r="C2183" s="13"/>
      <c r="D2183" s="12"/>
      <c r="E2183" s="13"/>
      <c r="F2183" s="13"/>
      <c r="G2183" s="13"/>
      <c r="H2183" s="13"/>
      <c r="I2183" s="12"/>
      <c r="J2183" s="12"/>
      <c r="K2183" s="30"/>
      <c r="L2183" s="2"/>
      <c r="M2183" s="15"/>
      <c r="N2183" s="11"/>
      <c r="O2183" s="11"/>
      <c r="P2183" s="11"/>
      <c r="Q2183" s="11"/>
      <c r="R2183" s="15"/>
      <c r="S2183" s="13"/>
      <c r="T2183" s="13"/>
      <c r="U2183" s="19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9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</row>
    <row r="2184" spans="1:80" x14ac:dyDescent="0.15">
      <c r="A2184" s="36"/>
      <c r="B2184" s="14"/>
      <c r="C2184" s="13"/>
      <c r="D2184" s="12"/>
      <c r="E2184" s="13"/>
      <c r="F2184" s="13"/>
      <c r="G2184" s="13"/>
      <c r="H2184" s="13"/>
      <c r="I2184" s="12"/>
      <c r="J2184" s="12"/>
      <c r="K2184" s="30"/>
      <c r="L2184" s="2"/>
      <c r="M2184" s="15"/>
      <c r="N2184" s="11"/>
      <c r="O2184" s="11"/>
      <c r="P2184" s="11"/>
      <c r="Q2184" s="11"/>
      <c r="R2184" s="15"/>
      <c r="S2184" s="13"/>
      <c r="T2184" s="13"/>
      <c r="U2184" s="19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9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</row>
    <row r="2185" spans="1:80" x14ac:dyDescent="0.15">
      <c r="A2185" s="36"/>
      <c r="B2185" s="14"/>
      <c r="C2185" s="13"/>
      <c r="D2185" s="12"/>
      <c r="E2185" s="13"/>
      <c r="F2185" s="13"/>
      <c r="G2185" s="13"/>
      <c r="H2185" s="13"/>
      <c r="I2185" s="12"/>
      <c r="J2185" s="12"/>
      <c r="K2185" s="30"/>
      <c r="L2185" s="2"/>
      <c r="M2185" s="15"/>
      <c r="N2185" s="11"/>
      <c r="O2185" s="11"/>
      <c r="P2185" s="11"/>
      <c r="Q2185" s="11"/>
      <c r="R2185" s="15"/>
      <c r="S2185" s="13"/>
      <c r="T2185" s="13"/>
      <c r="U2185" s="19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9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</row>
    <row r="2186" spans="1:80" x14ac:dyDescent="0.15">
      <c r="A2186" s="36"/>
      <c r="B2186" s="14"/>
      <c r="C2186" s="13"/>
      <c r="D2186" s="12"/>
      <c r="E2186" s="13"/>
      <c r="F2186" s="13"/>
      <c r="G2186" s="13"/>
      <c r="H2186" s="13"/>
      <c r="I2186" s="12"/>
      <c r="J2186" s="12"/>
      <c r="K2186" s="30"/>
      <c r="L2186" s="2"/>
      <c r="M2186" s="15"/>
      <c r="N2186" s="11"/>
      <c r="O2186" s="11"/>
      <c r="P2186" s="11"/>
      <c r="Q2186" s="11"/>
      <c r="R2186" s="15"/>
      <c r="S2186" s="13"/>
      <c r="T2186" s="13"/>
      <c r="U2186" s="19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9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</row>
    <row r="2187" spans="1:80" x14ac:dyDescent="0.15">
      <c r="A2187" s="36"/>
      <c r="B2187" s="14"/>
      <c r="C2187" s="13"/>
      <c r="D2187" s="12"/>
      <c r="E2187" s="13"/>
      <c r="F2187" s="13"/>
      <c r="G2187" s="13"/>
      <c r="H2187" s="13"/>
      <c r="I2187" s="12"/>
      <c r="J2187" s="12"/>
      <c r="K2187" s="30"/>
      <c r="L2187" s="2"/>
      <c r="M2187" s="15"/>
      <c r="N2187" s="11"/>
      <c r="O2187" s="11"/>
      <c r="P2187" s="11"/>
      <c r="Q2187" s="11"/>
      <c r="R2187" s="15"/>
      <c r="S2187" s="13"/>
      <c r="T2187" s="13"/>
      <c r="U2187" s="19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9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</row>
    <row r="2188" spans="1:80" x14ac:dyDescent="0.15">
      <c r="A2188" s="36"/>
      <c r="B2188" s="14"/>
      <c r="C2188" s="13"/>
      <c r="D2188" s="12"/>
      <c r="E2188" s="13"/>
      <c r="F2188" s="13"/>
      <c r="G2188" s="13"/>
      <c r="H2188" s="13"/>
      <c r="I2188" s="12"/>
      <c r="J2188" s="12"/>
      <c r="K2188" s="30"/>
      <c r="L2188" s="2"/>
      <c r="M2188" s="15"/>
      <c r="N2188" s="11"/>
      <c r="O2188" s="11"/>
      <c r="P2188" s="11"/>
      <c r="Q2188" s="11"/>
      <c r="R2188" s="15"/>
      <c r="S2188" s="13"/>
      <c r="T2188" s="13"/>
      <c r="U2188" s="19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9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</row>
    <row r="2189" spans="1:80" x14ac:dyDescent="0.15">
      <c r="A2189" s="36"/>
      <c r="B2189" s="14"/>
      <c r="C2189" s="13"/>
      <c r="D2189" s="12"/>
      <c r="E2189" s="13"/>
      <c r="F2189" s="13"/>
      <c r="G2189" s="13"/>
      <c r="H2189" s="13"/>
      <c r="I2189" s="12"/>
      <c r="J2189" s="12"/>
      <c r="K2189" s="30"/>
      <c r="L2189" s="2"/>
      <c r="M2189" s="15"/>
      <c r="N2189" s="11"/>
      <c r="O2189" s="11"/>
      <c r="P2189" s="11"/>
      <c r="Q2189" s="11"/>
      <c r="R2189" s="15"/>
      <c r="S2189" s="13"/>
      <c r="T2189" s="13"/>
      <c r="U2189" s="19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9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</row>
    <row r="2190" spans="1:80" x14ac:dyDescent="0.15">
      <c r="A2190" s="36"/>
      <c r="B2190" s="14"/>
      <c r="C2190" s="13"/>
      <c r="D2190" s="12"/>
      <c r="E2190" s="13"/>
      <c r="F2190" s="13"/>
      <c r="G2190" s="13"/>
      <c r="H2190" s="13"/>
      <c r="I2190" s="12"/>
      <c r="J2190" s="12"/>
      <c r="K2190" s="30"/>
      <c r="L2190" s="2"/>
      <c r="M2190" s="15"/>
      <c r="N2190" s="11"/>
      <c r="O2190" s="11"/>
      <c r="P2190" s="11"/>
      <c r="Q2190" s="11"/>
      <c r="R2190" s="15"/>
      <c r="S2190" s="13"/>
      <c r="T2190" s="13"/>
      <c r="U2190" s="19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9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</row>
    <row r="2191" spans="1:80" x14ac:dyDescent="0.15">
      <c r="A2191" s="36"/>
      <c r="B2191" s="14"/>
      <c r="C2191" s="13"/>
      <c r="D2191" s="12"/>
      <c r="E2191" s="13"/>
      <c r="F2191" s="13"/>
      <c r="G2191" s="13"/>
      <c r="H2191" s="13"/>
      <c r="I2191" s="12"/>
      <c r="J2191" s="12"/>
      <c r="K2191" s="30"/>
      <c r="L2191" s="2"/>
      <c r="M2191" s="15"/>
      <c r="N2191" s="11"/>
      <c r="O2191" s="11"/>
      <c r="P2191" s="11"/>
      <c r="Q2191" s="11"/>
      <c r="R2191" s="15"/>
      <c r="S2191" s="13"/>
      <c r="T2191" s="13"/>
      <c r="U2191" s="19"/>
      <c r="V2191" s="13"/>
      <c r="W2191" s="4"/>
      <c r="X2191" s="30"/>
      <c r="Y2191" s="9"/>
      <c r="Z2191" s="9"/>
      <c r="AA2191" s="28"/>
      <c r="AB2191" s="3"/>
      <c r="AC2191" s="1"/>
      <c r="AD2191" s="9"/>
      <c r="AE2191" s="3"/>
      <c r="AF2191" s="3"/>
      <c r="AG2191" s="3"/>
      <c r="AH2191" s="9"/>
      <c r="AI2191" s="10"/>
      <c r="AJ2191" s="9"/>
      <c r="AK2191" s="9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</row>
    <row r="2192" spans="1:80" x14ac:dyDescent="0.15">
      <c r="A2192" s="36"/>
      <c r="B2192" s="14"/>
      <c r="C2192" s="13"/>
      <c r="D2192" s="12"/>
      <c r="E2192" s="13"/>
      <c r="F2192" s="13"/>
      <c r="G2192" s="13"/>
      <c r="H2192" s="13"/>
      <c r="I2192" s="12"/>
      <c r="J2192" s="12"/>
      <c r="K2192" s="30"/>
      <c r="L2192" s="2"/>
      <c r="M2192" s="15"/>
      <c r="N2192" s="11"/>
      <c r="O2192" s="11"/>
      <c r="P2192" s="11"/>
      <c r="Q2192" s="11"/>
      <c r="R2192" s="15"/>
      <c r="S2192" s="13"/>
      <c r="T2192" s="13"/>
      <c r="U2192" s="19"/>
      <c r="V2192" s="13"/>
      <c r="W2192" s="4"/>
      <c r="X2192" s="30"/>
      <c r="Y2192" s="9"/>
      <c r="Z2192" s="9"/>
      <c r="AA2192" s="28"/>
      <c r="AB2192" s="3"/>
      <c r="AC2192" s="1"/>
      <c r="AD2192" s="9"/>
      <c r="AE2192" s="3"/>
      <c r="AF2192" s="3"/>
      <c r="AG2192" s="3"/>
      <c r="AH2192" s="9"/>
      <c r="AI2192" s="10"/>
      <c r="AJ2192" s="9"/>
      <c r="AK2192" s="9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</row>
    <row r="2193" spans="1:80" x14ac:dyDescent="0.15">
      <c r="A2193" s="36"/>
      <c r="B2193" s="14"/>
      <c r="C2193" s="13"/>
      <c r="D2193" s="12"/>
      <c r="E2193" s="13"/>
      <c r="F2193" s="13"/>
      <c r="G2193" s="13"/>
      <c r="H2193" s="13"/>
      <c r="I2193" s="12"/>
      <c r="J2193" s="12"/>
      <c r="K2193" s="30"/>
      <c r="L2193" s="2"/>
      <c r="M2193" s="15"/>
      <c r="N2193" s="11"/>
      <c r="O2193" s="11"/>
      <c r="P2193" s="11"/>
      <c r="Q2193" s="11"/>
      <c r="R2193" s="15"/>
      <c r="S2193" s="13"/>
      <c r="T2193" s="13"/>
      <c r="U2193" s="19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9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</row>
    <row r="2194" spans="1:80" x14ac:dyDescent="0.15">
      <c r="A2194" s="36"/>
      <c r="B2194" s="14"/>
      <c r="C2194" s="13"/>
      <c r="D2194" s="12"/>
      <c r="E2194" s="13"/>
      <c r="F2194" s="13"/>
      <c r="G2194" s="13"/>
      <c r="H2194" s="13"/>
      <c r="I2194" s="12"/>
      <c r="J2194" s="12"/>
      <c r="K2194" s="30"/>
      <c r="L2194" s="2"/>
      <c r="M2194" s="15"/>
      <c r="N2194" s="11"/>
      <c r="O2194" s="11"/>
      <c r="P2194" s="11"/>
      <c r="Q2194" s="11"/>
      <c r="R2194" s="15"/>
      <c r="S2194" s="13"/>
      <c r="T2194" s="13"/>
      <c r="U2194" s="19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9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</row>
    <row r="2195" spans="1:80" x14ac:dyDescent="0.15">
      <c r="A2195" s="36"/>
      <c r="B2195" s="14"/>
      <c r="C2195" s="13"/>
      <c r="D2195" s="12"/>
      <c r="E2195" s="13"/>
      <c r="F2195" s="13"/>
      <c r="G2195" s="13"/>
      <c r="H2195" s="13"/>
      <c r="I2195" s="12"/>
      <c r="J2195" s="12"/>
      <c r="K2195" s="30"/>
      <c r="L2195" s="2"/>
      <c r="M2195" s="15"/>
      <c r="N2195" s="11"/>
      <c r="O2195" s="11"/>
      <c r="P2195" s="11"/>
      <c r="Q2195" s="11"/>
      <c r="R2195" s="15"/>
      <c r="S2195" s="13"/>
      <c r="T2195" s="13"/>
      <c r="U2195" s="19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9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</row>
    <row r="2196" spans="1:80" x14ac:dyDescent="0.15">
      <c r="A2196" s="36"/>
      <c r="B2196" s="14"/>
      <c r="C2196" s="13"/>
      <c r="D2196" s="12"/>
      <c r="E2196" s="13"/>
      <c r="F2196" s="13"/>
      <c r="G2196" s="13"/>
      <c r="H2196" s="13"/>
      <c r="I2196" s="12"/>
      <c r="J2196" s="12"/>
      <c r="K2196" s="30"/>
      <c r="L2196" s="2"/>
      <c r="M2196" s="15"/>
      <c r="N2196" s="11"/>
      <c r="O2196" s="11"/>
      <c r="P2196" s="11"/>
      <c r="Q2196" s="11"/>
      <c r="R2196" s="15"/>
      <c r="S2196" s="13"/>
      <c r="T2196" s="13"/>
      <c r="U2196" s="19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9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</row>
    <row r="2197" spans="1:80" x14ac:dyDescent="0.15">
      <c r="A2197" s="36"/>
      <c r="B2197" s="14"/>
      <c r="C2197" s="13"/>
      <c r="D2197" s="12"/>
      <c r="E2197" s="13"/>
      <c r="F2197" s="13"/>
      <c r="G2197" s="13"/>
      <c r="H2197" s="13"/>
      <c r="I2197" s="12"/>
      <c r="J2197" s="12"/>
      <c r="K2197" s="30"/>
      <c r="L2197" s="2"/>
      <c r="M2197" s="15"/>
      <c r="N2197" s="11"/>
      <c r="O2197" s="11"/>
      <c r="P2197" s="11"/>
      <c r="Q2197" s="11"/>
      <c r="R2197" s="15"/>
      <c r="S2197" s="13"/>
      <c r="T2197" s="13"/>
      <c r="U2197" s="19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9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</row>
    <row r="2198" spans="1:80" x14ac:dyDescent="0.15">
      <c r="A2198" s="36"/>
      <c r="B2198" s="14"/>
      <c r="C2198" s="13"/>
      <c r="D2198" s="12"/>
      <c r="E2198" s="13"/>
      <c r="F2198" s="13"/>
      <c r="G2198" s="13"/>
      <c r="H2198" s="13"/>
      <c r="I2198" s="12"/>
      <c r="J2198" s="12"/>
      <c r="K2198" s="30"/>
      <c r="L2198" s="2"/>
      <c r="M2198" s="15"/>
      <c r="N2198" s="11"/>
      <c r="O2198" s="11"/>
      <c r="P2198" s="11"/>
      <c r="Q2198" s="11"/>
      <c r="R2198" s="15"/>
      <c r="S2198" s="13"/>
      <c r="T2198" s="13"/>
      <c r="U2198" s="19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9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</row>
    <row r="2199" spans="1:80" x14ac:dyDescent="0.15">
      <c r="A2199" s="36"/>
      <c r="B2199" s="14"/>
      <c r="C2199" s="13"/>
      <c r="D2199" s="12"/>
      <c r="E2199" s="13"/>
      <c r="F2199" s="13"/>
      <c r="G2199" s="13"/>
      <c r="H2199" s="13"/>
      <c r="I2199" s="12"/>
      <c r="J2199" s="12"/>
      <c r="K2199" s="30"/>
      <c r="L2199" s="2"/>
      <c r="M2199" s="15"/>
      <c r="N2199" s="11"/>
      <c r="O2199" s="11"/>
      <c r="P2199" s="11"/>
      <c r="Q2199" s="11"/>
      <c r="R2199" s="15"/>
      <c r="S2199" s="13"/>
      <c r="T2199" s="13"/>
      <c r="U2199" s="19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9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</row>
    <row r="2200" spans="1:80" x14ac:dyDescent="0.15">
      <c r="A2200" s="36"/>
      <c r="B2200" s="14"/>
      <c r="C2200" s="13"/>
      <c r="D2200" s="12"/>
      <c r="E2200" s="13"/>
      <c r="F2200" s="13"/>
      <c r="G2200" s="13"/>
      <c r="H2200" s="13"/>
      <c r="I2200" s="12"/>
      <c r="J2200" s="12"/>
      <c r="K2200" s="30"/>
      <c r="L2200" s="2"/>
      <c r="M2200" s="15"/>
      <c r="N2200" s="11"/>
      <c r="O2200" s="11"/>
      <c r="P2200" s="11"/>
      <c r="Q2200" s="11"/>
      <c r="R2200" s="15"/>
      <c r="S2200" s="13"/>
      <c r="T2200" s="13"/>
      <c r="U2200" s="19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9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</row>
    <row r="2201" spans="1:80" x14ac:dyDescent="0.15">
      <c r="A2201" s="36"/>
      <c r="B2201" s="14"/>
      <c r="C2201" s="13"/>
      <c r="D2201" s="12"/>
      <c r="E2201" s="13"/>
      <c r="F2201" s="13"/>
      <c r="G2201" s="13"/>
      <c r="H2201" s="13"/>
      <c r="I2201" s="12"/>
      <c r="J2201" s="12"/>
      <c r="K2201" s="30"/>
      <c r="L2201" s="2"/>
      <c r="M2201" s="15"/>
      <c r="N2201" s="11"/>
      <c r="O2201" s="11"/>
      <c r="P2201" s="11"/>
      <c r="Q2201" s="11"/>
      <c r="R2201" s="15"/>
      <c r="S2201" s="13"/>
      <c r="T2201" s="13"/>
      <c r="U2201" s="19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9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</row>
    <row r="2202" spans="1:80" x14ac:dyDescent="0.15">
      <c r="A2202" s="36"/>
      <c r="B2202" s="14"/>
      <c r="C2202" s="13"/>
      <c r="D2202" s="12"/>
      <c r="E2202" s="13"/>
      <c r="F2202" s="13"/>
      <c r="G2202" s="13"/>
      <c r="H2202" s="13"/>
      <c r="I2202" s="12"/>
      <c r="J2202" s="12"/>
      <c r="K2202" s="30"/>
      <c r="L2202" s="2"/>
      <c r="M2202" s="15"/>
      <c r="N2202" s="11"/>
      <c r="O2202" s="11"/>
      <c r="P2202" s="11"/>
      <c r="Q2202" s="11"/>
      <c r="R2202" s="15"/>
      <c r="S2202" s="13"/>
      <c r="T2202" s="13"/>
      <c r="U2202" s="19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9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</row>
    <row r="2203" spans="1:80" x14ac:dyDescent="0.15">
      <c r="A2203" s="36"/>
      <c r="B2203" s="14"/>
      <c r="C2203" s="13"/>
      <c r="D2203" s="12"/>
      <c r="E2203" s="13"/>
      <c r="F2203" s="13"/>
      <c r="G2203" s="13"/>
      <c r="H2203" s="13"/>
      <c r="I2203" s="12"/>
      <c r="J2203" s="12"/>
      <c r="K2203" s="30"/>
      <c r="L2203" s="2"/>
      <c r="M2203" s="15"/>
      <c r="N2203" s="11"/>
      <c r="O2203" s="11"/>
      <c r="P2203" s="11"/>
      <c r="Q2203" s="11"/>
      <c r="R2203" s="15"/>
      <c r="S2203" s="13"/>
      <c r="T2203" s="13"/>
      <c r="U2203" s="19"/>
      <c r="V2203" s="13"/>
      <c r="W2203" s="4"/>
      <c r="X2203" s="30"/>
      <c r="Y2203" s="9"/>
      <c r="Z2203" s="9"/>
      <c r="AA2203" s="28"/>
      <c r="AB2203" s="3"/>
      <c r="AC2203" s="1"/>
      <c r="AD2203" s="9"/>
      <c r="AE2203" s="3"/>
      <c r="AF2203" s="3"/>
      <c r="AG2203" s="3"/>
      <c r="AH2203" s="9"/>
      <c r="AI2203" s="10"/>
      <c r="AJ2203" s="9"/>
      <c r="AK2203" s="9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</row>
    <row r="2204" spans="1:80" x14ac:dyDescent="0.15">
      <c r="A2204" s="36"/>
      <c r="B2204" s="14"/>
      <c r="C2204" s="13"/>
      <c r="D2204" s="12"/>
      <c r="E2204" s="13"/>
      <c r="F2204" s="13"/>
      <c r="G2204" s="13"/>
      <c r="H2204" s="13"/>
      <c r="I2204" s="12"/>
      <c r="J2204" s="12"/>
      <c r="K2204" s="30"/>
      <c r="L2204" s="2"/>
      <c r="M2204" s="15"/>
      <c r="N2204" s="11"/>
      <c r="O2204" s="11"/>
      <c r="P2204" s="11"/>
      <c r="Q2204" s="11"/>
      <c r="R2204" s="15"/>
      <c r="S2204" s="13"/>
      <c r="T2204" s="13"/>
      <c r="U2204" s="19"/>
      <c r="V2204" s="13"/>
      <c r="W2204" s="4"/>
      <c r="X2204" s="30"/>
      <c r="Y2204" s="9"/>
      <c r="Z2204" s="9"/>
      <c r="AA2204" s="28"/>
      <c r="AB2204" s="3"/>
      <c r="AC2204" s="1"/>
      <c r="AD2204" s="9"/>
      <c r="AE2204" s="3"/>
      <c r="AF2204" s="3"/>
      <c r="AG2204" s="3"/>
      <c r="AH2204" s="9"/>
      <c r="AI2204" s="10"/>
      <c r="AJ2204" s="9"/>
      <c r="AK2204" s="9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</row>
    <row r="2205" spans="1:80" x14ac:dyDescent="0.15">
      <c r="A2205" s="36"/>
      <c r="B2205" s="14"/>
      <c r="C2205" s="13"/>
      <c r="D2205" s="12"/>
      <c r="E2205" s="13"/>
      <c r="F2205" s="13"/>
      <c r="G2205" s="13"/>
      <c r="H2205" s="13"/>
      <c r="I2205" s="12"/>
      <c r="J2205" s="12"/>
      <c r="K2205" s="30"/>
      <c r="L2205" s="2"/>
      <c r="M2205" s="15"/>
      <c r="N2205" s="11"/>
      <c r="O2205" s="11"/>
      <c r="P2205" s="11"/>
      <c r="Q2205" s="11"/>
      <c r="R2205" s="15"/>
      <c r="S2205" s="13"/>
      <c r="T2205" s="13"/>
      <c r="U2205" s="19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9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</row>
    <row r="2206" spans="1:80" x14ac:dyDescent="0.15">
      <c r="A2206" s="36"/>
      <c r="B2206" s="14"/>
      <c r="C2206" s="13"/>
      <c r="D2206" s="12"/>
      <c r="E2206" s="13"/>
      <c r="F2206" s="13"/>
      <c r="G2206" s="13"/>
      <c r="H2206" s="13"/>
      <c r="I2206" s="12"/>
      <c r="J2206" s="12"/>
      <c r="K2206" s="30"/>
      <c r="L2206" s="2"/>
      <c r="M2206" s="15"/>
      <c r="N2206" s="11"/>
      <c r="O2206" s="11"/>
      <c r="P2206" s="11"/>
      <c r="Q2206" s="11"/>
      <c r="R2206" s="15"/>
      <c r="S2206" s="13"/>
      <c r="T2206" s="13"/>
      <c r="U2206" s="19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9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</row>
    <row r="2207" spans="1:80" x14ac:dyDescent="0.15">
      <c r="A2207" s="36"/>
      <c r="B2207" s="14"/>
      <c r="C2207" s="13"/>
      <c r="D2207" s="12"/>
      <c r="E2207" s="13"/>
      <c r="F2207" s="13"/>
      <c r="G2207" s="13"/>
      <c r="H2207" s="13"/>
      <c r="I2207" s="12"/>
      <c r="J2207" s="12"/>
      <c r="K2207" s="30"/>
      <c r="L2207" s="2"/>
      <c r="M2207" s="15"/>
      <c r="N2207" s="11"/>
      <c r="O2207" s="11"/>
      <c r="P2207" s="11"/>
      <c r="Q2207" s="11"/>
      <c r="R2207" s="15"/>
      <c r="S2207" s="13"/>
      <c r="T2207" s="13"/>
      <c r="U2207" s="19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9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</row>
    <row r="2208" spans="1:80" x14ac:dyDescent="0.15">
      <c r="A2208" s="36"/>
      <c r="B2208" s="14"/>
      <c r="C2208" s="13"/>
      <c r="D2208" s="12"/>
      <c r="E2208" s="13"/>
      <c r="F2208" s="13"/>
      <c r="G2208" s="13"/>
      <c r="H2208" s="13"/>
      <c r="I2208" s="12"/>
      <c r="J2208" s="12"/>
      <c r="K2208" s="30"/>
      <c r="L2208" s="2"/>
      <c r="M2208" s="15"/>
      <c r="N2208" s="11"/>
      <c r="O2208" s="11"/>
      <c r="P2208" s="11"/>
      <c r="Q2208" s="11"/>
      <c r="R2208" s="15"/>
      <c r="S2208" s="13"/>
      <c r="T2208" s="13"/>
      <c r="U2208" s="19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9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</row>
    <row r="2209" spans="1:80" x14ac:dyDescent="0.15">
      <c r="A2209" s="36"/>
      <c r="B2209" s="14"/>
      <c r="C2209" s="13"/>
      <c r="D2209" s="12"/>
      <c r="E2209" s="13"/>
      <c r="F2209" s="13"/>
      <c r="G2209" s="13"/>
      <c r="H2209" s="13"/>
      <c r="I2209" s="12"/>
      <c r="J2209" s="12"/>
      <c r="K2209" s="30"/>
      <c r="L2209" s="2"/>
      <c r="M2209" s="15"/>
      <c r="N2209" s="11"/>
      <c r="O2209" s="11"/>
      <c r="P2209" s="11"/>
      <c r="Q2209" s="11"/>
      <c r="R2209" s="15"/>
      <c r="S2209" s="13"/>
      <c r="T2209" s="13"/>
      <c r="U2209" s="19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9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</row>
    <row r="2210" spans="1:80" x14ac:dyDescent="0.15">
      <c r="A2210" s="36"/>
      <c r="B2210" s="14"/>
      <c r="C2210" s="13"/>
      <c r="D2210" s="12"/>
      <c r="E2210" s="13"/>
      <c r="F2210" s="13"/>
      <c r="G2210" s="13"/>
      <c r="H2210" s="13"/>
      <c r="I2210" s="12"/>
      <c r="J2210" s="12"/>
      <c r="K2210" s="30"/>
      <c r="L2210" s="2"/>
      <c r="M2210" s="15"/>
      <c r="N2210" s="11"/>
      <c r="O2210" s="11"/>
      <c r="P2210" s="11"/>
      <c r="Q2210" s="11"/>
      <c r="R2210" s="15"/>
      <c r="S2210" s="13"/>
      <c r="T2210" s="13"/>
      <c r="U2210" s="19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9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</row>
    <row r="2211" spans="1:80" x14ac:dyDescent="0.15">
      <c r="A2211" s="36"/>
      <c r="B2211" s="14"/>
      <c r="C2211" s="13"/>
      <c r="D2211" s="12"/>
      <c r="E2211" s="13"/>
      <c r="F2211" s="13"/>
      <c r="G2211" s="13"/>
      <c r="H2211" s="13"/>
      <c r="I2211" s="12"/>
      <c r="J2211" s="12"/>
      <c r="K2211" s="30"/>
      <c r="L2211" s="2"/>
      <c r="M2211" s="15"/>
      <c r="N2211" s="11"/>
      <c r="O2211" s="11"/>
      <c r="P2211" s="11"/>
      <c r="Q2211" s="11"/>
      <c r="R2211" s="15"/>
      <c r="S2211" s="13"/>
      <c r="T2211" s="13"/>
      <c r="U2211" s="19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9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</row>
    <row r="2212" spans="1:80" x14ac:dyDescent="0.15">
      <c r="A2212" s="36"/>
      <c r="B2212" s="14"/>
      <c r="C2212" s="13"/>
      <c r="D2212" s="12"/>
      <c r="E2212" s="13"/>
      <c r="F2212" s="13"/>
      <c r="G2212" s="13"/>
      <c r="H2212" s="13"/>
      <c r="I2212" s="12"/>
      <c r="J2212" s="12"/>
      <c r="K2212" s="30"/>
      <c r="L2212" s="2"/>
      <c r="M2212" s="15"/>
      <c r="N2212" s="11"/>
      <c r="O2212" s="11"/>
      <c r="P2212" s="11"/>
      <c r="Q2212" s="11"/>
      <c r="R2212" s="15"/>
      <c r="S2212" s="13"/>
      <c r="T2212" s="13"/>
      <c r="U2212" s="19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9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</row>
    <row r="2213" spans="1:80" x14ac:dyDescent="0.15">
      <c r="A2213" s="36"/>
      <c r="B2213" s="14"/>
      <c r="C2213" s="13"/>
      <c r="D2213" s="12"/>
      <c r="E2213" s="13"/>
      <c r="F2213" s="13"/>
      <c r="G2213" s="13"/>
      <c r="H2213" s="13"/>
      <c r="I2213" s="12"/>
      <c r="J2213" s="12"/>
      <c r="K2213" s="30"/>
      <c r="L2213" s="2"/>
      <c r="M2213" s="15"/>
      <c r="N2213" s="11"/>
      <c r="O2213" s="11"/>
      <c r="P2213" s="11"/>
      <c r="Q2213" s="11"/>
      <c r="R2213" s="15"/>
      <c r="S2213" s="13"/>
      <c r="T2213" s="13"/>
      <c r="U2213" s="19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9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</row>
    <row r="2214" spans="1:80" x14ac:dyDescent="0.15">
      <c r="A2214" s="36"/>
      <c r="B2214" s="14"/>
      <c r="C2214" s="13"/>
      <c r="D2214" s="12"/>
      <c r="E2214" s="13"/>
      <c r="F2214" s="13"/>
      <c r="G2214" s="13"/>
      <c r="H2214" s="13"/>
      <c r="I2214" s="12"/>
      <c r="J2214" s="12"/>
      <c r="K2214" s="30"/>
      <c r="L2214" s="2"/>
      <c r="M2214" s="15"/>
      <c r="N2214" s="11"/>
      <c r="O2214" s="11"/>
      <c r="P2214" s="11"/>
      <c r="Q2214" s="11"/>
      <c r="R2214" s="15"/>
      <c r="S2214" s="13"/>
      <c r="T2214" s="13"/>
      <c r="U2214" s="19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9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</row>
    <row r="2215" spans="1:80" x14ac:dyDescent="0.15">
      <c r="A2215" s="36"/>
      <c r="B2215" s="14"/>
      <c r="C2215" s="13"/>
      <c r="D2215" s="12"/>
      <c r="E2215" s="13"/>
      <c r="F2215" s="13"/>
      <c r="G2215" s="13"/>
      <c r="H2215" s="13"/>
      <c r="I2215" s="12"/>
      <c r="J2215" s="12"/>
      <c r="K2215" s="30"/>
      <c r="L2215" s="2"/>
      <c r="M2215" s="15"/>
      <c r="N2215" s="11"/>
      <c r="O2215" s="11"/>
      <c r="P2215" s="11"/>
      <c r="Q2215" s="11"/>
      <c r="R2215" s="15"/>
      <c r="S2215" s="13"/>
      <c r="T2215" s="13"/>
      <c r="U2215" s="19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9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</row>
    <row r="2216" spans="1:80" x14ac:dyDescent="0.15">
      <c r="A2216" s="36"/>
      <c r="B2216" s="14"/>
      <c r="C2216" s="13"/>
      <c r="D2216" s="12"/>
      <c r="E2216" s="13"/>
      <c r="F2216" s="13"/>
      <c r="G2216" s="13"/>
      <c r="H2216" s="13"/>
      <c r="I2216" s="12"/>
      <c r="J2216" s="12"/>
      <c r="K2216" s="30"/>
      <c r="L2216" s="2"/>
      <c r="M2216" s="15"/>
      <c r="N2216" s="11"/>
      <c r="O2216" s="11"/>
      <c r="P2216" s="11"/>
      <c r="Q2216" s="11"/>
      <c r="R2216" s="15"/>
      <c r="S2216" s="13"/>
      <c r="T2216" s="13"/>
      <c r="U2216" s="19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9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</row>
    <row r="2217" spans="1:80" x14ac:dyDescent="0.15">
      <c r="A2217" s="36"/>
      <c r="B2217" s="14"/>
      <c r="C2217" s="13"/>
      <c r="D2217" s="12"/>
      <c r="E2217" s="13"/>
      <c r="F2217" s="13"/>
      <c r="G2217" s="13"/>
      <c r="H2217" s="13"/>
      <c r="I2217" s="12"/>
      <c r="J2217" s="12"/>
      <c r="K2217" s="30"/>
      <c r="L2217" s="2"/>
      <c r="M2217" s="15"/>
      <c r="N2217" s="11"/>
      <c r="O2217" s="11"/>
      <c r="P2217" s="11"/>
      <c r="Q2217" s="11"/>
      <c r="R2217" s="15"/>
      <c r="S2217" s="13"/>
      <c r="T2217" s="13"/>
      <c r="U2217" s="19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9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</row>
    <row r="2218" spans="1:80" x14ac:dyDescent="0.15">
      <c r="A2218" s="36"/>
      <c r="B2218" s="14"/>
      <c r="C2218" s="13"/>
      <c r="D2218" s="12"/>
      <c r="E2218" s="13"/>
      <c r="F2218" s="13"/>
      <c r="G2218" s="13"/>
      <c r="H2218" s="13"/>
      <c r="I2218" s="12"/>
      <c r="J2218" s="12"/>
      <c r="K2218" s="30"/>
      <c r="L2218" s="2"/>
      <c r="M2218" s="15"/>
      <c r="N2218" s="11"/>
      <c r="O2218" s="11"/>
      <c r="P2218" s="11"/>
      <c r="Q2218" s="11"/>
      <c r="R2218" s="15"/>
      <c r="S2218" s="13"/>
      <c r="T2218" s="13"/>
      <c r="U2218" s="19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9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</row>
    <row r="2219" spans="1:80" x14ac:dyDescent="0.15">
      <c r="A2219" s="36"/>
      <c r="B2219" s="14"/>
      <c r="C2219" s="13"/>
      <c r="D2219" s="12"/>
      <c r="E2219" s="13"/>
      <c r="F2219" s="13"/>
      <c r="G2219" s="13"/>
      <c r="H2219" s="13"/>
      <c r="I2219" s="12"/>
      <c r="J2219" s="12"/>
      <c r="K2219" s="30"/>
      <c r="L2219" s="2"/>
      <c r="M2219" s="15"/>
      <c r="N2219" s="11"/>
      <c r="O2219" s="11"/>
      <c r="P2219" s="11"/>
      <c r="Q2219" s="11"/>
      <c r="R2219" s="15"/>
      <c r="S2219" s="13"/>
      <c r="T2219" s="13"/>
      <c r="U2219" s="19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9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</row>
    <row r="2220" spans="1:80" x14ac:dyDescent="0.15">
      <c r="A2220" s="36"/>
      <c r="B2220" s="14"/>
      <c r="C2220" s="13"/>
      <c r="D2220" s="12"/>
      <c r="E2220" s="13"/>
      <c r="F2220" s="13"/>
      <c r="G2220" s="13"/>
      <c r="H2220" s="13"/>
      <c r="I2220" s="12"/>
      <c r="J2220" s="12"/>
      <c r="K2220" s="30"/>
      <c r="L2220" s="2"/>
      <c r="M2220" s="15"/>
      <c r="N2220" s="11"/>
      <c r="O2220" s="11"/>
      <c r="P2220" s="11"/>
      <c r="Q2220" s="11"/>
      <c r="R2220" s="15"/>
      <c r="S2220" s="13"/>
      <c r="T2220" s="13"/>
      <c r="U2220" s="19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9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</row>
    <row r="2221" spans="1:80" x14ac:dyDescent="0.15">
      <c r="A2221" s="36"/>
      <c r="B2221" s="14"/>
      <c r="C2221" s="13"/>
      <c r="D2221" s="12"/>
      <c r="E2221" s="13"/>
      <c r="F2221" s="13"/>
      <c r="G2221" s="13"/>
      <c r="H2221" s="13"/>
      <c r="I2221" s="12"/>
      <c r="J2221" s="12"/>
      <c r="K2221" s="30"/>
      <c r="L2221" s="2"/>
      <c r="M2221" s="15"/>
      <c r="N2221" s="11"/>
      <c r="O2221" s="11"/>
      <c r="P2221" s="11"/>
      <c r="Q2221" s="11"/>
      <c r="R2221" s="15"/>
      <c r="S2221" s="13"/>
      <c r="T2221" s="13"/>
      <c r="U2221" s="19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9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</row>
    <row r="2222" spans="1:80" x14ac:dyDescent="0.15">
      <c r="A2222" s="36"/>
      <c r="B2222" s="14"/>
      <c r="C2222" s="13"/>
      <c r="D2222" s="12"/>
      <c r="E2222" s="13"/>
      <c r="F2222" s="13"/>
      <c r="G2222" s="13"/>
      <c r="H2222" s="13"/>
      <c r="I2222" s="12"/>
      <c r="J2222" s="12"/>
      <c r="K2222" s="30"/>
      <c r="L2222" s="2"/>
      <c r="M2222" s="15"/>
      <c r="N2222" s="11"/>
      <c r="O2222" s="11"/>
      <c r="P2222" s="11"/>
      <c r="Q2222" s="11"/>
      <c r="R2222" s="15"/>
      <c r="S2222" s="13"/>
      <c r="T2222" s="13"/>
      <c r="U2222" s="19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9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</row>
    <row r="2223" spans="1:80" x14ac:dyDescent="0.15">
      <c r="A2223" s="36"/>
      <c r="B2223" s="14"/>
      <c r="C2223" s="13"/>
      <c r="D2223" s="12"/>
      <c r="E2223" s="13"/>
      <c r="F2223" s="13"/>
      <c r="G2223" s="13"/>
      <c r="H2223" s="13"/>
      <c r="I2223" s="12"/>
      <c r="J2223" s="12"/>
      <c r="K2223" s="30"/>
      <c r="L2223" s="2"/>
      <c r="M2223" s="15"/>
      <c r="N2223" s="11"/>
      <c r="O2223" s="11"/>
      <c r="P2223" s="11"/>
      <c r="Q2223" s="11"/>
      <c r="R2223" s="15"/>
      <c r="S2223" s="13"/>
      <c r="T2223" s="13"/>
      <c r="U2223" s="19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9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</row>
    <row r="2224" spans="1:80" x14ac:dyDescent="0.15">
      <c r="A2224" s="36"/>
      <c r="B2224" s="14"/>
      <c r="C2224" s="13"/>
      <c r="D2224" s="12"/>
      <c r="E2224" s="13"/>
      <c r="F2224" s="13"/>
      <c r="G2224" s="13"/>
      <c r="H2224" s="13"/>
      <c r="I2224" s="12"/>
      <c r="J2224" s="12"/>
      <c r="K2224" s="30"/>
      <c r="L2224" s="2"/>
      <c r="M2224" s="15"/>
      <c r="N2224" s="11"/>
      <c r="O2224" s="11"/>
      <c r="P2224" s="11"/>
      <c r="Q2224" s="11"/>
      <c r="R2224" s="15"/>
      <c r="S2224" s="13"/>
      <c r="T2224" s="13"/>
      <c r="U2224" s="19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9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</row>
    <row r="2225" spans="1:80" x14ac:dyDescent="0.15">
      <c r="A2225" s="36"/>
      <c r="B2225" s="14"/>
      <c r="C2225" s="13"/>
      <c r="D2225" s="12"/>
      <c r="E2225" s="13"/>
      <c r="F2225" s="13"/>
      <c r="G2225" s="13"/>
      <c r="H2225" s="13"/>
      <c r="I2225" s="12"/>
      <c r="J2225" s="12"/>
      <c r="K2225" s="30"/>
      <c r="L2225" s="2"/>
      <c r="M2225" s="15"/>
      <c r="N2225" s="11"/>
      <c r="O2225" s="11"/>
      <c r="P2225" s="11"/>
      <c r="Q2225" s="11"/>
      <c r="R2225" s="15"/>
      <c r="S2225" s="13"/>
      <c r="T2225" s="13"/>
      <c r="U2225" s="19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9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</row>
    <row r="2226" spans="1:80" x14ac:dyDescent="0.15">
      <c r="A2226" s="36"/>
      <c r="B2226" s="14"/>
      <c r="C2226" s="13"/>
      <c r="D2226" s="12"/>
      <c r="E2226" s="13"/>
      <c r="F2226" s="13"/>
      <c r="G2226" s="13"/>
      <c r="H2226" s="13"/>
      <c r="I2226" s="12"/>
      <c r="J2226" s="12"/>
      <c r="K2226" s="30"/>
      <c r="L2226" s="2"/>
      <c r="M2226" s="15"/>
      <c r="N2226" s="11"/>
      <c r="O2226" s="11"/>
      <c r="P2226" s="11"/>
      <c r="Q2226" s="11"/>
      <c r="R2226" s="15"/>
      <c r="S2226" s="13"/>
      <c r="T2226" s="13"/>
      <c r="U2226" s="19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9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</row>
    <row r="2227" spans="1:80" x14ac:dyDescent="0.15">
      <c r="A2227" s="36"/>
      <c r="B2227" s="14"/>
      <c r="C2227" s="13"/>
      <c r="D2227" s="12"/>
      <c r="E2227" s="13"/>
      <c r="F2227" s="13"/>
      <c r="G2227" s="13"/>
      <c r="H2227" s="13"/>
      <c r="I2227" s="12"/>
      <c r="J2227" s="12"/>
      <c r="K2227" s="30"/>
      <c r="L2227" s="2"/>
      <c r="M2227" s="15"/>
      <c r="N2227" s="11"/>
      <c r="O2227" s="11"/>
      <c r="P2227" s="11"/>
      <c r="Q2227" s="11"/>
      <c r="R2227" s="15"/>
      <c r="S2227" s="13"/>
      <c r="T2227" s="13"/>
      <c r="U2227" s="19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9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</row>
    <row r="2228" spans="1:80" x14ac:dyDescent="0.15">
      <c r="A2228" s="36"/>
      <c r="B2228" s="14"/>
      <c r="C2228" s="13"/>
      <c r="D2228" s="12"/>
      <c r="E2228" s="13"/>
      <c r="F2228" s="13"/>
      <c r="G2228" s="13"/>
      <c r="H2228" s="13"/>
      <c r="I2228" s="12"/>
      <c r="J2228" s="12"/>
      <c r="K2228" s="30"/>
      <c r="L2228" s="2"/>
      <c r="M2228" s="15"/>
      <c r="N2228" s="11"/>
      <c r="O2228" s="11"/>
      <c r="P2228" s="11"/>
      <c r="Q2228" s="11"/>
      <c r="R2228" s="15"/>
      <c r="S2228" s="13"/>
      <c r="T2228" s="13"/>
      <c r="U2228" s="19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9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</row>
    <row r="2229" spans="1:80" x14ac:dyDescent="0.15">
      <c r="A2229" s="36"/>
      <c r="B2229" s="14"/>
      <c r="C2229" s="13"/>
      <c r="D2229" s="12"/>
      <c r="E2229" s="13"/>
      <c r="F2229" s="13"/>
      <c r="G2229" s="13"/>
      <c r="H2229" s="13"/>
      <c r="I2229" s="12"/>
      <c r="J2229" s="12"/>
      <c r="K2229" s="30"/>
      <c r="L2229" s="2"/>
      <c r="M2229" s="15"/>
      <c r="N2229" s="11"/>
      <c r="O2229" s="11"/>
      <c r="P2229" s="11"/>
      <c r="Q2229" s="11"/>
      <c r="R2229" s="15"/>
      <c r="S2229" s="13"/>
      <c r="T2229" s="13"/>
      <c r="U2229" s="19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9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</row>
    <row r="2230" spans="1:80" x14ac:dyDescent="0.15">
      <c r="A2230" s="36"/>
      <c r="B2230" s="14"/>
      <c r="C2230" s="13"/>
      <c r="D2230" s="12"/>
      <c r="E2230" s="13"/>
      <c r="F2230" s="13"/>
      <c r="G2230" s="13"/>
      <c r="H2230" s="13"/>
      <c r="I2230" s="12"/>
      <c r="J2230" s="12"/>
      <c r="K2230" s="30"/>
      <c r="L2230" s="2"/>
      <c r="M2230" s="15"/>
      <c r="N2230" s="11"/>
      <c r="O2230" s="11"/>
      <c r="P2230" s="11"/>
      <c r="Q2230" s="11"/>
      <c r="R2230" s="15"/>
      <c r="S2230" s="13"/>
      <c r="T2230" s="13"/>
      <c r="U2230" s="19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9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</row>
    <row r="2231" spans="1:80" x14ac:dyDescent="0.15">
      <c r="A2231" s="36"/>
      <c r="B2231" s="14"/>
      <c r="C2231" s="13"/>
      <c r="D2231" s="12"/>
      <c r="E2231" s="13"/>
      <c r="F2231" s="13"/>
      <c r="G2231" s="13"/>
      <c r="H2231" s="13"/>
      <c r="I2231" s="12"/>
      <c r="J2231" s="12"/>
      <c r="K2231" s="30"/>
      <c r="L2231" s="2"/>
      <c r="M2231" s="15"/>
      <c r="N2231" s="11"/>
      <c r="O2231" s="11"/>
      <c r="P2231" s="11"/>
      <c r="Q2231" s="11"/>
      <c r="R2231" s="15"/>
      <c r="S2231" s="13"/>
      <c r="T2231" s="13"/>
      <c r="U2231" s="19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9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</row>
    <row r="2232" spans="1:80" x14ac:dyDescent="0.15">
      <c r="A2232" s="36"/>
      <c r="B2232" s="14"/>
      <c r="C2232" s="13"/>
      <c r="D2232" s="12"/>
      <c r="E2232" s="13"/>
      <c r="F2232" s="13"/>
      <c r="G2232" s="13"/>
      <c r="H2232" s="13"/>
      <c r="I2232" s="12"/>
      <c r="J2232" s="12"/>
      <c r="K2232" s="30"/>
      <c r="L2232" s="2"/>
      <c r="M2232" s="15"/>
      <c r="N2232" s="11"/>
      <c r="O2232" s="11"/>
      <c r="P2232" s="11"/>
      <c r="Q2232" s="11"/>
      <c r="R2232" s="15"/>
      <c r="S2232" s="13"/>
      <c r="T2232" s="13"/>
      <c r="U2232" s="19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9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</row>
    <row r="2233" spans="1:80" x14ac:dyDescent="0.15">
      <c r="A2233" s="36"/>
      <c r="B2233" s="14"/>
      <c r="C2233" s="13"/>
      <c r="D2233" s="12"/>
      <c r="E2233" s="13"/>
      <c r="F2233" s="13"/>
      <c r="G2233" s="13"/>
      <c r="H2233" s="13"/>
      <c r="I2233" s="12"/>
      <c r="J2233" s="12"/>
      <c r="K2233" s="30"/>
      <c r="L2233" s="2"/>
      <c r="M2233" s="15"/>
      <c r="N2233" s="11"/>
      <c r="O2233" s="11"/>
      <c r="P2233" s="11"/>
      <c r="Q2233" s="11"/>
      <c r="R2233" s="15"/>
      <c r="S2233" s="13"/>
      <c r="T2233" s="13"/>
      <c r="U2233" s="19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9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</row>
    <row r="2234" spans="1:80" x14ac:dyDescent="0.15">
      <c r="A2234" s="36"/>
      <c r="B2234" s="14"/>
      <c r="C2234" s="13"/>
      <c r="D2234" s="12"/>
      <c r="E2234" s="13"/>
      <c r="F2234" s="13"/>
      <c r="G2234" s="13"/>
      <c r="H2234" s="13"/>
      <c r="I2234" s="12"/>
      <c r="J2234" s="12"/>
      <c r="K2234" s="30"/>
      <c r="L2234" s="2"/>
      <c r="M2234" s="15"/>
      <c r="N2234" s="11"/>
      <c r="O2234" s="11"/>
      <c r="P2234" s="11"/>
      <c r="Q2234" s="11"/>
      <c r="R2234" s="15"/>
      <c r="S2234" s="13"/>
      <c r="T2234" s="13"/>
      <c r="U2234" s="19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9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</row>
    <row r="2235" spans="1:80" x14ac:dyDescent="0.15">
      <c r="A2235" s="36"/>
      <c r="B2235" s="14"/>
      <c r="C2235" s="13"/>
      <c r="D2235" s="12"/>
      <c r="E2235" s="13"/>
      <c r="F2235" s="13"/>
      <c r="G2235" s="13"/>
      <c r="H2235" s="13"/>
      <c r="I2235" s="12"/>
      <c r="J2235" s="12"/>
      <c r="K2235" s="30"/>
      <c r="L2235" s="2"/>
      <c r="M2235" s="15"/>
      <c r="N2235" s="11"/>
      <c r="O2235" s="11"/>
      <c r="P2235" s="11"/>
      <c r="Q2235" s="11"/>
      <c r="R2235" s="15"/>
      <c r="S2235" s="13"/>
      <c r="T2235" s="13"/>
      <c r="U2235" s="19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9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</row>
    <row r="2236" spans="1:80" x14ac:dyDescent="0.15">
      <c r="A2236" s="36"/>
      <c r="B2236" s="14"/>
      <c r="C2236" s="13"/>
      <c r="D2236" s="12"/>
      <c r="E2236" s="13"/>
      <c r="F2236" s="13"/>
      <c r="G2236" s="13"/>
      <c r="H2236" s="13"/>
      <c r="I2236" s="12"/>
      <c r="J2236" s="12"/>
      <c r="K2236" s="30"/>
      <c r="L2236" s="2"/>
      <c r="M2236" s="15"/>
      <c r="N2236" s="11"/>
      <c r="O2236" s="11"/>
      <c r="P2236" s="11"/>
      <c r="Q2236" s="11"/>
      <c r="R2236" s="15"/>
      <c r="S2236" s="13"/>
      <c r="T2236" s="13"/>
      <c r="U2236" s="19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9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</row>
    <row r="2237" spans="1:80" x14ac:dyDescent="0.15">
      <c r="A2237" s="36"/>
      <c r="B2237" s="14"/>
      <c r="C2237" s="13"/>
      <c r="D2237" s="12"/>
      <c r="E2237" s="13"/>
      <c r="F2237" s="13"/>
      <c r="G2237" s="13"/>
      <c r="H2237" s="13"/>
      <c r="I2237" s="12"/>
      <c r="J2237" s="12"/>
      <c r="K2237" s="30"/>
      <c r="L2237" s="2"/>
      <c r="M2237" s="15"/>
      <c r="N2237" s="11"/>
      <c r="O2237" s="11"/>
      <c r="P2237" s="11"/>
      <c r="Q2237" s="11"/>
      <c r="R2237" s="15"/>
      <c r="S2237" s="13"/>
      <c r="T2237" s="13"/>
      <c r="U2237" s="19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9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</row>
    <row r="2238" spans="1:80" x14ac:dyDescent="0.15">
      <c r="A2238" s="36"/>
      <c r="B2238" s="14"/>
      <c r="C2238" s="13"/>
      <c r="D2238" s="12"/>
      <c r="E2238" s="13"/>
      <c r="F2238" s="13"/>
      <c r="G2238" s="13"/>
      <c r="H2238" s="13"/>
      <c r="I2238" s="12"/>
      <c r="J2238" s="12"/>
      <c r="K2238" s="30"/>
      <c r="L2238" s="2"/>
      <c r="M2238" s="15"/>
      <c r="N2238" s="11"/>
      <c r="O2238" s="11"/>
      <c r="P2238" s="11"/>
      <c r="Q2238" s="11"/>
      <c r="R2238" s="15"/>
      <c r="S2238" s="13"/>
      <c r="T2238" s="13"/>
      <c r="U2238" s="19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9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</row>
    <row r="2239" spans="1:80" x14ac:dyDescent="0.15">
      <c r="A2239" s="36"/>
      <c r="B2239" s="14"/>
      <c r="C2239" s="13"/>
      <c r="D2239" s="12"/>
      <c r="E2239" s="13"/>
      <c r="F2239" s="13"/>
      <c r="G2239" s="13"/>
      <c r="H2239" s="13"/>
      <c r="I2239" s="12"/>
      <c r="J2239" s="12"/>
      <c r="K2239" s="30"/>
      <c r="L2239" s="2"/>
      <c r="M2239" s="15"/>
      <c r="N2239" s="11"/>
      <c r="O2239" s="11"/>
      <c r="P2239" s="11"/>
      <c r="Q2239" s="11"/>
      <c r="R2239" s="15"/>
      <c r="S2239" s="13"/>
      <c r="T2239" s="13"/>
      <c r="U2239" s="19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9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</row>
    <row r="2240" spans="1:80" x14ac:dyDescent="0.15">
      <c r="A2240" s="36"/>
      <c r="B2240" s="14"/>
      <c r="C2240" s="13"/>
      <c r="D2240" s="12"/>
      <c r="E2240" s="13"/>
      <c r="F2240" s="13"/>
      <c r="G2240" s="13"/>
      <c r="H2240" s="13"/>
      <c r="I2240" s="12"/>
      <c r="J2240" s="12"/>
      <c r="K2240" s="30"/>
      <c r="L2240" s="2"/>
      <c r="M2240" s="15"/>
      <c r="N2240" s="11"/>
      <c r="O2240" s="11"/>
      <c r="P2240" s="11"/>
      <c r="Q2240" s="11"/>
      <c r="R2240" s="15"/>
      <c r="S2240" s="13"/>
      <c r="T2240" s="13"/>
      <c r="U2240" s="19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9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</row>
    <row r="2241" spans="1:80" x14ac:dyDescent="0.15">
      <c r="A2241" s="36"/>
      <c r="B2241" s="14"/>
      <c r="C2241" s="13"/>
      <c r="D2241" s="12"/>
      <c r="E2241" s="13"/>
      <c r="F2241" s="13"/>
      <c r="G2241" s="13"/>
      <c r="H2241" s="13"/>
      <c r="I2241" s="12"/>
      <c r="J2241" s="12"/>
      <c r="K2241" s="30"/>
      <c r="L2241" s="2"/>
      <c r="M2241" s="15"/>
      <c r="N2241" s="11"/>
      <c r="O2241" s="11"/>
      <c r="P2241" s="11"/>
      <c r="Q2241" s="11"/>
      <c r="R2241" s="15"/>
      <c r="S2241" s="13"/>
      <c r="T2241" s="13"/>
      <c r="U2241" s="19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9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</row>
    <row r="2242" spans="1:80" x14ac:dyDescent="0.15">
      <c r="A2242" s="36"/>
      <c r="B2242" s="14"/>
      <c r="C2242" s="13"/>
      <c r="D2242" s="12"/>
      <c r="E2242" s="13"/>
      <c r="F2242" s="13"/>
      <c r="G2242" s="13"/>
      <c r="H2242" s="13"/>
      <c r="I2242" s="12"/>
      <c r="J2242" s="12"/>
      <c r="K2242" s="30"/>
      <c r="L2242" s="2"/>
      <c r="M2242" s="15"/>
      <c r="N2242" s="11"/>
      <c r="O2242" s="11"/>
      <c r="P2242" s="11"/>
      <c r="Q2242" s="11"/>
      <c r="R2242" s="15"/>
      <c r="S2242" s="13"/>
      <c r="T2242" s="13"/>
      <c r="U2242" s="19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9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</row>
    <row r="2243" spans="1:80" x14ac:dyDescent="0.15">
      <c r="A2243" s="36"/>
      <c r="B2243" s="14"/>
      <c r="C2243" s="13"/>
      <c r="D2243" s="12"/>
      <c r="E2243" s="13"/>
      <c r="F2243" s="13"/>
      <c r="G2243" s="13"/>
      <c r="H2243" s="13"/>
      <c r="I2243" s="12"/>
      <c r="J2243" s="12"/>
      <c r="K2243" s="30"/>
      <c r="L2243" s="2"/>
      <c r="M2243" s="15"/>
      <c r="N2243" s="11"/>
      <c r="O2243" s="11"/>
      <c r="P2243" s="11"/>
      <c r="Q2243" s="11"/>
      <c r="R2243" s="15"/>
      <c r="S2243" s="13"/>
      <c r="T2243" s="13"/>
      <c r="U2243" s="19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9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</row>
    <row r="2244" spans="1:80" x14ac:dyDescent="0.15">
      <c r="A2244" s="36"/>
      <c r="B2244" s="14"/>
      <c r="C2244" s="13"/>
      <c r="D2244" s="12"/>
      <c r="E2244" s="13"/>
      <c r="F2244" s="13"/>
      <c r="G2244" s="13"/>
      <c r="H2244" s="13"/>
      <c r="I2244" s="12"/>
      <c r="J2244" s="12"/>
      <c r="K2244" s="30"/>
      <c r="L2244" s="2"/>
      <c r="M2244" s="15"/>
      <c r="N2244" s="11"/>
      <c r="O2244" s="11"/>
      <c r="P2244" s="11"/>
      <c r="Q2244" s="11"/>
      <c r="R2244" s="15"/>
      <c r="S2244" s="13"/>
      <c r="T2244" s="13"/>
      <c r="U2244" s="19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9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</row>
    <row r="2245" spans="1:80" x14ac:dyDescent="0.15">
      <c r="A2245" s="36"/>
      <c r="B2245" s="14"/>
      <c r="C2245" s="13"/>
      <c r="D2245" s="12"/>
      <c r="E2245" s="13"/>
      <c r="F2245" s="13"/>
      <c r="G2245" s="13"/>
      <c r="H2245" s="13"/>
      <c r="I2245" s="12"/>
      <c r="J2245" s="12"/>
      <c r="K2245" s="30"/>
      <c r="L2245" s="2"/>
      <c r="M2245" s="15"/>
      <c r="N2245" s="11"/>
      <c r="O2245" s="11"/>
      <c r="P2245" s="11"/>
      <c r="Q2245" s="11"/>
      <c r="R2245" s="15"/>
      <c r="S2245" s="13"/>
      <c r="T2245" s="13"/>
      <c r="U2245" s="19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9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</row>
    <row r="2246" spans="1:80" x14ac:dyDescent="0.15">
      <c r="A2246" s="36"/>
      <c r="B2246" s="14"/>
      <c r="C2246" s="13"/>
      <c r="D2246" s="12"/>
      <c r="E2246" s="13"/>
      <c r="F2246" s="13"/>
      <c r="G2246" s="13"/>
      <c r="H2246" s="13"/>
      <c r="I2246" s="12"/>
      <c r="J2246" s="12"/>
      <c r="K2246" s="30"/>
      <c r="L2246" s="2"/>
      <c r="M2246" s="15"/>
      <c r="N2246" s="11"/>
      <c r="O2246" s="11"/>
      <c r="P2246" s="11"/>
      <c r="Q2246" s="11"/>
      <c r="R2246" s="15"/>
      <c r="S2246" s="13"/>
      <c r="T2246" s="13"/>
      <c r="U2246" s="19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9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</row>
    <row r="2247" spans="1:80" x14ac:dyDescent="0.15">
      <c r="A2247" s="36"/>
      <c r="B2247" s="14"/>
      <c r="C2247" s="13"/>
      <c r="D2247" s="12"/>
      <c r="E2247" s="13"/>
      <c r="F2247" s="13"/>
      <c r="G2247" s="13"/>
      <c r="H2247" s="13"/>
      <c r="I2247" s="12"/>
      <c r="J2247" s="12"/>
      <c r="K2247" s="30"/>
      <c r="L2247" s="2"/>
      <c r="M2247" s="15"/>
      <c r="N2247" s="11"/>
      <c r="O2247" s="11"/>
      <c r="P2247" s="11"/>
      <c r="Q2247" s="11"/>
      <c r="R2247" s="15"/>
      <c r="S2247" s="13"/>
      <c r="T2247" s="13"/>
      <c r="U2247" s="19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9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</row>
    <row r="2248" spans="1:80" x14ac:dyDescent="0.15">
      <c r="A2248" s="36"/>
      <c r="B2248" s="14"/>
      <c r="C2248" s="13"/>
      <c r="D2248" s="12"/>
      <c r="E2248" s="13"/>
      <c r="F2248" s="13"/>
      <c r="G2248" s="13"/>
      <c r="H2248" s="13"/>
      <c r="I2248" s="12"/>
      <c r="J2248" s="12"/>
      <c r="K2248" s="30"/>
      <c r="L2248" s="2"/>
      <c r="M2248" s="15"/>
      <c r="N2248" s="11"/>
      <c r="O2248" s="11"/>
      <c r="P2248" s="11"/>
      <c r="Q2248" s="11"/>
      <c r="R2248" s="15"/>
      <c r="S2248" s="13"/>
      <c r="T2248" s="13"/>
      <c r="U2248" s="19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9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</row>
    <row r="2249" spans="1:80" x14ac:dyDescent="0.15">
      <c r="A2249" s="36"/>
      <c r="B2249" s="14"/>
      <c r="C2249" s="13"/>
      <c r="D2249" s="12"/>
      <c r="E2249" s="13"/>
      <c r="F2249" s="13"/>
      <c r="G2249" s="13"/>
      <c r="H2249" s="13"/>
      <c r="I2249" s="12"/>
      <c r="J2249" s="12"/>
      <c r="K2249" s="30"/>
      <c r="L2249" s="2"/>
      <c r="M2249" s="15"/>
      <c r="N2249" s="11"/>
      <c r="O2249" s="11"/>
      <c r="P2249" s="11"/>
      <c r="Q2249" s="11"/>
      <c r="R2249" s="15"/>
      <c r="S2249" s="13"/>
      <c r="T2249" s="13"/>
      <c r="U2249" s="19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9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</row>
    <row r="2250" spans="1:80" x14ac:dyDescent="0.15">
      <c r="A2250" s="36"/>
      <c r="B2250" s="14"/>
      <c r="C2250" s="13"/>
      <c r="D2250" s="12"/>
      <c r="E2250" s="13"/>
      <c r="F2250" s="13"/>
      <c r="G2250" s="13"/>
      <c r="H2250" s="13"/>
      <c r="I2250" s="12"/>
      <c r="J2250" s="12"/>
      <c r="K2250" s="30"/>
      <c r="L2250" s="2"/>
      <c r="M2250" s="15"/>
      <c r="N2250" s="11"/>
      <c r="O2250" s="11"/>
      <c r="P2250" s="11"/>
      <c r="Q2250" s="11"/>
      <c r="R2250" s="15"/>
      <c r="S2250" s="13"/>
      <c r="T2250" s="13"/>
      <c r="U2250" s="19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9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</row>
    <row r="2251" spans="1:80" x14ac:dyDescent="0.15">
      <c r="A2251" s="36"/>
      <c r="B2251" s="14"/>
      <c r="C2251" s="13"/>
      <c r="D2251" s="12"/>
      <c r="E2251" s="13"/>
      <c r="F2251" s="13"/>
      <c r="G2251" s="13"/>
      <c r="H2251" s="13"/>
      <c r="I2251" s="12"/>
      <c r="J2251" s="12"/>
      <c r="K2251" s="30"/>
      <c r="L2251" s="2"/>
      <c r="M2251" s="15"/>
      <c r="N2251" s="11"/>
      <c r="O2251" s="11"/>
      <c r="P2251" s="11"/>
      <c r="Q2251" s="11"/>
      <c r="R2251" s="15"/>
      <c r="S2251" s="13"/>
      <c r="T2251" s="13"/>
      <c r="U2251" s="19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9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</row>
    <row r="2252" spans="1:80" x14ac:dyDescent="0.15">
      <c r="A2252" s="36"/>
      <c r="B2252" s="14"/>
      <c r="C2252" s="13"/>
      <c r="D2252" s="12"/>
      <c r="E2252" s="13"/>
      <c r="F2252" s="13"/>
      <c r="G2252" s="13"/>
      <c r="H2252" s="13"/>
      <c r="I2252" s="12"/>
      <c r="J2252" s="12"/>
      <c r="K2252" s="30"/>
      <c r="L2252" s="2"/>
      <c r="M2252" s="15"/>
      <c r="N2252" s="11"/>
      <c r="O2252" s="11"/>
      <c r="P2252" s="11"/>
      <c r="Q2252" s="11"/>
      <c r="R2252" s="15"/>
      <c r="S2252" s="13"/>
      <c r="T2252" s="13"/>
      <c r="U2252" s="19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9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</row>
    <row r="2253" spans="1:80" x14ac:dyDescent="0.15">
      <c r="A2253" s="36"/>
      <c r="B2253" s="14"/>
      <c r="C2253" s="13"/>
      <c r="D2253" s="12"/>
      <c r="E2253" s="13"/>
      <c r="F2253" s="13"/>
      <c r="G2253" s="13"/>
      <c r="H2253" s="13"/>
      <c r="I2253" s="12"/>
      <c r="J2253" s="12"/>
      <c r="K2253" s="30"/>
      <c r="L2253" s="2"/>
      <c r="M2253" s="15"/>
      <c r="N2253" s="11"/>
      <c r="O2253" s="11"/>
      <c r="P2253" s="11"/>
      <c r="Q2253" s="11"/>
      <c r="R2253" s="15"/>
      <c r="S2253" s="13"/>
      <c r="T2253" s="13"/>
      <c r="U2253" s="19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9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</row>
    <row r="2254" spans="1:80" x14ac:dyDescent="0.15">
      <c r="A2254" s="36"/>
      <c r="B2254" s="14"/>
      <c r="C2254" s="13"/>
      <c r="D2254" s="12"/>
      <c r="E2254" s="13"/>
      <c r="F2254" s="13"/>
      <c r="G2254" s="13"/>
      <c r="H2254" s="13"/>
      <c r="I2254" s="12"/>
      <c r="J2254" s="12"/>
      <c r="K2254" s="30"/>
      <c r="L2254" s="2"/>
      <c r="M2254" s="15"/>
      <c r="N2254" s="11"/>
      <c r="O2254" s="11"/>
      <c r="P2254" s="11"/>
      <c r="Q2254" s="11"/>
      <c r="R2254" s="15"/>
      <c r="S2254" s="13"/>
      <c r="T2254" s="13"/>
      <c r="U2254" s="19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9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</row>
    <row r="2255" spans="1:80" x14ac:dyDescent="0.15">
      <c r="A2255" s="36"/>
      <c r="B2255" s="14"/>
      <c r="C2255" s="13"/>
      <c r="D2255" s="12"/>
      <c r="E2255" s="13"/>
      <c r="F2255" s="13"/>
      <c r="G2255" s="13"/>
      <c r="H2255" s="13"/>
      <c r="I2255" s="12"/>
      <c r="J2255" s="12"/>
      <c r="K2255" s="30"/>
      <c r="L2255" s="2"/>
      <c r="M2255" s="15"/>
      <c r="N2255" s="11"/>
      <c r="O2255" s="11"/>
      <c r="P2255" s="11"/>
      <c r="Q2255" s="11"/>
      <c r="R2255" s="15"/>
      <c r="S2255" s="13"/>
      <c r="T2255" s="13"/>
      <c r="U2255" s="19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9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</row>
    <row r="2256" spans="1:80" x14ac:dyDescent="0.15">
      <c r="A2256" s="36"/>
      <c r="B2256" s="14"/>
      <c r="C2256" s="13"/>
      <c r="D2256" s="12"/>
      <c r="E2256" s="13"/>
      <c r="F2256" s="13"/>
      <c r="G2256" s="13"/>
      <c r="H2256" s="13"/>
      <c r="I2256" s="12"/>
      <c r="J2256" s="12"/>
      <c r="K2256" s="30"/>
      <c r="L2256" s="2"/>
      <c r="M2256" s="15"/>
      <c r="N2256" s="11"/>
      <c r="O2256" s="11"/>
      <c r="P2256" s="11"/>
      <c r="Q2256" s="11"/>
      <c r="R2256" s="15"/>
      <c r="S2256" s="13"/>
      <c r="T2256" s="13"/>
      <c r="U2256" s="19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9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</row>
    <row r="2257" spans="1:80" x14ac:dyDescent="0.15">
      <c r="A2257" s="36"/>
      <c r="B2257" s="14"/>
      <c r="C2257" s="13"/>
      <c r="D2257" s="12"/>
      <c r="E2257" s="13"/>
      <c r="F2257" s="13"/>
      <c r="G2257" s="13"/>
      <c r="H2257" s="13"/>
      <c r="I2257" s="12"/>
      <c r="J2257" s="12"/>
      <c r="K2257" s="30"/>
      <c r="L2257" s="2"/>
      <c r="M2257" s="15"/>
      <c r="N2257" s="11"/>
      <c r="O2257" s="11"/>
      <c r="P2257" s="11"/>
      <c r="Q2257" s="11"/>
      <c r="R2257" s="15"/>
      <c r="S2257" s="13"/>
      <c r="T2257" s="13"/>
      <c r="U2257" s="19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9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</row>
    <row r="2258" spans="1:80" x14ac:dyDescent="0.15">
      <c r="A2258" s="36"/>
      <c r="B2258" s="14"/>
      <c r="C2258" s="13"/>
      <c r="D2258" s="12"/>
      <c r="E2258" s="13"/>
      <c r="F2258" s="13"/>
      <c r="G2258" s="13"/>
      <c r="H2258" s="13"/>
      <c r="I2258" s="12"/>
      <c r="J2258" s="12"/>
      <c r="K2258" s="30"/>
      <c r="L2258" s="2"/>
      <c r="M2258" s="15"/>
      <c r="N2258" s="11"/>
      <c r="O2258" s="11"/>
      <c r="P2258" s="11"/>
      <c r="Q2258" s="11"/>
      <c r="R2258" s="15"/>
      <c r="S2258" s="13"/>
      <c r="T2258" s="13"/>
      <c r="U2258" s="19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9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</row>
    <row r="2259" spans="1:80" x14ac:dyDescent="0.15">
      <c r="A2259" s="36"/>
      <c r="B2259" s="14"/>
      <c r="C2259" s="13"/>
      <c r="D2259" s="12"/>
      <c r="E2259" s="13"/>
      <c r="F2259" s="13"/>
      <c r="G2259" s="13"/>
      <c r="H2259" s="13"/>
      <c r="I2259" s="12"/>
      <c r="J2259" s="12"/>
      <c r="K2259" s="30"/>
      <c r="L2259" s="2"/>
      <c r="M2259" s="15"/>
      <c r="N2259" s="11"/>
      <c r="O2259" s="11"/>
      <c r="P2259" s="11"/>
      <c r="Q2259" s="11"/>
      <c r="R2259" s="15"/>
      <c r="S2259" s="13"/>
      <c r="T2259" s="13"/>
      <c r="U2259" s="19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9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</row>
    <row r="2260" spans="1:80" x14ac:dyDescent="0.15">
      <c r="A2260" s="36"/>
      <c r="B2260" s="14"/>
      <c r="C2260" s="13"/>
      <c r="D2260" s="12"/>
      <c r="E2260" s="13"/>
      <c r="F2260" s="13"/>
      <c r="G2260" s="13"/>
      <c r="H2260" s="13"/>
      <c r="I2260" s="12"/>
      <c r="J2260" s="12"/>
      <c r="K2260" s="30"/>
      <c r="L2260" s="2"/>
      <c r="M2260" s="15"/>
      <c r="N2260" s="11"/>
      <c r="O2260" s="11"/>
      <c r="P2260" s="11"/>
      <c r="Q2260" s="11"/>
      <c r="R2260" s="15"/>
      <c r="S2260" s="13"/>
      <c r="T2260" s="13"/>
      <c r="U2260" s="19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9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</row>
    <row r="2261" spans="1:80" x14ac:dyDescent="0.15">
      <c r="A2261" s="36"/>
      <c r="B2261" s="14"/>
      <c r="C2261" s="13"/>
      <c r="D2261" s="12"/>
      <c r="E2261" s="13"/>
      <c r="F2261" s="13"/>
      <c r="G2261" s="13"/>
      <c r="H2261" s="13"/>
      <c r="I2261" s="12"/>
      <c r="J2261" s="12"/>
      <c r="K2261" s="30"/>
      <c r="L2261" s="2"/>
      <c r="M2261" s="15"/>
      <c r="N2261" s="11"/>
      <c r="O2261" s="11"/>
      <c r="P2261" s="11"/>
      <c r="Q2261" s="11"/>
      <c r="R2261" s="15"/>
      <c r="S2261" s="13"/>
      <c r="T2261" s="13"/>
      <c r="U2261" s="19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9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</row>
    <row r="2262" spans="1:80" x14ac:dyDescent="0.15">
      <c r="A2262" s="36"/>
      <c r="B2262" s="14"/>
      <c r="C2262" s="13"/>
      <c r="D2262" s="12"/>
      <c r="E2262" s="13"/>
      <c r="F2262" s="13"/>
      <c r="G2262" s="13"/>
      <c r="H2262" s="13"/>
      <c r="I2262" s="12"/>
      <c r="J2262" s="12"/>
      <c r="K2262" s="30"/>
      <c r="L2262" s="2"/>
      <c r="M2262" s="15"/>
      <c r="N2262" s="11"/>
      <c r="O2262" s="11"/>
      <c r="P2262" s="11"/>
      <c r="Q2262" s="11"/>
      <c r="R2262" s="15"/>
      <c r="S2262" s="13"/>
      <c r="T2262" s="13"/>
      <c r="U2262" s="19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9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</row>
    <row r="2263" spans="1:80" x14ac:dyDescent="0.15">
      <c r="A2263" s="36"/>
      <c r="B2263" s="14"/>
      <c r="C2263" s="13"/>
      <c r="D2263" s="12"/>
      <c r="E2263" s="13"/>
      <c r="F2263" s="13"/>
      <c r="G2263" s="13"/>
      <c r="H2263" s="13"/>
      <c r="I2263" s="12"/>
      <c r="J2263" s="12"/>
      <c r="K2263" s="30"/>
      <c r="L2263" s="2"/>
      <c r="M2263" s="15"/>
      <c r="N2263" s="11"/>
      <c r="O2263" s="11"/>
      <c r="P2263" s="11"/>
      <c r="Q2263" s="11"/>
      <c r="R2263" s="15"/>
      <c r="S2263" s="13"/>
      <c r="T2263" s="13"/>
      <c r="U2263" s="19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9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</row>
    <row r="2264" spans="1:80" x14ac:dyDescent="0.15">
      <c r="A2264" s="36"/>
      <c r="B2264" s="14"/>
      <c r="C2264" s="13"/>
      <c r="D2264" s="12"/>
      <c r="E2264" s="13"/>
      <c r="F2264" s="13"/>
      <c r="G2264" s="13"/>
      <c r="H2264" s="13"/>
      <c r="I2264" s="12"/>
      <c r="J2264" s="12"/>
      <c r="K2264" s="30"/>
      <c r="L2264" s="2"/>
      <c r="M2264" s="15"/>
      <c r="N2264" s="11"/>
      <c r="O2264" s="11"/>
      <c r="P2264" s="11"/>
      <c r="Q2264" s="11"/>
      <c r="R2264" s="15"/>
      <c r="S2264" s="13"/>
      <c r="T2264" s="13"/>
      <c r="U2264" s="19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9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</row>
    <row r="2265" spans="1:80" x14ac:dyDescent="0.15">
      <c r="A2265" s="36"/>
      <c r="B2265" s="14"/>
      <c r="C2265" s="13"/>
      <c r="D2265" s="12"/>
      <c r="E2265" s="13"/>
      <c r="F2265" s="13"/>
      <c r="G2265" s="13"/>
      <c r="H2265" s="13"/>
      <c r="I2265" s="12"/>
      <c r="J2265" s="12"/>
      <c r="K2265" s="30"/>
      <c r="L2265" s="2"/>
      <c r="M2265" s="15"/>
      <c r="N2265" s="11"/>
      <c r="O2265" s="11"/>
      <c r="P2265" s="11"/>
      <c r="Q2265" s="11"/>
      <c r="R2265" s="15"/>
      <c r="S2265" s="13"/>
      <c r="T2265" s="13"/>
      <c r="U2265" s="19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9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</row>
    <row r="2266" spans="1:80" x14ac:dyDescent="0.15">
      <c r="A2266" s="36"/>
      <c r="B2266" s="14"/>
      <c r="C2266" s="13"/>
      <c r="D2266" s="12"/>
      <c r="E2266" s="13"/>
      <c r="F2266" s="13"/>
      <c r="G2266" s="13"/>
      <c r="H2266" s="13"/>
      <c r="I2266" s="12"/>
      <c r="J2266" s="12"/>
      <c r="K2266" s="30"/>
      <c r="L2266" s="2"/>
      <c r="M2266" s="15"/>
      <c r="N2266" s="11"/>
      <c r="O2266" s="11"/>
      <c r="P2266" s="11"/>
      <c r="Q2266" s="11"/>
      <c r="R2266" s="15"/>
      <c r="S2266" s="13"/>
      <c r="T2266" s="13"/>
      <c r="U2266" s="19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9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</row>
    <row r="2267" spans="1:80" x14ac:dyDescent="0.15">
      <c r="A2267" s="36"/>
      <c r="B2267" s="14"/>
      <c r="C2267" s="13"/>
      <c r="D2267" s="12"/>
      <c r="E2267" s="13"/>
      <c r="F2267" s="13"/>
      <c r="G2267" s="13"/>
      <c r="H2267" s="13"/>
      <c r="I2267" s="12"/>
      <c r="J2267" s="12"/>
      <c r="K2267" s="30"/>
      <c r="L2267" s="2"/>
      <c r="M2267" s="15"/>
      <c r="N2267" s="11"/>
      <c r="O2267" s="11"/>
      <c r="P2267" s="11"/>
      <c r="Q2267" s="11"/>
      <c r="R2267" s="15"/>
      <c r="S2267" s="13"/>
      <c r="T2267" s="13"/>
      <c r="U2267" s="19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9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</row>
    <row r="2268" spans="1:80" x14ac:dyDescent="0.15">
      <c r="A2268" s="36"/>
      <c r="B2268" s="14"/>
      <c r="C2268" s="13"/>
      <c r="D2268" s="12"/>
      <c r="E2268" s="13"/>
      <c r="F2268" s="13"/>
      <c r="G2268" s="13"/>
      <c r="H2268" s="13"/>
      <c r="I2268" s="12"/>
      <c r="J2268" s="12"/>
      <c r="K2268" s="30"/>
      <c r="L2268" s="2"/>
      <c r="M2268" s="15"/>
      <c r="N2268" s="11"/>
      <c r="O2268" s="11"/>
      <c r="P2268" s="11"/>
      <c r="Q2268" s="11"/>
      <c r="R2268" s="15"/>
      <c r="S2268" s="13"/>
      <c r="T2268" s="13"/>
      <c r="U2268" s="19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9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</row>
    <row r="2269" spans="1:80" x14ac:dyDescent="0.15">
      <c r="A2269" s="36"/>
      <c r="B2269" s="14"/>
      <c r="C2269" s="13"/>
      <c r="D2269" s="12"/>
      <c r="E2269" s="13"/>
      <c r="F2269" s="13"/>
      <c r="G2269" s="13"/>
      <c r="H2269" s="13"/>
      <c r="I2269" s="12"/>
      <c r="J2269" s="12"/>
      <c r="K2269" s="30"/>
      <c r="L2269" s="2"/>
      <c r="M2269" s="15"/>
      <c r="N2269" s="11"/>
      <c r="O2269" s="11"/>
      <c r="P2269" s="11"/>
      <c r="Q2269" s="11"/>
      <c r="R2269" s="15"/>
      <c r="S2269" s="13"/>
      <c r="T2269" s="13"/>
      <c r="U2269" s="19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9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</row>
    <row r="2270" spans="1:80" x14ac:dyDescent="0.15">
      <c r="A2270" s="36"/>
      <c r="B2270" s="14"/>
      <c r="C2270" s="13"/>
      <c r="D2270" s="12"/>
      <c r="E2270" s="13"/>
      <c r="F2270" s="13"/>
      <c r="G2270" s="13"/>
      <c r="H2270" s="13"/>
      <c r="I2270" s="12"/>
      <c r="J2270" s="12"/>
      <c r="K2270" s="30"/>
      <c r="L2270" s="2"/>
      <c r="M2270" s="15"/>
      <c r="N2270" s="11"/>
      <c r="O2270" s="11"/>
      <c r="P2270" s="11"/>
      <c r="Q2270" s="11"/>
      <c r="R2270" s="15"/>
      <c r="S2270" s="13"/>
      <c r="T2270" s="13"/>
      <c r="U2270" s="19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9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</row>
    <row r="2271" spans="1:80" x14ac:dyDescent="0.15">
      <c r="A2271" s="36"/>
      <c r="B2271" s="14"/>
      <c r="C2271" s="13"/>
      <c r="D2271" s="12"/>
      <c r="E2271" s="13"/>
      <c r="F2271" s="13"/>
      <c r="G2271" s="13"/>
      <c r="H2271" s="13"/>
      <c r="I2271" s="12"/>
      <c r="J2271" s="12"/>
      <c r="K2271" s="30"/>
      <c r="L2271" s="2"/>
      <c r="M2271" s="15"/>
      <c r="N2271" s="11"/>
      <c r="O2271" s="11"/>
      <c r="P2271" s="11"/>
      <c r="Q2271" s="11"/>
      <c r="R2271" s="15"/>
      <c r="S2271" s="13"/>
      <c r="T2271" s="13"/>
      <c r="U2271" s="19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9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</row>
    <row r="2272" spans="1:80" x14ac:dyDescent="0.15">
      <c r="A2272" s="36"/>
      <c r="B2272" s="14"/>
      <c r="C2272" s="13"/>
      <c r="D2272" s="12"/>
      <c r="E2272" s="13"/>
      <c r="F2272" s="13"/>
      <c r="G2272" s="13"/>
      <c r="H2272" s="13"/>
      <c r="I2272" s="12"/>
      <c r="J2272" s="12"/>
      <c r="K2272" s="30"/>
      <c r="L2272" s="2"/>
      <c r="M2272" s="15"/>
      <c r="N2272" s="11"/>
      <c r="O2272" s="11"/>
      <c r="P2272" s="11"/>
      <c r="Q2272" s="11"/>
      <c r="R2272" s="15"/>
      <c r="S2272" s="13"/>
      <c r="T2272" s="13"/>
      <c r="U2272" s="19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9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</row>
    <row r="2273" spans="1:80" x14ac:dyDescent="0.15">
      <c r="A2273" s="36"/>
      <c r="B2273" s="14"/>
      <c r="C2273" s="13"/>
      <c r="D2273" s="12"/>
      <c r="E2273" s="13"/>
      <c r="F2273" s="13"/>
      <c r="G2273" s="13"/>
      <c r="H2273" s="13"/>
      <c r="I2273" s="12"/>
      <c r="J2273" s="12"/>
      <c r="K2273" s="30"/>
      <c r="L2273" s="2"/>
      <c r="M2273" s="15"/>
      <c r="N2273" s="11"/>
      <c r="O2273" s="11"/>
      <c r="P2273" s="11"/>
      <c r="Q2273" s="11"/>
      <c r="R2273" s="15"/>
      <c r="S2273" s="13"/>
      <c r="T2273" s="13"/>
      <c r="U2273" s="19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9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</row>
    <row r="2274" spans="1:80" x14ac:dyDescent="0.15">
      <c r="A2274" s="36"/>
      <c r="B2274" s="14"/>
      <c r="C2274" s="13"/>
      <c r="D2274" s="12"/>
      <c r="E2274" s="13"/>
      <c r="F2274" s="13"/>
      <c r="G2274" s="13"/>
      <c r="H2274" s="13"/>
      <c r="I2274" s="12"/>
      <c r="J2274" s="12"/>
      <c r="K2274" s="30"/>
      <c r="L2274" s="2"/>
      <c r="M2274" s="15"/>
      <c r="N2274" s="11"/>
      <c r="O2274" s="11"/>
      <c r="P2274" s="11"/>
      <c r="Q2274" s="11"/>
      <c r="R2274" s="15"/>
      <c r="S2274" s="13"/>
      <c r="T2274" s="13"/>
      <c r="U2274" s="19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9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</row>
    <row r="2275" spans="1:80" x14ac:dyDescent="0.15">
      <c r="A2275" s="36"/>
      <c r="B2275" s="14"/>
      <c r="C2275" s="13"/>
      <c r="D2275" s="12"/>
      <c r="E2275" s="13"/>
      <c r="F2275" s="13"/>
      <c r="G2275" s="13"/>
      <c r="H2275" s="13"/>
      <c r="I2275" s="12"/>
      <c r="J2275" s="12"/>
      <c r="K2275" s="30"/>
      <c r="L2275" s="2"/>
      <c r="M2275" s="15"/>
      <c r="N2275" s="11"/>
      <c r="O2275" s="11"/>
      <c r="P2275" s="11"/>
      <c r="Q2275" s="11"/>
      <c r="R2275" s="15"/>
      <c r="S2275" s="13"/>
      <c r="T2275" s="13"/>
      <c r="U2275" s="19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9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</row>
    <row r="2276" spans="1:80" x14ac:dyDescent="0.15">
      <c r="A2276" s="36"/>
      <c r="B2276" s="14"/>
      <c r="C2276" s="13"/>
      <c r="D2276" s="12"/>
      <c r="E2276" s="13"/>
      <c r="F2276" s="13"/>
      <c r="G2276" s="13"/>
      <c r="H2276" s="13"/>
      <c r="I2276" s="12"/>
      <c r="J2276" s="12"/>
      <c r="K2276" s="30"/>
      <c r="L2276" s="2"/>
      <c r="M2276" s="15"/>
      <c r="N2276" s="11"/>
      <c r="O2276" s="11"/>
      <c r="P2276" s="11"/>
      <c r="Q2276" s="11"/>
      <c r="R2276" s="15"/>
      <c r="S2276" s="13"/>
      <c r="T2276" s="13"/>
      <c r="U2276" s="19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9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</row>
    <row r="2277" spans="1:80" x14ac:dyDescent="0.15">
      <c r="A2277" s="36"/>
      <c r="B2277" s="14"/>
      <c r="C2277" s="13"/>
      <c r="D2277" s="12"/>
      <c r="E2277" s="13"/>
      <c r="F2277" s="13"/>
      <c r="G2277" s="13"/>
      <c r="H2277" s="13"/>
      <c r="I2277" s="12"/>
      <c r="J2277" s="12"/>
      <c r="K2277" s="30"/>
      <c r="L2277" s="2"/>
      <c r="M2277" s="15"/>
      <c r="N2277" s="11"/>
      <c r="O2277" s="11"/>
      <c r="P2277" s="11"/>
      <c r="Q2277" s="11"/>
      <c r="R2277" s="15"/>
      <c r="S2277" s="13"/>
      <c r="T2277" s="13"/>
      <c r="U2277" s="19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9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</row>
    <row r="2278" spans="1:80" x14ac:dyDescent="0.15">
      <c r="A2278" s="36"/>
      <c r="B2278" s="14"/>
      <c r="C2278" s="13"/>
      <c r="D2278" s="12"/>
      <c r="E2278" s="13"/>
      <c r="F2278" s="13"/>
      <c r="G2278" s="13"/>
      <c r="H2278" s="13"/>
      <c r="I2278" s="12"/>
      <c r="J2278" s="12"/>
      <c r="K2278" s="30"/>
      <c r="L2278" s="2"/>
      <c r="M2278" s="15"/>
      <c r="N2278" s="11"/>
      <c r="O2278" s="11"/>
      <c r="P2278" s="11"/>
      <c r="Q2278" s="11"/>
      <c r="R2278" s="15"/>
      <c r="S2278" s="13"/>
      <c r="T2278" s="13"/>
      <c r="U2278" s="19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9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</row>
    <row r="2279" spans="1:80" x14ac:dyDescent="0.15">
      <c r="A2279" s="36"/>
      <c r="B2279" s="14"/>
      <c r="C2279" s="13"/>
      <c r="D2279" s="12"/>
      <c r="E2279" s="13"/>
      <c r="F2279" s="13"/>
      <c r="G2279" s="13"/>
      <c r="H2279" s="13"/>
      <c r="I2279" s="12"/>
      <c r="J2279" s="12"/>
      <c r="K2279" s="30"/>
      <c r="L2279" s="2"/>
      <c r="M2279" s="15"/>
      <c r="N2279" s="11"/>
      <c r="O2279" s="11"/>
      <c r="P2279" s="11"/>
      <c r="Q2279" s="11"/>
      <c r="R2279" s="15"/>
      <c r="S2279" s="13"/>
      <c r="T2279" s="13"/>
      <c r="U2279" s="19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9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</row>
    <row r="2280" spans="1:80" x14ac:dyDescent="0.15">
      <c r="A2280" s="36"/>
      <c r="B2280" s="14"/>
      <c r="C2280" s="13"/>
      <c r="D2280" s="12"/>
      <c r="E2280" s="13"/>
      <c r="F2280" s="13"/>
      <c r="G2280" s="13"/>
      <c r="H2280" s="13"/>
      <c r="I2280" s="12"/>
      <c r="J2280" s="12"/>
      <c r="K2280" s="30"/>
      <c r="L2280" s="2"/>
      <c r="M2280" s="15"/>
      <c r="N2280" s="11"/>
      <c r="O2280" s="11"/>
      <c r="P2280" s="11"/>
      <c r="Q2280" s="11"/>
      <c r="R2280" s="15"/>
      <c r="S2280" s="13"/>
      <c r="T2280" s="13"/>
      <c r="U2280" s="19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9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</row>
    <row r="2281" spans="1:80" x14ac:dyDescent="0.15">
      <c r="A2281" s="36"/>
      <c r="B2281" s="14"/>
      <c r="C2281" s="13"/>
      <c r="D2281" s="12"/>
      <c r="E2281" s="13"/>
      <c r="F2281" s="13"/>
      <c r="G2281" s="13"/>
      <c r="H2281" s="13"/>
      <c r="I2281" s="12"/>
      <c r="J2281" s="12"/>
      <c r="K2281" s="30"/>
      <c r="L2281" s="2"/>
      <c r="M2281" s="15"/>
      <c r="N2281" s="11"/>
      <c r="O2281" s="11"/>
      <c r="P2281" s="11"/>
      <c r="Q2281" s="11"/>
      <c r="R2281" s="15"/>
      <c r="S2281" s="13"/>
      <c r="T2281" s="13"/>
      <c r="U2281" s="19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9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</row>
    <row r="2282" spans="1:80" x14ac:dyDescent="0.15">
      <c r="A2282" s="36"/>
      <c r="B2282" s="14"/>
      <c r="C2282" s="13"/>
      <c r="D2282" s="12"/>
      <c r="E2282" s="13"/>
      <c r="F2282" s="13"/>
      <c r="G2282" s="13"/>
      <c r="H2282" s="13"/>
      <c r="I2282" s="12"/>
      <c r="J2282" s="12"/>
      <c r="K2282" s="30"/>
      <c r="L2282" s="2"/>
      <c r="M2282" s="15"/>
      <c r="N2282" s="11"/>
      <c r="O2282" s="11"/>
      <c r="P2282" s="11"/>
      <c r="Q2282" s="11"/>
      <c r="R2282" s="15"/>
      <c r="S2282" s="13"/>
      <c r="T2282" s="13"/>
      <c r="U2282" s="19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9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</row>
    <row r="2283" spans="1:80" x14ac:dyDescent="0.15">
      <c r="A2283" s="36"/>
      <c r="B2283" s="14"/>
      <c r="C2283" s="13"/>
      <c r="D2283" s="12"/>
      <c r="E2283" s="13"/>
      <c r="F2283" s="13"/>
      <c r="G2283" s="13"/>
      <c r="H2283" s="13"/>
      <c r="I2283" s="12"/>
      <c r="J2283" s="12"/>
      <c r="K2283" s="30"/>
      <c r="L2283" s="2"/>
      <c r="M2283" s="15"/>
      <c r="N2283" s="11"/>
      <c r="O2283" s="11"/>
      <c r="P2283" s="11"/>
      <c r="Q2283" s="11"/>
      <c r="R2283" s="15"/>
      <c r="S2283" s="13"/>
      <c r="T2283" s="13"/>
      <c r="U2283" s="19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9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</row>
    <row r="2284" spans="1:80" x14ac:dyDescent="0.15">
      <c r="A2284" s="36"/>
      <c r="B2284" s="14"/>
      <c r="C2284" s="13"/>
      <c r="D2284" s="12"/>
      <c r="E2284" s="13"/>
      <c r="F2284" s="13"/>
      <c r="G2284" s="13"/>
      <c r="H2284" s="13"/>
      <c r="I2284" s="12"/>
      <c r="J2284" s="12"/>
      <c r="K2284" s="30"/>
      <c r="L2284" s="2"/>
      <c r="M2284" s="15"/>
      <c r="N2284" s="11"/>
      <c r="O2284" s="11"/>
      <c r="P2284" s="11"/>
      <c r="Q2284" s="11"/>
      <c r="R2284" s="15"/>
      <c r="S2284" s="13"/>
      <c r="T2284" s="13"/>
      <c r="U2284" s="19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9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</row>
    <row r="2285" spans="1:80" x14ac:dyDescent="0.15">
      <c r="A2285" s="36"/>
      <c r="B2285" s="14"/>
      <c r="C2285" s="13"/>
      <c r="D2285" s="12"/>
      <c r="E2285" s="13"/>
      <c r="F2285" s="13"/>
      <c r="G2285" s="13"/>
      <c r="H2285" s="13"/>
      <c r="I2285" s="12"/>
      <c r="J2285" s="12"/>
      <c r="K2285" s="30"/>
      <c r="L2285" s="2"/>
      <c r="M2285" s="15"/>
      <c r="N2285" s="11"/>
      <c r="O2285" s="11"/>
      <c r="P2285" s="11"/>
      <c r="Q2285" s="11"/>
      <c r="R2285" s="15"/>
      <c r="S2285" s="13"/>
      <c r="T2285" s="13"/>
      <c r="U2285" s="19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9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</row>
    <row r="2286" spans="1:80" x14ac:dyDescent="0.15">
      <c r="A2286" s="36"/>
      <c r="B2286" s="14"/>
      <c r="C2286" s="13"/>
      <c r="D2286" s="12"/>
      <c r="E2286" s="13"/>
      <c r="F2286" s="13"/>
      <c r="G2286" s="13"/>
      <c r="H2286" s="13"/>
      <c r="I2286" s="12"/>
      <c r="J2286" s="12"/>
      <c r="K2286" s="30"/>
      <c r="L2286" s="2"/>
      <c r="M2286" s="15"/>
      <c r="N2286" s="11"/>
      <c r="O2286" s="11"/>
      <c r="P2286" s="11"/>
      <c r="Q2286" s="11"/>
      <c r="R2286" s="15"/>
      <c r="S2286" s="13"/>
      <c r="T2286" s="13"/>
      <c r="U2286" s="19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9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</row>
    <row r="2287" spans="1:80" x14ac:dyDescent="0.15">
      <c r="A2287" s="36"/>
      <c r="B2287" s="14"/>
      <c r="C2287" s="13"/>
      <c r="D2287" s="12"/>
      <c r="E2287" s="13"/>
      <c r="F2287" s="13"/>
      <c r="G2287" s="13"/>
      <c r="H2287" s="13"/>
      <c r="I2287" s="12"/>
      <c r="J2287" s="12"/>
      <c r="K2287" s="30"/>
      <c r="L2287" s="2"/>
      <c r="M2287" s="15"/>
      <c r="N2287" s="11"/>
      <c r="O2287" s="11"/>
      <c r="P2287" s="11"/>
      <c r="Q2287" s="11"/>
      <c r="R2287" s="15"/>
      <c r="S2287" s="13"/>
      <c r="T2287" s="13"/>
      <c r="U2287" s="19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9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</row>
    <row r="2288" spans="1:80" x14ac:dyDescent="0.15">
      <c r="A2288" s="36"/>
      <c r="B2288" s="14"/>
      <c r="C2288" s="13"/>
      <c r="D2288" s="12"/>
      <c r="E2288" s="13"/>
      <c r="F2288" s="13"/>
      <c r="G2288" s="13"/>
      <c r="H2288" s="13"/>
      <c r="I2288" s="12"/>
      <c r="J2288" s="12"/>
      <c r="K2288" s="30"/>
      <c r="L2288" s="2"/>
      <c r="M2288" s="15"/>
      <c r="N2288" s="11"/>
      <c r="O2288" s="11"/>
      <c r="P2288" s="11"/>
      <c r="Q2288" s="11"/>
      <c r="R2288" s="15"/>
      <c r="S2288" s="13"/>
      <c r="T2288" s="13"/>
      <c r="U2288" s="19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9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</row>
    <row r="2289" spans="1:80" x14ac:dyDescent="0.15">
      <c r="A2289" s="36"/>
      <c r="B2289" s="14"/>
      <c r="C2289" s="13"/>
      <c r="D2289" s="12"/>
      <c r="E2289" s="13"/>
      <c r="F2289" s="13"/>
      <c r="G2289" s="13"/>
      <c r="H2289" s="13"/>
      <c r="I2289" s="12"/>
      <c r="J2289" s="12"/>
      <c r="K2289" s="30"/>
      <c r="L2289" s="2"/>
      <c r="M2289" s="15"/>
      <c r="N2289" s="11"/>
      <c r="O2289" s="11"/>
      <c r="P2289" s="11"/>
      <c r="Q2289" s="11"/>
      <c r="R2289" s="15"/>
      <c r="S2289" s="13"/>
      <c r="T2289" s="13"/>
      <c r="U2289" s="19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9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</row>
    <row r="2290" spans="1:80" x14ac:dyDescent="0.15">
      <c r="A2290" s="36"/>
      <c r="B2290" s="14"/>
      <c r="C2290" s="13"/>
      <c r="D2290" s="12"/>
      <c r="E2290" s="13"/>
      <c r="F2290" s="13"/>
      <c r="G2290" s="13"/>
      <c r="H2290" s="13"/>
      <c r="I2290" s="12"/>
      <c r="J2290" s="12"/>
      <c r="K2290" s="30"/>
      <c r="L2290" s="2"/>
      <c r="M2290" s="15"/>
      <c r="N2290" s="11"/>
      <c r="O2290" s="11"/>
      <c r="P2290" s="11"/>
      <c r="Q2290" s="11"/>
      <c r="R2290" s="15"/>
      <c r="S2290" s="13"/>
      <c r="T2290" s="13"/>
      <c r="U2290" s="19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9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</row>
    <row r="2291" spans="1:80" x14ac:dyDescent="0.15">
      <c r="A2291" s="36"/>
      <c r="B2291" s="14"/>
      <c r="C2291" s="13"/>
      <c r="D2291" s="12"/>
      <c r="E2291" s="13"/>
      <c r="F2291" s="13"/>
      <c r="G2291" s="13"/>
      <c r="H2291" s="13"/>
      <c r="I2291" s="12"/>
      <c r="J2291" s="12"/>
      <c r="K2291" s="30"/>
      <c r="L2291" s="2"/>
      <c r="M2291" s="15"/>
      <c r="N2291" s="11"/>
      <c r="O2291" s="11"/>
      <c r="P2291" s="11"/>
      <c r="Q2291" s="11"/>
      <c r="R2291" s="15"/>
      <c r="S2291" s="13"/>
      <c r="T2291" s="13"/>
      <c r="U2291" s="19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9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</row>
    <row r="2292" spans="1:80" x14ac:dyDescent="0.15">
      <c r="A2292" s="36"/>
      <c r="B2292" s="14"/>
      <c r="C2292" s="13"/>
      <c r="D2292" s="12"/>
      <c r="E2292" s="13"/>
      <c r="F2292" s="13"/>
      <c r="G2292" s="13"/>
      <c r="H2292" s="13"/>
      <c r="I2292" s="12"/>
      <c r="J2292" s="12"/>
      <c r="K2292" s="30"/>
      <c r="L2292" s="2"/>
      <c r="M2292" s="15"/>
      <c r="N2292" s="11"/>
      <c r="O2292" s="11"/>
      <c r="P2292" s="11"/>
      <c r="Q2292" s="11"/>
      <c r="R2292" s="15"/>
      <c r="S2292" s="13"/>
      <c r="T2292" s="13"/>
      <c r="U2292" s="19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9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</row>
    <row r="2293" spans="1:80" x14ac:dyDescent="0.15">
      <c r="A2293" s="36"/>
      <c r="B2293" s="14"/>
      <c r="C2293" s="13"/>
      <c r="D2293" s="12"/>
      <c r="E2293" s="13"/>
      <c r="F2293" s="13"/>
      <c r="G2293" s="13"/>
      <c r="H2293" s="13"/>
      <c r="I2293" s="12"/>
      <c r="J2293" s="12"/>
      <c r="K2293" s="30"/>
      <c r="L2293" s="2"/>
      <c r="M2293" s="15"/>
      <c r="N2293" s="11"/>
      <c r="O2293" s="11"/>
      <c r="P2293" s="11"/>
      <c r="Q2293" s="11"/>
      <c r="R2293" s="15"/>
      <c r="S2293" s="13"/>
      <c r="T2293" s="13"/>
      <c r="U2293" s="19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9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</row>
    <row r="2294" spans="1:80" x14ac:dyDescent="0.15">
      <c r="A2294" s="36"/>
      <c r="B2294" s="14"/>
      <c r="C2294" s="13"/>
      <c r="D2294" s="12"/>
      <c r="E2294" s="13"/>
      <c r="F2294" s="13"/>
      <c r="G2294" s="13"/>
      <c r="H2294" s="13"/>
      <c r="I2294" s="12"/>
      <c r="J2294" s="12"/>
      <c r="K2294" s="30"/>
      <c r="L2294" s="2"/>
      <c r="M2294" s="15"/>
      <c r="N2294" s="11"/>
      <c r="O2294" s="11"/>
      <c r="P2294" s="11"/>
      <c r="Q2294" s="11"/>
      <c r="R2294" s="15"/>
      <c r="S2294" s="13"/>
      <c r="T2294" s="13"/>
      <c r="U2294" s="19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9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</row>
    <row r="2295" spans="1:80" x14ac:dyDescent="0.15">
      <c r="A2295" s="36"/>
      <c r="B2295" s="14"/>
      <c r="C2295" s="13"/>
      <c r="D2295" s="12"/>
      <c r="E2295" s="13"/>
      <c r="F2295" s="13"/>
      <c r="G2295" s="13"/>
      <c r="H2295" s="13"/>
      <c r="I2295" s="12"/>
      <c r="J2295" s="12"/>
      <c r="K2295" s="30"/>
      <c r="L2295" s="2"/>
      <c r="M2295" s="15"/>
      <c r="N2295" s="11"/>
      <c r="O2295" s="11"/>
      <c r="P2295" s="11"/>
      <c r="Q2295" s="11"/>
      <c r="R2295" s="15"/>
      <c r="S2295" s="13"/>
      <c r="T2295" s="13"/>
      <c r="U2295" s="19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9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</row>
    <row r="2296" spans="1:80" x14ac:dyDescent="0.15">
      <c r="A2296" s="36"/>
      <c r="B2296" s="14"/>
      <c r="C2296" s="13"/>
      <c r="D2296" s="12"/>
      <c r="E2296" s="13"/>
      <c r="F2296" s="13"/>
      <c r="G2296" s="13"/>
      <c r="H2296" s="13"/>
      <c r="I2296" s="12"/>
      <c r="J2296" s="12"/>
      <c r="K2296" s="30"/>
      <c r="L2296" s="2"/>
      <c r="M2296" s="15"/>
      <c r="N2296" s="11"/>
      <c r="O2296" s="11"/>
      <c r="P2296" s="11"/>
      <c r="Q2296" s="11"/>
      <c r="R2296" s="15"/>
      <c r="S2296" s="13"/>
      <c r="T2296" s="13"/>
      <c r="U2296" s="19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9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</row>
    <row r="2297" spans="1:80" x14ac:dyDescent="0.15">
      <c r="A2297" s="36"/>
      <c r="B2297" s="14"/>
      <c r="C2297" s="13"/>
      <c r="D2297" s="12"/>
      <c r="E2297" s="13"/>
      <c r="F2297" s="13"/>
      <c r="G2297" s="13"/>
      <c r="H2297" s="13"/>
      <c r="I2297" s="12"/>
      <c r="J2297" s="12"/>
      <c r="K2297" s="30"/>
      <c r="L2297" s="2"/>
      <c r="M2297" s="15"/>
      <c r="N2297" s="11"/>
      <c r="O2297" s="11"/>
      <c r="P2297" s="11"/>
      <c r="Q2297" s="11"/>
      <c r="R2297" s="15"/>
      <c r="S2297" s="13"/>
      <c r="T2297" s="13"/>
      <c r="U2297" s="19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9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</row>
    <row r="2298" spans="1:80" x14ac:dyDescent="0.15">
      <c r="A2298" s="36"/>
      <c r="B2298" s="14"/>
      <c r="C2298" s="13"/>
      <c r="D2298" s="12"/>
      <c r="E2298" s="13"/>
      <c r="F2298" s="13"/>
      <c r="G2298" s="13"/>
      <c r="H2298" s="13"/>
      <c r="I2298" s="12"/>
      <c r="J2298" s="12"/>
      <c r="K2298" s="30"/>
      <c r="L2298" s="2"/>
      <c r="M2298" s="15"/>
      <c r="N2298" s="11"/>
      <c r="O2298" s="11"/>
      <c r="P2298" s="11"/>
      <c r="Q2298" s="11"/>
      <c r="R2298" s="15"/>
      <c r="S2298" s="13"/>
      <c r="T2298" s="13"/>
      <c r="U2298" s="19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9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</row>
    <row r="2299" spans="1:80" x14ac:dyDescent="0.15">
      <c r="A2299" s="36"/>
      <c r="B2299" s="14"/>
      <c r="C2299" s="13"/>
      <c r="D2299" s="12"/>
      <c r="E2299" s="13"/>
      <c r="F2299" s="13"/>
      <c r="G2299" s="13"/>
      <c r="H2299" s="13"/>
      <c r="I2299" s="12"/>
      <c r="J2299" s="12"/>
      <c r="K2299" s="30"/>
      <c r="L2299" s="2"/>
      <c r="M2299" s="15"/>
      <c r="N2299" s="11"/>
      <c r="O2299" s="11"/>
      <c r="P2299" s="11"/>
      <c r="Q2299" s="11"/>
      <c r="R2299" s="15"/>
      <c r="S2299" s="13"/>
      <c r="T2299" s="13"/>
      <c r="U2299" s="19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9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</row>
    <row r="2300" spans="1:80" x14ac:dyDescent="0.15">
      <c r="A2300" s="36"/>
      <c r="B2300" s="14"/>
      <c r="C2300" s="13"/>
      <c r="D2300" s="12"/>
      <c r="E2300" s="13"/>
      <c r="F2300" s="13"/>
      <c r="G2300" s="13"/>
      <c r="H2300" s="13"/>
      <c r="I2300" s="12"/>
      <c r="J2300" s="12"/>
      <c r="K2300" s="30"/>
      <c r="L2300" s="2"/>
      <c r="M2300" s="15"/>
      <c r="N2300" s="11"/>
      <c r="O2300" s="11"/>
      <c r="P2300" s="11"/>
      <c r="Q2300" s="11"/>
      <c r="R2300" s="15"/>
      <c r="S2300" s="13"/>
      <c r="T2300" s="13"/>
      <c r="U2300" s="19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9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</row>
    <row r="2301" spans="1:80" x14ac:dyDescent="0.15">
      <c r="A2301" s="36"/>
      <c r="B2301" s="14"/>
      <c r="C2301" s="13"/>
      <c r="D2301" s="12"/>
      <c r="E2301" s="13"/>
      <c r="F2301" s="13"/>
      <c r="G2301" s="13"/>
      <c r="H2301" s="13"/>
      <c r="I2301" s="12"/>
      <c r="J2301" s="12"/>
      <c r="K2301" s="30"/>
      <c r="L2301" s="2"/>
      <c r="M2301" s="15"/>
      <c r="N2301" s="11"/>
      <c r="O2301" s="11"/>
      <c r="P2301" s="11"/>
      <c r="Q2301" s="11"/>
      <c r="R2301" s="15"/>
      <c r="S2301" s="13"/>
      <c r="T2301" s="13"/>
      <c r="U2301" s="19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9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</row>
    <row r="2302" spans="1:80" x14ac:dyDescent="0.15">
      <c r="A2302" s="36"/>
      <c r="B2302" s="14"/>
      <c r="C2302" s="13"/>
      <c r="D2302" s="12"/>
      <c r="E2302" s="13"/>
      <c r="F2302" s="13"/>
      <c r="G2302" s="13"/>
      <c r="H2302" s="13"/>
      <c r="I2302" s="12"/>
      <c r="J2302" s="12"/>
      <c r="K2302" s="30"/>
      <c r="L2302" s="2"/>
      <c r="M2302" s="15"/>
      <c r="N2302" s="11"/>
      <c r="O2302" s="11"/>
      <c r="P2302" s="11"/>
      <c r="Q2302" s="11"/>
      <c r="R2302" s="15"/>
      <c r="S2302" s="13"/>
      <c r="T2302" s="13"/>
      <c r="U2302" s="19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9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</row>
    <row r="2303" spans="1:80" x14ac:dyDescent="0.15">
      <c r="A2303" s="36"/>
      <c r="B2303" s="14"/>
      <c r="C2303" s="13"/>
      <c r="D2303" s="12"/>
      <c r="E2303" s="13"/>
      <c r="F2303" s="13"/>
      <c r="G2303" s="13"/>
      <c r="H2303" s="13"/>
      <c r="I2303" s="12"/>
      <c r="J2303" s="12"/>
      <c r="K2303" s="30"/>
      <c r="L2303" s="2"/>
      <c r="M2303" s="15"/>
      <c r="N2303" s="11"/>
      <c r="O2303" s="11"/>
      <c r="P2303" s="11"/>
      <c r="Q2303" s="11"/>
      <c r="R2303" s="15"/>
      <c r="S2303" s="13"/>
      <c r="T2303" s="13"/>
      <c r="U2303" s="19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9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</row>
    <row r="2304" spans="1:80" x14ac:dyDescent="0.15">
      <c r="A2304" s="36"/>
      <c r="B2304" s="14"/>
      <c r="C2304" s="13"/>
      <c r="D2304" s="12"/>
      <c r="E2304" s="13"/>
      <c r="F2304" s="13"/>
      <c r="G2304" s="13"/>
      <c r="H2304" s="13"/>
      <c r="I2304" s="12"/>
      <c r="J2304" s="12"/>
      <c r="K2304" s="30"/>
      <c r="L2304" s="2"/>
      <c r="M2304" s="15"/>
      <c r="N2304" s="11"/>
      <c r="O2304" s="11"/>
      <c r="P2304" s="11"/>
      <c r="Q2304" s="11"/>
      <c r="R2304" s="15"/>
      <c r="S2304" s="13"/>
      <c r="T2304" s="13"/>
      <c r="U2304" s="19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9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</row>
    <row r="2305" spans="1:80" x14ac:dyDescent="0.15">
      <c r="A2305" s="36"/>
      <c r="B2305" s="14"/>
      <c r="C2305" s="13"/>
      <c r="D2305" s="12"/>
      <c r="E2305" s="13"/>
      <c r="F2305" s="13"/>
      <c r="G2305" s="13"/>
      <c r="H2305" s="13"/>
      <c r="I2305" s="12"/>
      <c r="J2305" s="12"/>
      <c r="K2305" s="30"/>
      <c r="L2305" s="2"/>
      <c r="M2305" s="15"/>
      <c r="N2305" s="11"/>
      <c r="O2305" s="11"/>
      <c r="P2305" s="11"/>
      <c r="Q2305" s="11"/>
      <c r="R2305" s="15"/>
      <c r="S2305" s="13"/>
      <c r="T2305" s="13"/>
      <c r="U2305" s="19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9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</row>
    <row r="2306" spans="1:80" x14ac:dyDescent="0.15">
      <c r="A2306" s="36"/>
      <c r="B2306" s="14"/>
      <c r="C2306" s="13"/>
      <c r="D2306" s="12"/>
      <c r="E2306" s="13"/>
      <c r="F2306" s="13"/>
      <c r="G2306" s="13"/>
      <c r="H2306" s="13"/>
      <c r="I2306" s="12"/>
      <c r="J2306" s="12"/>
      <c r="K2306" s="30"/>
      <c r="L2306" s="2"/>
      <c r="M2306" s="15"/>
      <c r="N2306" s="11"/>
      <c r="O2306" s="11"/>
      <c r="P2306" s="11"/>
      <c r="Q2306" s="11"/>
      <c r="R2306" s="15"/>
      <c r="S2306" s="13"/>
      <c r="T2306" s="13"/>
      <c r="U2306" s="19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9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</row>
    <row r="2307" spans="1:80" x14ac:dyDescent="0.15">
      <c r="A2307" s="36"/>
      <c r="B2307" s="14"/>
      <c r="C2307" s="13"/>
      <c r="D2307" s="12"/>
      <c r="E2307" s="13"/>
      <c r="F2307" s="13"/>
      <c r="G2307" s="13"/>
      <c r="H2307" s="13"/>
      <c r="I2307" s="12"/>
      <c r="J2307" s="12"/>
      <c r="K2307" s="30"/>
      <c r="L2307" s="2"/>
      <c r="M2307" s="15"/>
      <c r="N2307" s="11"/>
      <c r="O2307" s="11"/>
      <c r="P2307" s="11"/>
      <c r="Q2307" s="11"/>
      <c r="R2307" s="15"/>
      <c r="S2307" s="13"/>
      <c r="T2307" s="13"/>
      <c r="U2307" s="19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9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</row>
    <row r="2308" spans="1:80" x14ac:dyDescent="0.15">
      <c r="A2308" s="36"/>
      <c r="B2308" s="14"/>
      <c r="C2308" s="13"/>
      <c r="D2308" s="12"/>
      <c r="E2308" s="13"/>
      <c r="F2308" s="13"/>
      <c r="G2308" s="13"/>
      <c r="H2308" s="13"/>
      <c r="I2308" s="12"/>
      <c r="J2308" s="12"/>
      <c r="K2308" s="30"/>
      <c r="L2308" s="2"/>
      <c r="M2308" s="15"/>
      <c r="N2308" s="11"/>
      <c r="O2308" s="11"/>
      <c r="P2308" s="11"/>
      <c r="Q2308" s="11"/>
      <c r="R2308" s="15"/>
      <c r="S2308" s="13"/>
      <c r="T2308" s="13"/>
      <c r="U2308" s="19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9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</row>
    <row r="2309" spans="1:80" x14ac:dyDescent="0.15">
      <c r="A2309" s="36"/>
      <c r="B2309" s="14"/>
      <c r="C2309" s="13"/>
      <c r="D2309" s="12"/>
      <c r="E2309" s="13"/>
      <c r="F2309" s="13"/>
      <c r="G2309" s="13"/>
      <c r="H2309" s="13"/>
      <c r="I2309" s="12"/>
      <c r="J2309" s="12"/>
      <c r="K2309" s="30"/>
      <c r="L2309" s="2"/>
      <c r="M2309" s="15"/>
      <c r="N2309" s="11"/>
      <c r="O2309" s="11"/>
      <c r="P2309" s="11"/>
      <c r="Q2309" s="11"/>
      <c r="R2309" s="15"/>
      <c r="S2309" s="13"/>
      <c r="T2309" s="13"/>
      <c r="U2309" s="19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9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</row>
    <row r="2310" spans="1:80" x14ac:dyDescent="0.15">
      <c r="A2310" s="36"/>
      <c r="B2310" s="14"/>
      <c r="C2310" s="13"/>
      <c r="D2310" s="12"/>
      <c r="E2310" s="13"/>
      <c r="F2310" s="13"/>
      <c r="G2310" s="13"/>
      <c r="H2310" s="13"/>
      <c r="I2310" s="12"/>
      <c r="J2310" s="12"/>
      <c r="K2310" s="30"/>
      <c r="L2310" s="2"/>
      <c r="M2310" s="15"/>
      <c r="N2310" s="11"/>
      <c r="O2310" s="11"/>
      <c r="P2310" s="11"/>
      <c r="Q2310" s="11"/>
      <c r="R2310" s="15"/>
      <c r="S2310" s="13"/>
      <c r="T2310" s="13"/>
      <c r="U2310" s="19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9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</row>
    <row r="2311" spans="1:80" x14ac:dyDescent="0.15">
      <c r="A2311" s="36"/>
      <c r="B2311" s="14"/>
      <c r="C2311" s="13"/>
      <c r="D2311" s="12"/>
      <c r="E2311" s="13"/>
      <c r="F2311" s="13"/>
      <c r="G2311" s="13"/>
      <c r="H2311" s="13"/>
      <c r="I2311" s="12"/>
      <c r="J2311" s="12"/>
      <c r="K2311" s="30"/>
      <c r="L2311" s="2"/>
      <c r="M2311" s="15"/>
      <c r="N2311" s="11"/>
      <c r="O2311" s="11"/>
      <c r="P2311" s="11"/>
      <c r="Q2311" s="11"/>
      <c r="R2311" s="15"/>
      <c r="S2311" s="13"/>
      <c r="T2311" s="13"/>
      <c r="U2311" s="19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9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</row>
    <row r="2312" spans="1:80" x14ac:dyDescent="0.15">
      <c r="A2312" s="36"/>
      <c r="B2312" s="14"/>
      <c r="C2312" s="13"/>
      <c r="D2312" s="12"/>
      <c r="E2312" s="13"/>
      <c r="F2312" s="13"/>
      <c r="G2312" s="13"/>
      <c r="H2312" s="13"/>
      <c r="I2312" s="12"/>
      <c r="J2312" s="12"/>
      <c r="K2312" s="30"/>
      <c r="L2312" s="2"/>
      <c r="M2312" s="15"/>
      <c r="N2312" s="11"/>
      <c r="O2312" s="11"/>
      <c r="P2312" s="11"/>
      <c r="Q2312" s="11"/>
      <c r="R2312" s="15"/>
      <c r="S2312" s="13"/>
      <c r="T2312" s="13"/>
      <c r="U2312" s="19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9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</row>
    <row r="2313" spans="1:80" x14ac:dyDescent="0.15">
      <c r="A2313" s="36"/>
      <c r="B2313" s="14"/>
      <c r="C2313" s="13"/>
      <c r="D2313" s="12"/>
      <c r="E2313" s="13"/>
      <c r="F2313" s="13"/>
      <c r="G2313" s="13"/>
      <c r="H2313" s="13"/>
      <c r="I2313" s="12"/>
      <c r="J2313" s="12"/>
      <c r="K2313" s="30"/>
      <c r="L2313" s="2"/>
      <c r="M2313" s="15"/>
      <c r="N2313" s="11"/>
      <c r="O2313" s="11"/>
      <c r="P2313" s="11"/>
      <c r="Q2313" s="11"/>
      <c r="R2313" s="15"/>
      <c r="S2313" s="13"/>
      <c r="T2313" s="13"/>
      <c r="U2313" s="19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9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</row>
    <row r="2314" spans="1:80" x14ac:dyDescent="0.15">
      <c r="A2314" s="36"/>
      <c r="B2314" s="14"/>
      <c r="C2314" s="13"/>
      <c r="D2314" s="12"/>
      <c r="E2314" s="13"/>
      <c r="F2314" s="13"/>
      <c r="G2314" s="13"/>
      <c r="H2314" s="13"/>
      <c r="I2314" s="12"/>
      <c r="J2314" s="12"/>
      <c r="K2314" s="30"/>
      <c r="L2314" s="2"/>
      <c r="M2314" s="15"/>
      <c r="N2314" s="11"/>
      <c r="O2314" s="11"/>
      <c r="P2314" s="11"/>
      <c r="Q2314" s="11"/>
      <c r="R2314" s="15"/>
      <c r="S2314" s="13"/>
      <c r="T2314" s="13"/>
      <c r="U2314" s="19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9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</row>
    <row r="2315" spans="1:80" x14ac:dyDescent="0.15">
      <c r="A2315" s="36"/>
      <c r="B2315" s="14"/>
      <c r="C2315" s="13"/>
      <c r="D2315" s="12"/>
      <c r="E2315" s="13"/>
      <c r="F2315" s="13"/>
      <c r="G2315" s="13"/>
      <c r="H2315" s="13"/>
      <c r="I2315" s="12"/>
      <c r="J2315" s="12"/>
      <c r="K2315" s="30"/>
      <c r="L2315" s="2"/>
      <c r="M2315" s="15"/>
      <c r="N2315" s="11"/>
      <c r="O2315" s="11"/>
      <c r="P2315" s="11"/>
      <c r="Q2315" s="11"/>
      <c r="R2315" s="15"/>
      <c r="S2315" s="13"/>
      <c r="T2315" s="13"/>
      <c r="U2315" s="19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9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</row>
    <row r="2316" spans="1:80" x14ac:dyDescent="0.15">
      <c r="A2316" s="36"/>
      <c r="B2316" s="14"/>
      <c r="C2316" s="13"/>
      <c r="D2316" s="12"/>
      <c r="E2316" s="13"/>
      <c r="F2316" s="13"/>
      <c r="G2316" s="13"/>
      <c r="H2316" s="13"/>
      <c r="I2316" s="12"/>
      <c r="J2316" s="12"/>
      <c r="K2316" s="30"/>
      <c r="L2316" s="2"/>
      <c r="M2316" s="15"/>
      <c r="N2316" s="11"/>
      <c r="O2316" s="11"/>
      <c r="P2316" s="11"/>
      <c r="Q2316" s="11"/>
      <c r="R2316" s="15"/>
      <c r="S2316" s="13"/>
      <c r="T2316" s="13"/>
      <c r="U2316" s="19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9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</row>
    <row r="2317" spans="1:80" x14ac:dyDescent="0.15">
      <c r="A2317" s="36"/>
      <c r="B2317" s="14"/>
      <c r="C2317" s="13"/>
      <c r="D2317" s="12"/>
      <c r="E2317" s="13"/>
      <c r="F2317" s="13"/>
      <c r="G2317" s="13"/>
      <c r="H2317" s="13"/>
      <c r="I2317" s="12"/>
      <c r="J2317" s="12"/>
      <c r="K2317" s="30"/>
      <c r="L2317" s="2"/>
      <c r="M2317" s="15"/>
      <c r="N2317" s="11"/>
      <c r="O2317" s="11"/>
      <c r="P2317" s="11"/>
      <c r="Q2317" s="11"/>
      <c r="R2317" s="15"/>
      <c r="S2317" s="13"/>
      <c r="T2317" s="13"/>
      <c r="U2317" s="19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9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</row>
    <row r="2318" spans="1:80" x14ac:dyDescent="0.15">
      <c r="A2318" s="36"/>
      <c r="B2318" s="14"/>
      <c r="C2318" s="13"/>
      <c r="D2318" s="12"/>
      <c r="E2318" s="13"/>
      <c r="F2318" s="13"/>
      <c r="G2318" s="13"/>
      <c r="H2318" s="13"/>
      <c r="I2318" s="12"/>
      <c r="J2318" s="12"/>
      <c r="K2318" s="30"/>
      <c r="L2318" s="2"/>
      <c r="M2318" s="15"/>
      <c r="N2318" s="11"/>
      <c r="O2318" s="11"/>
      <c r="P2318" s="11"/>
      <c r="Q2318" s="11"/>
      <c r="R2318" s="15"/>
      <c r="S2318" s="13"/>
      <c r="T2318" s="13"/>
      <c r="U2318" s="19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9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</row>
    <row r="2319" spans="1:80" x14ac:dyDescent="0.15">
      <c r="A2319" s="36"/>
      <c r="B2319" s="14"/>
      <c r="C2319" s="13"/>
      <c r="D2319" s="12"/>
      <c r="E2319" s="13"/>
      <c r="F2319" s="13"/>
      <c r="G2319" s="13"/>
      <c r="H2319" s="13"/>
      <c r="I2319" s="12"/>
      <c r="J2319" s="12"/>
      <c r="K2319" s="30"/>
      <c r="L2319" s="2"/>
      <c r="M2319" s="15"/>
      <c r="N2319" s="11"/>
      <c r="O2319" s="11"/>
      <c r="P2319" s="11"/>
      <c r="Q2319" s="11"/>
      <c r="R2319" s="15"/>
      <c r="S2319" s="13"/>
      <c r="T2319" s="13"/>
      <c r="U2319" s="19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9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</row>
    <row r="2320" spans="1:80" x14ac:dyDescent="0.15">
      <c r="A2320" s="36"/>
      <c r="B2320" s="14"/>
      <c r="C2320" s="13"/>
      <c r="D2320" s="12"/>
      <c r="E2320" s="13"/>
      <c r="F2320" s="13"/>
      <c r="G2320" s="13"/>
      <c r="H2320" s="13"/>
      <c r="I2320" s="12"/>
      <c r="J2320" s="12"/>
      <c r="K2320" s="30"/>
      <c r="L2320" s="2"/>
      <c r="M2320" s="15"/>
      <c r="N2320" s="11"/>
      <c r="O2320" s="11"/>
      <c r="P2320" s="11"/>
      <c r="Q2320" s="11"/>
      <c r="R2320" s="15"/>
      <c r="S2320" s="13"/>
      <c r="T2320" s="13"/>
      <c r="U2320" s="19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9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</row>
    <row r="2321" spans="1:80" x14ac:dyDescent="0.15">
      <c r="A2321" s="36"/>
      <c r="B2321" s="14"/>
      <c r="C2321" s="13"/>
      <c r="D2321" s="12"/>
      <c r="E2321" s="13"/>
      <c r="F2321" s="13"/>
      <c r="G2321" s="13"/>
      <c r="H2321" s="13"/>
      <c r="I2321" s="12"/>
      <c r="J2321" s="12"/>
      <c r="K2321" s="30"/>
      <c r="L2321" s="2"/>
      <c r="M2321" s="15"/>
      <c r="N2321" s="11"/>
      <c r="O2321" s="11"/>
      <c r="P2321" s="11"/>
      <c r="Q2321" s="11"/>
      <c r="R2321" s="15"/>
      <c r="S2321" s="13"/>
      <c r="T2321" s="13"/>
      <c r="U2321" s="19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9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</row>
    <row r="2322" spans="1:80" x14ac:dyDescent="0.15">
      <c r="A2322" s="36"/>
      <c r="B2322" s="14"/>
      <c r="C2322" s="13"/>
      <c r="D2322" s="12"/>
      <c r="E2322" s="13"/>
      <c r="F2322" s="13"/>
      <c r="G2322" s="13"/>
      <c r="H2322" s="13"/>
      <c r="I2322" s="12"/>
      <c r="J2322" s="12"/>
      <c r="K2322" s="30"/>
      <c r="L2322" s="2"/>
      <c r="M2322" s="15"/>
      <c r="N2322" s="11"/>
      <c r="O2322" s="11"/>
      <c r="P2322" s="11"/>
      <c r="Q2322" s="11"/>
      <c r="R2322" s="15"/>
      <c r="S2322" s="13"/>
      <c r="T2322" s="13"/>
      <c r="U2322" s="19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9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</row>
    <row r="2323" spans="1:80" x14ac:dyDescent="0.15">
      <c r="A2323" s="36"/>
      <c r="B2323" s="14"/>
      <c r="C2323" s="13"/>
      <c r="D2323" s="12"/>
      <c r="E2323" s="13"/>
      <c r="F2323" s="13"/>
      <c r="G2323" s="13"/>
      <c r="H2323" s="13"/>
      <c r="I2323" s="12"/>
      <c r="J2323" s="12"/>
      <c r="K2323" s="30"/>
      <c r="L2323" s="2"/>
      <c r="M2323" s="15"/>
      <c r="N2323" s="11"/>
      <c r="O2323" s="11"/>
      <c r="P2323" s="11"/>
      <c r="Q2323" s="11"/>
      <c r="R2323" s="15"/>
      <c r="S2323" s="13"/>
      <c r="T2323" s="13"/>
      <c r="U2323" s="19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9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</row>
    <row r="2324" spans="1:80" x14ac:dyDescent="0.15">
      <c r="A2324" s="36"/>
      <c r="B2324" s="14"/>
      <c r="C2324" s="13"/>
      <c r="D2324" s="12"/>
      <c r="E2324" s="13"/>
      <c r="F2324" s="13"/>
      <c r="G2324" s="13"/>
      <c r="H2324" s="13"/>
      <c r="I2324" s="12"/>
      <c r="J2324" s="12"/>
      <c r="K2324" s="30"/>
      <c r="L2324" s="2"/>
      <c r="M2324" s="15"/>
      <c r="N2324" s="11"/>
      <c r="O2324" s="11"/>
      <c r="P2324" s="11"/>
      <c r="Q2324" s="11"/>
      <c r="R2324" s="15"/>
      <c r="S2324" s="13"/>
      <c r="T2324" s="13"/>
      <c r="U2324" s="19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9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</row>
    <row r="2325" spans="1:80" x14ac:dyDescent="0.15">
      <c r="A2325" s="36"/>
      <c r="B2325" s="14"/>
      <c r="C2325" s="13"/>
      <c r="D2325" s="12"/>
      <c r="E2325" s="13"/>
      <c r="F2325" s="13"/>
      <c r="G2325" s="13"/>
      <c r="H2325" s="13"/>
      <c r="I2325" s="12"/>
      <c r="J2325" s="12"/>
      <c r="K2325" s="30"/>
      <c r="L2325" s="2"/>
      <c r="M2325" s="15"/>
      <c r="N2325" s="11"/>
      <c r="O2325" s="11"/>
      <c r="P2325" s="11"/>
      <c r="Q2325" s="11"/>
      <c r="R2325" s="15"/>
      <c r="S2325" s="13"/>
      <c r="T2325" s="13"/>
      <c r="U2325" s="19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9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</row>
    <row r="2326" spans="1:80" x14ac:dyDescent="0.15">
      <c r="A2326" s="36"/>
      <c r="B2326" s="14"/>
      <c r="C2326" s="13"/>
      <c r="D2326" s="12"/>
      <c r="E2326" s="13"/>
      <c r="F2326" s="13"/>
      <c r="G2326" s="13"/>
      <c r="H2326" s="13"/>
      <c r="I2326" s="12"/>
      <c r="J2326" s="12"/>
      <c r="K2326" s="30"/>
      <c r="L2326" s="2"/>
      <c r="M2326" s="15"/>
      <c r="N2326" s="11"/>
      <c r="O2326" s="11"/>
      <c r="P2326" s="11"/>
      <c r="Q2326" s="11"/>
      <c r="R2326" s="15"/>
      <c r="S2326" s="13"/>
      <c r="T2326" s="13"/>
      <c r="U2326" s="19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9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</row>
    <row r="2327" spans="1:80" x14ac:dyDescent="0.15">
      <c r="A2327" s="36"/>
      <c r="B2327" s="14"/>
      <c r="C2327" s="13"/>
      <c r="D2327" s="12"/>
      <c r="E2327" s="13"/>
      <c r="F2327" s="13"/>
      <c r="G2327" s="13"/>
      <c r="H2327" s="13"/>
      <c r="I2327" s="12"/>
      <c r="J2327" s="12"/>
      <c r="K2327" s="30"/>
      <c r="L2327" s="2"/>
      <c r="M2327" s="15"/>
      <c r="N2327" s="11"/>
      <c r="O2327" s="11"/>
      <c r="P2327" s="11"/>
      <c r="Q2327" s="11"/>
      <c r="R2327" s="15"/>
      <c r="S2327" s="13"/>
      <c r="T2327" s="13"/>
      <c r="U2327" s="19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9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</row>
    <row r="2328" spans="1:80" x14ac:dyDescent="0.15">
      <c r="A2328" s="36"/>
      <c r="B2328" s="14"/>
      <c r="C2328" s="13"/>
      <c r="D2328" s="12"/>
      <c r="E2328" s="13"/>
      <c r="F2328" s="13"/>
      <c r="G2328" s="13"/>
      <c r="H2328" s="13"/>
      <c r="I2328" s="12"/>
      <c r="J2328" s="12"/>
      <c r="K2328" s="30"/>
      <c r="L2328" s="2"/>
      <c r="M2328" s="15"/>
      <c r="N2328" s="11"/>
      <c r="O2328" s="11"/>
      <c r="P2328" s="11"/>
      <c r="Q2328" s="11"/>
      <c r="R2328" s="15"/>
      <c r="S2328" s="13"/>
      <c r="T2328" s="13"/>
      <c r="U2328" s="19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9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</row>
    <row r="2329" spans="1:80" x14ac:dyDescent="0.15">
      <c r="A2329" s="36"/>
      <c r="B2329" s="14"/>
      <c r="C2329" s="13"/>
      <c r="D2329" s="12"/>
      <c r="E2329" s="13"/>
      <c r="F2329" s="13"/>
      <c r="G2329" s="13"/>
      <c r="H2329" s="13"/>
      <c r="I2329" s="12"/>
      <c r="J2329" s="12"/>
      <c r="K2329" s="30"/>
      <c r="L2329" s="2"/>
      <c r="M2329" s="15"/>
      <c r="N2329" s="11"/>
      <c r="O2329" s="11"/>
      <c r="P2329" s="11"/>
      <c r="Q2329" s="11"/>
      <c r="R2329" s="15"/>
      <c r="S2329" s="13"/>
      <c r="T2329" s="13"/>
      <c r="U2329" s="19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9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</row>
    <row r="2330" spans="1:80" x14ac:dyDescent="0.15">
      <c r="A2330" s="36"/>
      <c r="B2330" s="14"/>
      <c r="C2330" s="13"/>
      <c r="D2330" s="12"/>
      <c r="E2330" s="13"/>
      <c r="F2330" s="13"/>
      <c r="G2330" s="13"/>
      <c r="H2330" s="13"/>
      <c r="I2330" s="12"/>
      <c r="J2330" s="12"/>
      <c r="K2330" s="30"/>
      <c r="L2330" s="2"/>
      <c r="M2330" s="15"/>
      <c r="N2330" s="11"/>
      <c r="O2330" s="11"/>
      <c r="P2330" s="11"/>
      <c r="Q2330" s="11"/>
      <c r="R2330" s="15"/>
      <c r="S2330" s="13"/>
      <c r="T2330" s="13"/>
      <c r="U2330" s="19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9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</row>
    <row r="2331" spans="1:80" x14ac:dyDescent="0.15">
      <c r="A2331" s="36"/>
      <c r="B2331" s="14"/>
      <c r="C2331" s="13"/>
      <c r="D2331" s="12"/>
      <c r="E2331" s="13"/>
      <c r="F2331" s="13"/>
      <c r="G2331" s="13"/>
      <c r="H2331" s="13"/>
      <c r="I2331" s="12"/>
      <c r="J2331" s="12"/>
      <c r="K2331" s="30"/>
      <c r="L2331" s="2"/>
      <c r="M2331" s="15"/>
      <c r="N2331" s="11"/>
      <c r="O2331" s="11"/>
      <c r="P2331" s="11"/>
      <c r="Q2331" s="11"/>
      <c r="R2331" s="15"/>
      <c r="S2331" s="13"/>
      <c r="T2331" s="13"/>
      <c r="U2331" s="19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9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</row>
    <row r="2332" spans="1:80" x14ac:dyDescent="0.15">
      <c r="A2332" s="36"/>
      <c r="B2332" s="14"/>
      <c r="C2332" s="13"/>
      <c r="D2332" s="12"/>
      <c r="E2332" s="13"/>
      <c r="F2332" s="13"/>
      <c r="G2332" s="13"/>
      <c r="H2332" s="13"/>
      <c r="I2332" s="12"/>
      <c r="J2332" s="12"/>
      <c r="K2332" s="30"/>
      <c r="L2332" s="2"/>
      <c r="M2332" s="15"/>
      <c r="N2332" s="11"/>
      <c r="O2332" s="11"/>
      <c r="P2332" s="11"/>
      <c r="Q2332" s="11"/>
      <c r="R2332" s="15"/>
      <c r="S2332" s="13"/>
      <c r="T2332" s="13"/>
      <c r="U2332" s="19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9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</row>
    <row r="2333" spans="1:80" x14ac:dyDescent="0.15">
      <c r="A2333" s="36"/>
      <c r="B2333" s="14"/>
      <c r="C2333" s="13"/>
      <c r="D2333" s="12"/>
      <c r="E2333" s="13"/>
      <c r="F2333" s="13"/>
      <c r="G2333" s="13"/>
      <c r="H2333" s="13"/>
      <c r="I2333" s="12"/>
      <c r="J2333" s="12"/>
      <c r="K2333" s="30"/>
      <c r="L2333" s="2"/>
      <c r="M2333" s="15"/>
      <c r="N2333" s="11"/>
      <c r="O2333" s="11"/>
      <c r="P2333" s="11"/>
      <c r="Q2333" s="11"/>
      <c r="R2333" s="15"/>
      <c r="S2333" s="13"/>
      <c r="T2333" s="13"/>
      <c r="U2333" s="19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9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</row>
    <row r="2334" spans="1:80" x14ac:dyDescent="0.15">
      <c r="A2334" s="36"/>
      <c r="B2334" s="14"/>
      <c r="C2334" s="13"/>
      <c r="D2334" s="12"/>
      <c r="E2334" s="13"/>
      <c r="F2334" s="13"/>
      <c r="G2334" s="13"/>
      <c r="H2334" s="13"/>
      <c r="I2334" s="12"/>
      <c r="J2334" s="12"/>
      <c r="K2334" s="30"/>
      <c r="L2334" s="2"/>
      <c r="M2334" s="15"/>
      <c r="N2334" s="11"/>
      <c r="O2334" s="11"/>
      <c r="P2334" s="11"/>
      <c r="Q2334" s="11"/>
      <c r="R2334" s="15"/>
      <c r="S2334" s="13"/>
      <c r="T2334" s="13"/>
      <c r="U2334" s="19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9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</row>
    <row r="2335" spans="1:80" x14ac:dyDescent="0.15">
      <c r="A2335" s="36"/>
      <c r="B2335" s="14"/>
      <c r="C2335" s="13"/>
      <c r="D2335" s="12"/>
      <c r="E2335" s="13"/>
      <c r="F2335" s="13"/>
      <c r="G2335" s="13"/>
      <c r="H2335" s="13"/>
      <c r="I2335" s="12"/>
      <c r="J2335" s="12"/>
      <c r="K2335" s="30"/>
      <c r="L2335" s="2"/>
      <c r="M2335" s="15"/>
      <c r="N2335" s="11"/>
      <c r="O2335" s="11"/>
      <c r="P2335" s="11"/>
      <c r="Q2335" s="11"/>
      <c r="R2335" s="15"/>
      <c r="S2335" s="13"/>
      <c r="T2335" s="13"/>
      <c r="U2335" s="19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9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</row>
    <row r="2336" spans="1:80" x14ac:dyDescent="0.15">
      <c r="A2336" s="36"/>
      <c r="B2336" s="14"/>
      <c r="C2336" s="13"/>
      <c r="D2336" s="12"/>
      <c r="E2336" s="13"/>
      <c r="F2336" s="13"/>
      <c r="G2336" s="13"/>
      <c r="H2336" s="13"/>
      <c r="I2336" s="12"/>
      <c r="J2336" s="12"/>
      <c r="K2336" s="30"/>
      <c r="L2336" s="2"/>
      <c r="M2336" s="15"/>
      <c r="N2336" s="11"/>
      <c r="O2336" s="11"/>
      <c r="P2336" s="11"/>
      <c r="Q2336" s="11"/>
      <c r="R2336" s="15"/>
      <c r="S2336" s="13"/>
      <c r="T2336" s="13"/>
      <c r="U2336" s="19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9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</row>
    <row r="2337" spans="1:80" x14ac:dyDescent="0.15">
      <c r="A2337" s="36"/>
      <c r="B2337" s="14"/>
      <c r="C2337" s="13"/>
      <c r="D2337" s="12"/>
      <c r="E2337" s="13"/>
      <c r="F2337" s="13"/>
      <c r="G2337" s="13"/>
      <c r="H2337" s="13"/>
      <c r="I2337" s="12"/>
      <c r="J2337" s="12"/>
      <c r="K2337" s="30"/>
      <c r="L2337" s="2"/>
      <c r="M2337" s="15"/>
      <c r="N2337" s="11"/>
      <c r="O2337" s="11"/>
      <c r="P2337" s="11"/>
      <c r="Q2337" s="11"/>
      <c r="R2337" s="15"/>
      <c r="S2337" s="13"/>
      <c r="T2337" s="13"/>
      <c r="U2337" s="19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9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</row>
    <row r="2338" spans="1:80" x14ac:dyDescent="0.15">
      <c r="A2338" s="36"/>
      <c r="B2338" s="14"/>
      <c r="C2338" s="13"/>
      <c r="D2338" s="12"/>
      <c r="E2338" s="13"/>
      <c r="F2338" s="13"/>
      <c r="G2338" s="13"/>
      <c r="H2338" s="13"/>
      <c r="I2338" s="12"/>
      <c r="J2338" s="12"/>
      <c r="K2338" s="30"/>
      <c r="L2338" s="2"/>
      <c r="M2338" s="15"/>
      <c r="N2338" s="11"/>
      <c r="O2338" s="11"/>
      <c r="P2338" s="11"/>
      <c r="Q2338" s="11"/>
      <c r="R2338" s="15"/>
      <c r="S2338" s="13"/>
      <c r="T2338" s="13"/>
      <c r="U2338" s="19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9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</row>
    <row r="2339" spans="1:80" x14ac:dyDescent="0.15">
      <c r="A2339" s="36"/>
      <c r="B2339" s="14"/>
      <c r="C2339" s="13"/>
      <c r="D2339" s="12"/>
      <c r="E2339" s="13"/>
      <c r="F2339" s="13"/>
      <c r="G2339" s="13"/>
      <c r="H2339" s="13"/>
      <c r="I2339" s="12"/>
      <c r="J2339" s="12"/>
      <c r="K2339" s="30"/>
      <c r="L2339" s="2"/>
      <c r="M2339" s="15"/>
      <c r="N2339" s="11"/>
      <c r="O2339" s="11"/>
      <c r="P2339" s="11"/>
      <c r="Q2339" s="11"/>
      <c r="R2339" s="15"/>
      <c r="S2339" s="13"/>
      <c r="T2339" s="13"/>
      <c r="U2339" s="19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9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</row>
    <row r="2340" spans="1:80" x14ac:dyDescent="0.15">
      <c r="A2340" s="36"/>
      <c r="B2340" s="14"/>
      <c r="C2340" s="13"/>
      <c r="D2340" s="12"/>
      <c r="E2340" s="13"/>
      <c r="F2340" s="13"/>
      <c r="G2340" s="13"/>
      <c r="H2340" s="13"/>
      <c r="I2340" s="12"/>
      <c r="J2340" s="12"/>
      <c r="K2340" s="30"/>
      <c r="L2340" s="2"/>
      <c r="M2340" s="15"/>
      <c r="N2340" s="11"/>
      <c r="O2340" s="11"/>
      <c r="P2340" s="11"/>
      <c r="Q2340" s="11"/>
      <c r="R2340" s="15"/>
      <c r="S2340" s="13"/>
      <c r="T2340" s="13"/>
      <c r="U2340" s="19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9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</row>
    <row r="2341" spans="1:80" x14ac:dyDescent="0.15">
      <c r="A2341" s="36"/>
      <c r="B2341" s="14"/>
      <c r="C2341" s="13"/>
      <c r="D2341" s="12"/>
      <c r="E2341" s="13"/>
      <c r="F2341" s="13"/>
      <c r="G2341" s="13"/>
      <c r="H2341" s="13"/>
      <c r="I2341" s="12"/>
      <c r="J2341" s="12"/>
      <c r="K2341" s="30"/>
      <c r="L2341" s="2"/>
      <c r="M2341" s="15"/>
      <c r="N2341" s="11"/>
      <c r="O2341" s="11"/>
      <c r="P2341" s="11"/>
      <c r="Q2341" s="11"/>
      <c r="R2341" s="15"/>
      <c r="S2341" s="13"/>
      <c r="T2341" s="13"/>
      <c r="U2341" s="19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9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</row>
    <row r="2342" spans="1:80" x14ac:dyDescent="0.15">
      <c r="A2342" s="36"/>
      <c r="B2342" s="14"/>
      <c r="C2342" s="13"/>
      <c r="D2342" s="12"/>
      <c r="E2342" s="13"/>
      <c r="F2342" s="13"/>
      <c r="G2342" s="13"/>
      <c r="H2342" s="13"/>
      <c r="I2342" s="12"/>
      <c r="J2342" s="12"/>
      <c r="K2342" s="30"/>
      <c r="L2342" s="2"/>
      <c r="M2342" s="15"/>
      <c r="N2342" s="11"/>
      <c r="O2342" s="11"/>
      <c r="P2342" s="11"/>
      <c r="Q2342" s="11"/>
      <c r="R2342" s="15"/>
      <c r="S2342" s="13"/>
      <c r="T2342" s="13"/>
      <c r="U2342" s="19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9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</row>
    <row r="2343" spans="1:80" x14ac:dyDescent="0.15">
      <c r="A2343" s="36"/>
      <c r="B2343" s="14"/>
      <c r="C2343" s="13"/>
      <c r="D2343" s="12"/>
      <c r="E2343" s="13"/>
      <c r="F2343" s="13"/>
      <c r="G2343" s="13"/>
      <c r="H2343" s="13"/>
      <c r="I2343" s="12"/>
      <c r="J2343" s="12"/>
      <c r="K2343" s="30"/>
      <c r="L2343" s="2"/>
      <c r="M2343" s="15"/>
      <c r="N2343" s="11"/>
      <c r="O2343" s="11"/>
      <c r="P2343" s="11"/>
      <c r="Q2343" s="11"/>
      <c r="R2343" s="15"/>
      <c r="S2343" s="13"/>
      <c r="T2343" s="13"/>
      <c r="U2343" s="19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9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</row>
    <row r="2344" spans="1:80" x14ac:dyDescent="0.15">
      <c r="A2344" s="36"/>
      <c r="B2344" s="14"/>
      <c r="C2344" s="13"/>
      <c r="D2344" s="12"/>
      <c r="E2344" s="13"/>
      <c r="F2344" s="13"/>
      <c r="G2344" s="13"/>
      <c r="H2344" s="13"/>
      <c r="I2344" s="12"/>
      <c r="J2344" s="12"/>
      <c r="K2344" s="30"/>
      <c r="L2344" s="2"/>
      <c r="M2344" s="15"/>
      <c r="N2344" s="11"/>
      <c r="O2344" s="11"/>
      <c r="P2344" s="11"/>
      <c r="Q2344" s="11"/>
      <c r="R2344" s="15"/>
      <c r="S2344" s="13"/>
      <c r="T2344" s="13"/>
      <c r="U2344" s="19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9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</row>
    <row r="2345" spans="1:80" x14ac:dyDescent="0.15">
      <c r="A2345" s="36"/>
      <c r="B2345" s="14"/>
      <c r="C2345" s="13"/>
      <c r="D2345" s="12"/>
      <c r="E2345" s="13"/>
      <c r="F2345" s="13"/>
      <c r="G2345" s="13"/>
      <c r="H2345" s="13"/>
      <c r="I2345" s="12"/>
      <c r="J2345" s="12"/>
      <c r="K2345" s="30"/>
      <c r="L2345" s="2"/>
      <c r="M2345" s="15"/>
      <c r="N2345" s="11"/>
      <c r="O2345" s="11"/>
      <c r="P2345" s="11"/>
      <c r="Q2345" s="11"/>
      <c r="R2345" s="15"/>
      <c r="S2345" s="13"/>
      <c r="T2345" s="13"/>
      <c r="U2345" s="19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9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</row>
    <row r="2346" spans="1:80" x14ac:dyDescent="0.15">
      <c r="A2346" s="36"/>
      <c r="B2346" s="14"/>
      <c r="C2346" s="13"/>
      <c r="D2346" s="12"/>
      <c r="E2346" s="13"/>
      <c r="F2346" s="13"/>
      <c r="G2346" s="13"/>
      <c r="H2346" s="13"/>
      <c r="I2346" s="12"/>
      <c r="J2346" s="12"/>
      <c r="K2346" s="30"/>
      <c r="L2346" s="2"/>
      <c r="M2346" s="15"/>
      <c r="N2346" s="11"/>
      <c r="O2346" s="11"/>
      <c r="P2346" s="11"/>
      <c r="Q2346" s="11"/>
      <c r="R2346" s="15"/>
      <c r="S2346" s="13"/>
      <c r="T2346" s="13"/>
      <c r="U2346" s="19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9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</row>
    <row r="2347" spans="1:80" x14ac:dyDescent="0.15">
      <c r="A2347" s="36"/>
      <c r="B2347" s="14"/>
      <c r="C2347" s="13"/>
      <c r="D2347" s="12"/>
      <c r="E2347" s="13"/>
      <c r="F2347" s="13"/>
      <c r="G2347" s="13"/>
      <c r="H2347" s="13"/>
      <c r="I2347" s="12"/>
      <c r="J2347" s="12"/>
      <c r="K2347" s="30"/>
      <c r="L2347" s="2"/>
      <c r="M2347" s="15"/>
      <c r="N2347" s="11"/>
      <c r="O2347" s="11"/>
      <c r="P2347" s="11"/>
      <c r="Q2347" s="11"/>
      <c r="R2347" s="15"/>
      <c r="S2347" s="13"/>
      <c r="T2347" s="13"/>
      <c r="U2347" s="19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9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</row>
    <row r="2348" spans="1:80" x14ac:dyDescent="0.15">
      <c r="A2348" s="36"/>
      <c r="B2348" s="14"/>
      <c r="C2348" s="13"/>
      <c r="D2348" s="12"/>
      <c r="E2348" s="13"/>
      <c r="F2348" s="13"/>
      <c r="G2348" s="13"/>
      <c r="H2348" s="13"/>
      <c r="I2348" s="12"/>
      <c r="J2348" s="12"/>
      <c r="K2348" s="30"/>
      <c r="L2348" s="2"/>
      <c r="M2348" s="15"/>
      <c r="N2348" s="11"/>
      <c r="O2348" s="11"/>
      <c r="P2348" s="11"/>
      <c r="Q2348" s="11"/>
      <c r="R2348" s="15"/>
      <c r="S2348" s="13"/>
      <c r="T2348" s="13"/>
      <c r="U2348" s="19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9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</row>
    <row r="2349" spans="1:80" x14ac:dyDescent="0.15">
      <c r="A2349" s="36"/>
      <c r="B2349" s="14"/>
      <c r="C2349" s="13"/>
      <c r="D2349" s="12"/>
      <c r="E2349" s="13"/>
      <c r="F2349" s="13"/>
      <c r="G2349" s="13"/>
      <c r="H2349" s="13"/>
      <c r="I2349" s="12"/>
      <c r="J2349" s="12"/>
      <c r="K2349" s="30"/>
      <c r="L2349" s="2"/>
      <c r="M2349" s="15"/>
      <c r="N2349" s="11"/>
      <c r="O2349" s="11"/>
      <c r="P2349" s="11"/>
      <c r="Q2349" s="11"/>
      <c r="R2349" s="15"/>
      <c r="S2349" s="13"/>
      <c r="T2349" s="13"/>
      <c r="U2349" s="19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9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</row>
    <row r="2350" spans="1:80" x14ac:dyDescent="0.15">
      <c r="A2350" s="36"/>
      <c r="B2350" s="14"/>
      <c r="C2350" s="13"/>
      <c r="D2350" s="12"/>
      <c r="E2350" s="13"/>
      <c r="F2350" s="13"/>
      <c r="G2350" s="13"/>
      <c r="H2350" s="13"/>
      <c r="I2350" s="12"/>
      <c r="J2350" s="12"/>
      <c r="K2350" s="30"/>
      <c r="L2350" s="2"/>
      <c r="M2350" s="15"/>
      <c r="N2350" s="11"/>
      <c r="O2350" s="11"/>
      <c r="P2350" s="11"/>
      <c r="Q2350" s="11"/>
      <c r="R2350" s="15"/>
      <c r="S2350" s="13"/>
      <c r="T2350" s="13"/>
      <c r="U2350" s="19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9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</row>
    <row r="2351" spans="1:80" x14ac:dyDescent="0.15">
      <c r="A2351" s="36"/>
      <c r="B2351" s="14"/>
      <c r="C2351" s="13"/>
      <c r="D2351" s="12"/>
      <c r="E2351" s="13"/>
      <c r="F2351" s="13"/>
      <c r="G2351" s="13"/>
      <c r="H2351" s="13"/>
      <c r="I2351" s="12"/>
      <c r="J2351" s="12"/>
      <c r="K2351" s="30"/>
      <c r="L2351" s="2"/>
      <c r="M2351" s="15"/>
      <c r="N2351" s="11"/>
      <c r="O2351" s="11"/>
      <c r="P2351" s="11"/>
      <c r="Q2351" s="11"/>
      <c r="R2351" s="15"/>
      <c r="S2351" s="13"/>
      <c r="T2351" s="13"/>
      <c r="U2351" s="19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9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</row>
    <row r="2352" spans="1:80" x14ac:dyDescent="0.15">
      <c r="A2352" s="36"/>
      <c r="B2352" s="14"/>
      <c r="C2352" s="13"/>
      <c r="D2352" s="12"/>
      <c r="E2352" s="13"/>
      <c r="F2352" s="13"/>
      <c r="G2352" s="13"/>
      <c r="H2352" s="13"/>
      <c r="I2352" s="12"/>
      <c r="J2352" s="12"/>
      <c r="K2352" s="30"/>
      <c r="L2352" s="2"/>
      <c r="M2352" s="15"/>
      <c r="N2352" s="11"/>
      <c r="O2352" s="11"/>
      <c r="P2352" s="11"/>
      <c r="Q2352" s="11"/>
      <c r="R2352" s="15"/>
      <c r="S2352" s="13"/>
      <c r="T2352" s="13"/>
      <c r="U2352" s="19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9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</row>
    <row r="2353" spans="1:80" x14ac:dyDescent="0.15">
      <c r="A2353" s="36"/>
      <c r="B2353" s="14"/>
      <c r="C2353" s="13"/>
      <c r="D2353" s="12"/>
      <c r="E2353" s="13"/>
      <c r="F2353" s="13"/>
      <c r="G2353" s="13"/>
      <c r="H2353" s="13"/>
      <c r="I2353" s="12"/>
      <c r="J2353" s="12"/>
      <c r="K2353" s="30"/>
      <c r="L2353" s="2"/>
      <c r="M2353" s="15"/>
      <c r="N2353" s="11"/>
      <c r="O2353" s="11"/>
      <c r="P2353" s="11"/>
      <c r="Q2353" s="11"/>
      <c r="R2353" s="15"/>
      <c r="S2353" s="13"/>
      <c r="T2353" s="13"/>
      <c r="U2353" s="19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9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</row>
    <row r="2354" spans="1:80" x14ac:dyDescent="0.15">
      <c r="A2354" s="36"/>
      <c r="B2354" s="14"/>
      <c r="C2354" s="13"/>
      <c r="D2354" s="12"/>
      <c r="E2354" s="13"/>
      <c r="F2354" s="13"/>
      <c r="G2354" s="13"/>
      <c r="H2354" s="13"/>
      <c r="I2354" s="12"/>
      <c r="J2354" s="12"/>
      <c r="K2354" s="30"/>
      <c r="L2354" s="2"/>
      <c r="M2354" s="15"/>
      <c r="N2354" s="11"/>
      <c r="O2354" s="11"/>
      <c r="P2354" s="11"/>
      <c r="Q2354" s="11"/>
      <c r="R2354" s="15"/>
      <c r="S2354" s="13"/>
      <c r="T2354" s="13"/>
      <c r="U2354" s="19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9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</row>
    <row r="2355" spans="1:80" x14ac:dyDescent="0.15">
      <c r="A2355" s="36"/>
      <c r="B2355" s="14"/>
      <c r="C2355" s="13"/>
      <c r="D2355" s="12"/>
      <c r="E2355" s="13"/>
      <c r="F2355" s="13"/>
      <c r="G2355" s="13"/>
      <c r="H2355" s="13"/>
      <c r="I2355" s="12"/>
      <c r="J2355" s="12"/>
      <c r="K2355" s="30"/>
      <c r="L2355" s="2"/>
      <c r="M2355" s="15"/>
      <c r="N2355" s="11"/>
      <c r="O2355" s="11"/>
      <c r="P2355" s="11"/>
      <c r="Q2355" s="11"/>
      <c r="R2355" s="15"/>
      <c r="S2355" s="13"/>
      <c r="T2355" s="13"/>
      <c r="U2355" s="19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9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</row>
    <row r="2356" spans="1:80" x14ac:dyDescent="0.15">
      <c r="A2356" s="36"/>
      <c r="B2356" s="14"/>
      <c r="C2356" s="13"/>
      <c r="D2356" s="12"/>
      <c r="E2356" s="13"/>
      <c r="F2356" s="13"/>
      <c r="G2356" s="13"/>
      <c r="H2356" s="13"/>
      <c r="I2356" s="12"/>
      <c r="J2356" s="12"/>
      <c r="K2356" s="30"/>
      <c r="L2356" s="2"/>
      <c r="M2356" s="15"/>
      <c r="N2356" s="11"/>
      <c r="O2356" s="11"/>
      <c r="P2356" s="11"/>
      <c r="Q2356" s="11"/>
      <c r="R2356" s="15"/>
      <c r="S2356" s="13"/>
      <c r="T2356" s="13"/>
      <c r="U2356" s="19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9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</row>
    <row r="2357" spans="1:80" x14ac:dyDescent="0.15">
      <c r="A2357" s="36"/>
      <c r="B2357" s="14"/>
      <c r="C2357" s="13"/>
      <c r="D2357" s="12"/>
      <c r="E2357" s="13"/>
      <c r="F2357" s="13"/>
      <c r="G2357" s="13"/>
      <c r="H2357" s="13"/>
      <c r="I2357" s="12"/>
      <c r="J2357" s="12"/>
      <c r="K2357" s="30"/>
      <c r="L2357" s="2"/>
      <c r="M2357" s="15"/>
      <c r="N2357" s="11"/>
      <c r="O2357" s="11"/>
      <c r="P2357" s="11"/>
      <c r="Q2357" s="11"/>
      <c r="R2357" s="15"/>
      <c r="S2357" s="13"/>
      <c r="T2357" s="13"/>
      <c r="U2357" s="19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9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</row>
    <row r="2358" spans="1:80" x14ac:dyDescent="0.15">
      <c r="A2358" s="36"/>
      <c r="B2358" s="14"/>
      <c r="C2358" s="13"/>
      <c r="D2358" s="12"/>
      <c r="E2358" s="13"/>
      <c r="F2358" s="13"/>
      <c r="G2358" s="13"/>
      <c r="H2358" s="13"/>
      <c r="I2358" s="12"/>
      <c r="J2358" s="12"/>
      <c r="K2358" s="30"/>
      <c r="L2358" s="2"/>
      <c r="M2358" s="15"/>
      <c r="N2358" s="11"/>
      <c r="O2358" s="11"/>
      <c r="P2358" s="11"/>
      <c r="Q2358" s="11"/>
      <c r="R2358" s="15"/>
      <c r="S2358" s="13"/>
      <c r="T2358" s="13"/>
      <c r="U2358" s="19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9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</row>
    <row r="2359" spans="1:80" x14ac:dyDescent="0.15">
      <c r="A2359" s="36"/>
      <c r="B2359" s="14"/>
      <c r="C2359" s="13"/>
      <c r="D2359" s="12"/>
      <c r="E2359" s="13"/>
      <c r="F2359" s="13"/>
      <c r="G2359" s="13"/>
      <c r="H2359" s="13"/>
      <c r="I2359" s="12"/>
      <c r="J2359" s="12"/>
      <c r="K2359" s="30"/>
      <c r="L2359" s="2"/>
      <c r="M2359" s="15"/>
      <c r="N2359" s="11"/>
      <c r="O2359" s="11"/>
      <c r="P2359" s="11"/>
      <c r="Q2359" s="11"/>
      <c r="R2359" s="15"/>
      <c r="S2359" s="13"/>
      <c r="T2359" s="13"/>
      <c r="U2359" s="19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9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</row>
    <row r="2360" spans="1:80" x14ac:dyDescent="0.15">
      <c r="A2360" s="36"/>
      <c r="B2360" s="14"/>
      <c r="C2360" s="13"/>
      <c r="D2360" s="12"/>
      <c r="E2360" s="13"/>
      <c r="F2360" s="13"/>
      <c r="G2360" s="13"/>
      <c r="H2360" s="13"/>
      <c r="I2360" s="12"/>
      <c r="J2360" s="12"/>
      <c r="K2360" s="30"/>
      <c r="L2360" s="2"/>
      <c r="M2360" s="15"/>
      <c r="N2360" s="11"/>
      <c r="O2360" s="11"/>
      <c r="P2360" s="11"/>
      <c r="Q2360" s="11"/>
      <c r="R2360" s="15"/>
      <c r="S2360" s="13"/>
      <c r="T2360" s="13"/>
      <c r="U2360" s="19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9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</row>
    <row r="2361" spans="1:80" x14ac:dyDescent="0.15">
      <c r="A2361" s="36"/>
      <c r="B2361" s="14"/>
      <c r="C2361" s="13"/>
      <c r="D2361" s="12"/>
      <c r="E2361" s="13"/>
      <c r="F2361" s="13"/>
      <c r="G2361" s="13"/>
      <c r="H2361" s="13"/>
      <c r="I2361" s="12"/>
      <c r="J2361" s="12"/>
      <c r="K2361" s="30"/>
      <c r="L2361" s="2"/>
      <c r="M2361" s="15"/>
      <c r="N2361" s="11"/>
      <c r="O2361" s="11"/>
      <c r="P2361" s="11"/>
      <c r="Q2361" s="11"/>
      <c r="R2361" s="15"/>
      <c r="S2361" s="13"/>
      <c r="T2361" s="13"/>
      <c r="U2361" s="19"/>
      <c r="V2361" s="13"/>
      <c r="W2361" s="4"/>
      <c r="X2361" s="30"/>
      <c r="Y2361" s="27"/>
      <c r="Z2361" s="27"/>
      <c r="AA2361" s="32"/>
      <c r="AB2361" s="20"/>
      <c r="AC2361" s="23"/>
      <c r="AD2361" s="27"/>
      <c r="AE2361" s="20"/>
      <c r="AF2361" s="20"/>
      <c r="AG2361" s="20"/>
      <c r="AH2361" s="27"/>
      <c r="AI2361" s="21"/>
      <c r="AJ2361" s="27"/>
      <c r="AK2361" s="27"/>
      <c r="AL2361" s="23"/>
      <c r="AM2361" s="23"/>
      <c r="AN2361" s="23"/>
      <c r="AO2361" s="23"/>
      <c r="AP2361" s="23"/>
      <c r="AQ2361" s="23"/>
      <c r="AR2361" s="23"/>
      <c r="AS2361" s="23"/>
      <c r="AT2361" s="23"/>
      <c r="AU2361" s="23"/>
      <c r="AV2361" s="23"/>
      <c r="AW2361" s="23"/>
      <c r="AX2361" s="23"/>
      <c r="AY2361" s="23"/>
      <c r="AZ2361" s="23"/>
      <c r="BA2361" s="23"/>
      <c r="BB2361" s="23"/>
      <c r="BC2361" s="23"/>
      <c r="BD2361" s="23"/>
      <c r="BE2361" s="23"/>
      <c r="BF2361" s="23"/>
      <c r="BG2361" s="23"/>
      <c r="BH2361" s="23"/>
      <c r="BI2361" s="23"/>
      <c r="BJ2361" s="23"/>
      <c r="BK2361" s="23"/>
      <c r="BL2361" s="23"/>
      <c r="BM2361" s="23"/>
      <c r="BN2361" s="23"/>
      <c r="BO2361" s="23"/>
      <c r="BP2361" s="23"/>
      <c r="BQ2361" s="23"/>
      <c r="BR2361" s="23"/>
      <c r="BS2361" s="23"/>
      <c r="BT2361" s="23"/>
      <c r="BU2361" s="23"/>
      <c r="BV2361" s="23"/>
      <c r="BW2361" s="23"/>
      <c r="BX2361" s="23"/>
      <c r="BY2361" s="23"/>
      <c r="BZ2361" s="23"/>
      <c r="CA2361" s="23"/>
      <c r="CB2361" s="23"/>
    </row>
    <row r="2362" spans="1:80" x14ac:dyDescent="0.15">
      <c r="A2362" s="36"/>
      <c r="B2362" s="14"/>
      <c r="C2362" s="13"/>
      <c r="D2362" s="12"/>
      <c r="E2362" s="13"/>
      <c r="F2362" s="13"/>
      <c r="G2362" s="13"/>
      <c r="H2362" s="13"/>
      <c r="I2362" s="12"/>
      <c r="J2362" s="12"/>
      <c r="K2362" s="30"/>
      <c r="L2362" s="2"/>
      <c r="M2362" s="15"/>
      <c r="N2362" s="11"/>
      <c r="O2362" s="11"/>
      <c r="P2362" s="11"/>
      <c r="Q2362" s="11"/>
      <c r="R2362" s="15"/>
      <c r="S2362" s="13"/>
      <c r="T2362" s="13"/>
      <c r="U2362" s="19"/>
      <c r="V2362" s="13"/>
      <c r="W2362" s="4"/>
      <c r="X2362" s="30"/>
      <c r="Y2362" s="27"/>
      <c r="Z2362" s="27"/>
      <c r="AA2362" s="32"/>
      <c r="AB2362" s="20"/>
      <c r="AC2362" s="23"/>
      <c r="AD2362" s="27"/>
      <c r="AE2362" s="20"/>
      <c r="AF2362" s="20"/>
      <c r="AG2362" s="20"/>
      <c r="AH2362" s="27"/>
      <c r="AI2362" s="21"/>
      <c r="AJ2362" s="27"/>
      <c r="AK2362" s="27"/>
      <c r="AL2362" s="23"/>
      <c r="AM2362" s="23"/>
      <c r="AN2362" s="23"/>
      <c r="AO2362" s="23"/>
      <c r="AP2362" s="23"/>
      <c r="AQ2362" s="23"/>
      <c r="AR2362" s="23"/>
      <c r="AS2362" s="23"/>
      <c r="AT2362" s="23"/>
      <c r="AU2362" s="23"/>
      <c r="AV2362" s="23"/>
      <c r="AW2362" s="23"/>
      <c r="AX2362" s="23"/>
      <c r="AY2362" s="23"/>
      <c r="AZ2362" s="23"/>
      <c r="BA2362" s="23"/>
      <c r="BB2362" s="23"/>
      <c r="BC2362" s="23"/>
      <c r="BD2362" s="23"/>
      <c r="BE2362" s="23"/>
      <c r="BF2362" s="23"/>
      <c r="BG2362" s="23"/>
      <c r="BH2362" s="23"/>
      <c r="BI2362" s="23"/>
      <c r="BJ2362" s="23"/>
      <c r="BK2362" s="23"/>
      <c r="BL2362" s="23"/>
      <c r="BM2362" s="23"/>
      <c r="BN2362" s="23"/>
      <c r="BO2362" s="23"/>
      <c r="BP2362" s="23"/>
      <c r="BQ2362" s="23"/>
      <c r="BR2362" s="23"/>
      <c r="BS2362" s="23"/>
      <c r="BT2362" s="23"/>
      <c r="BU2362" s="23"/>
      <c r="BV2362" s="23"/>
      <c r="BW2362" s="23"/>
      <c r="BX2362" s="23"/>
      <c r="BY2362" s="23"/>
      <c r="BZ2362" s="23"/>
      <c r="CA2362" s="23"/>
      <c r="CB2362" s="23"/>
    </row>
    <row r="2363" spans="1:80" x14ac:dyDescent="0.15">
      <c r="A2363" s="36"/>
      <c r="B2363" s="14"/>
      <c r="C2363" s="13"/>
      <c r="D2363" s="12"/>
      <c r="E2363" s="13"/>
      <c r="F2363" s="13"/>
      <c r="G2363" s="13"/>
      <c r="H2363" s="13"/>
      <c r="I2363" s="12"/>
      <c r="J2363" s="12"/>
      <c r="K2363" s="30"/>
      <c r="L2363" s="2"/>
      <c r="M2363" s="15"/>
      <c r="N2363" s="11"/>
      <c r="O2363" s="11"/>
      <c r="P2363" s="11"/>
      <c r="Q2363" s="11"/>
      <c r="R2363" s="15"/>
      <c r="S2363" s="13"/>
      <c r="T2363" s="13"/>
      <c r="U2363" s="19"/>
      <c r="V2363" s="13"/>
      <c r="W2363" s="4"/>
      <c r="X2363" s="30"/>
      <c r="Y2363" s="27"/>
      <c r="Z2363" s="27"/>
      <c r="AA2363" s="32"/>
      <c r="AB2363" s="20"/>
      <c r="AC2363" s="23"/>
      <c r="AD2363" s="27"/>
      <c r="AE2363" s="20"/>
      <c r="AF2363" s="20"/>
      <c r="AG2363" s="20"/>
      <c r="AH2363" s="27"/>
      <c r="AI2363" s="21"/>
      <c r="AJ2363" s="27"/>
      <c r="AK2363" s="27"/>
      <c r="AL2363" s="23"/>
      <c r="AM2363" s="23"/>
      <c r="AN2363" s="23"/>
      <c r="AO2363" s="23"/>
      <c r="AP2363" s="23"/>
      <c r="AQ2363" s="23"/>
      <c r="AR2363" s="23"/>
      <c r="AS2363" s="23"/>
      <c r="AT2363" s="23"/>
      <c r="AU2363" s="23"/>
      <c r="AV2363" s="23"/>
      <c r="AW2363" s="23"/>
      <c r="AX2363" s="23"/>
      <c r="AY2363" s="23"/>
      <c r="AZ2363" s="23"/>
      <c r="BA2363" s="23"/>
      <c r="BB2363" s="23"/>
      <c r="BC2363" s="23"/>
      <c r="BD2363" s="23"/>
      <c r="BE2363" s="23"/>
      <c r="BF2363" s="23"/>
      <c r="BG2363" s="23"/>
      <c r="BH2363" s="23"/>
      <c r="BI2363" s="23"/>
      <c r="BJ2363" s="23"/>
      <c r="BK2363" s="23"/>
      <c r="BL2363" s="23"/>
      <c r="BM2363" s="23"/>
      <c r="BN2363" s="23"/>
      <c r="BO2363" s="23"/>
      <c r="BP2363" s="23"/>
      <c r="BQ2363" s="23"/>
      <c r="BR2363" s="23"/>
      <c r="BS2363" s="23"/>
      <c r="BT2363" s="23"/>
      <c r="BU2363" s="23"/>
      <c r="BV2363" s="23"/>
      <c r="BW2363" s="23"/>
      <c r="BX2363" s="23"/>
      <c r="BY2363" s="23"/>
      <c r="BZ2363" s="23"/>
      <c r="CA2363" s="23"/>
      <c r="CB2363" s="23"/>
    </row>
    <row r="2364" spans="1:80" x14ac:dyDescent="0.15">
      <c r="A2364" s="36"/>
      <c r="B2364" s="14"/>
      <c r="C2364" s="13"/>
      <c r="D2364" s="12"/>
      <c r="E2364" s="13"/>
      <c r="F2364" s="13"/>
      <c r="G2364" s="13"/>
      <c r="H2364" s="13"/>
      <c r="I2364" s="12"/>
      <c r="J2364" s="12"/>
      <c r="K2364" s="30"/>
      <c r="L2364" s="2"/>
      <c r="M2364" s="15"/>
      <c r="N2364" s="11"/>
      <c r="O2364" s="11"/>
      <c r="P2364" s="11"/>
      <c r="Q2364" s="11"/>
      <c r="R2364" s="15"/>
      <c r="S2364" s="13"/>
      <c r="T2364" s="13"/>
      <c r="U2364" s="19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9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</row>
    <row r="2365" spans="1:80" x14ac:dyDescent="0.15">
      <c r="A2365" s="36"/>
      <c r="B2365" s="14"/>
      <c r="C2365" s="13"/>
      <c r="D2365" s="12"/>
      <c r="E2365" s="13"/>
      <c r="F2365" s="13"/>
      <c r="G2365" s="13"/>
      <c r="H2365" s="13"/>
      <c r="I2365" s="12"/>
      <c r="J2365" s="12"/>
      <c r="K2365" s="30"/>
      <c r="L2365" s="2"/>
      <c r="M2365" s="15"/>
      <c r="N2365" s="11"/>
      <c r="O2365" s="11"/>
      <c r="P2365" s="11"/>
      <c r="Q2365" s="11"/>
      <c r="R2365" s="15"/>
      <c r="S2365" s="13"/>
      <c r="T2365" s="13"/>
      <c r="U2365" s="19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9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</row>
    <row r="2366" spans="1:80" x14ac:dyDescent="0.15">
      <c r="A2366" s="36"/>
      <c r="B2366" s="14"/>
      <c r="C2366" s="13"/>
      <c r="D2366" s="12"/>
      <c r="E2366" s="13"/>
      <c r="F2366" s="13"/>
      <c r="G2366" s="13"/>
      <c r="H2366" s="13"/>
      <c r="I2366" s="12"/>
      <c r="J2366" s="12"/>
      <c r="K2366" s="30"/>
      <c r="L2366" s="2"/>
      <c r="M2366" s="15"/>
      <c r="N2366" s="11"/>
      <c r="O2366" s="11"/>
      <c r="P2366" s="11"/>
      <c r="Q2366" s="11"/>
      <c r="R2366" s="15"/>
      <c r="S2366" s="13"/>
      <c r="T2366" s="13"/>
      <c r="U2366" s="19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9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</row>
    <row r="2367" spans="1:80" x14ac:dyDescent="0.15">
      <c r="A2367" s="36"/>
      <c r="B2367" s="14"/>
      <c r="C2367" s="13"/>
      <c r="D2367" s="12"/>
      <c r="E2367" s="13"/>
      <c r="F2367" s="13"/>
      <c r="G2367" s="13"/>
      <c r="H2367" s="13"/>
      <c r="I2367" s="12"/>
      <c r="J2367" s="12"/>
      <c r="K2367" s="30"/>
      <c r="L2367" s="2"/>
      <c r="M2367" s="15"/>
      <c r="N2367" s="11"/>
      <c r="O2367" s="11"/>
      <c r="P2367" s="11"/>
      <c r="Q2367" s="11"/>
      <c r="R2367" s="15"/>
      <c r="S2367" s="13"/>
      <c r="T2367" s="13"/>
      <c r="U2367" s="19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9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</row>
    <row r="2368" spans="1:80" x14ac:dyDescent="0.15">
      <c r="A2368" s="36"/>
      <c r="B2368" s="14"/>
      <c r="C2368" s="13"/>
      <c r="D2368" s="12"/>
      <c r="E2368" s="13"/>
      <c r="F2368" s="13"/>
      <c r="G2368" s="13"/>
      <c r="H2368" s="13"/>
      <c r="I2368" s="12"/>
      <c r="J2368" s="12"/>
      <c r="K2368" s="30"/>
      <c r="L2368" s="2"/>
      <c r="M2368" s="15"/>
      <c r="N2368" s="11"/>
      <c r="O2368" s="11"/>
      <c r="P2368" s="11"/>
      <c r="Q2368" s="11"/>
      <c r="R2368" s="15"/>
      <c r="S2368" s="13"/>
      <c r="T2368" s="13"/>
      <c r="U2368" s="19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9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</row>
    <row r="2369" spans="1:80" x14ac:dyDescent="0.15">
      <c r="A2369" s="36"/>
      <c r="B2369" s="14"/>
      <c r="C2369" s="13"/>
      <c r="D2369" s="12"/>
      <c r="E2369" s="13"/>
      <c r="F2369" s="13"/>
      <c r="G2369" s="13"/>
      <c r="H2369" s="13"/>
      <c r="I2369" s="12"/>
      <c r="J2369" s="12"/>
      <c r="K2369" s="30"/>
      <c r="L2369" s="2"/>
      <c r="M2369" s="15"/>
      <c r="N2369" s="11"/>
      <c r="O2369" s="11"/>
      <c r="P2369" s="11"/>
      <c r="Q2369" s="11"/>
      <c r="R2369" s="15"/>
      <c r="S2369" s="13"/>
      <c r="T2369" s="13"/>
      <c r="U2369" s="19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9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</row>
    <row r="2370" spans="1:80" x14ac:dyDescent="0.15">
      <c r="A2370" s="36"/>
      <c r="B2370" s="14"/>
      <c r="C2370" s="13"/>
      <c r="D2370" s="12"/>
      <c r="E2370" s="13"/>
      <c r="F2370" s="13"/>
      <c r="G2370" s="13"/>
      <c r="H2370" s="13"/>
      <c r="I2370" s="12"/>
      <c r="J2370" s="12"/>
      <c r="K2370" s="30"/>
      <c r="L2370" s="2"/>
      <c r="M2370" s="15"/>
      <c r="N2370" s="11"/>
      <c r="O2370" s="11"/>
      <c r="P2370" s="11"/>
      <c r="Q2370" s="11"/>
      <c r="R2370" s="15"/>
      <c r="S2370" s="13"/>
      <c r="T2370" s="13"/>
      <c r="U2370" s="19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9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</row>
    <row r="2371" spans="1:80" x14ac:dyDescent="0.15">
      <c r="A2371" s="36"/>
      <c r="B2371" s="14"/>
      <c r="C2371" s="13"/>
      <c r="D2371" s="12"/>
      <c r="E2371" s="13"/>
      <c r="F2371" s="13"/>
      <c r="G2371" s="13"/>
      <c r="H2371" s="13"/>
      <c r="I2371" s="12"/>
      <c r="J2371" s="12"/>
      <c r="K2371" s="30"/>
      <c r="L2371" s="2"/>
      <c r="M2371" s="15"/>
      <c r="N2371" s="11"/>
      <c r="O2371" s="11"/>
      <c r="P2371" s="11"/>
      <c r="Q2371" s="11"/>
      <c r="R2371" s="15"/>
      <c r="S2371" s="13"/>
      <c r="T2371" s="13"/>
      <c r="U2371" s="19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9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</row>
    <row r="2372" spans="1:80" x14ac:dyDescent="0.15">
      <c r="A2372" s="36"/>
      <c r="B2372" s="14"/>
      <c r="C2372" s="13"/>
      <c r="D2372" s="12"/>
      <c r="E2372" s="13"/>
      <c r="F2372" s="13"/>
      <c r="G2372" s="13"/>
      <c r="H2372" s="13"/>
      <c r="I2372" s="12"/>
      <c r="J2372" s="12"/>
      <c r="K2372" s="30"/>
      <c r="L2372" s="2"/>
      <c r="M2372" s="15"/>
      <c r="N2372" s="11"/>
      <c r="O2372" s="11"/>
      <c r="P2372" s="11"/>
      <c r="Q2372" s="11"/>
      <c r="R2372" s="15"/>
      <c r="S2372" s="13"/>
      <c r="T2372" s="13"/>
      <c r="U2372" s="19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9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</row>
    <row r="2373" spans="1:80" x14ac:dyDescent="0.15">
      <c r="A2373" s="36"/>
      <c r="B2373" s="14"/>
      <c r="C2373" s="13"/>
      <c r="D2373" s="12"/>
      <c r="E2373" s="13"/>
      <c r="F2373" s="13"/>
      <c r="G2373" s="13"/>
      <c r="H2373" s="13"/>
      <c r="I2373" s="12"/>
      <c r="J2373" s="12"/>
      <c r="K2373" s="30"/>
      <c r="L2373" s="2"/>
      <c r="M2373" s="15"/>
      <c r="N2373" s="11"/>
      <c r="O2373" s="11"/>
      <c r="P2373" s="11"/>
      <c r="Q2373" s="11"/>
      <c r="R2373" s="15"/>
      <c r="S2373" s="13"/>
      <c r="T2373" s="13"/>
      <c r="U2373" s="19"/>
      <c r="V2373" s="13"/>
      <c r="W2373" s="4"/>
      <c r="X2373" s="30"/>
      <c r="Y2373" s="9"/>
      <c r="Z2373" s="9"/>
      <c r="AA2373" s="28"/>
      <c r="AB2373" s="3"/>
      <c r="AC2373" s="1"/>
      <c r="AD2373" s="9"/>
      <c r="AE2373" s="3"/>
      <c r="AF2373" s="3"/>
      <c r="AG2373" s="3"/>
      <c r="AH2373" s="9"/>
      <c r="AI2373" s="10"/>
      <c r="AJ2373" s="9"/>
      <c r="AK2373" s="9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</row>
    <row r="2374" spans="1:80" x14ac:dyDescent="0.15">
      <c r="A2374" s="36"/>
      <c r="B2374" s="14"/>
      <c r="C2374" s="13"/>
      <c r="D2374" s="12"/>
      <c r="E2374" s="13"/>
      <c r="F2374" s="13"/>
      <c r="G2374" s="13"/>
      <c r="H2374" s="13"/>
      <c r="I2374" s="12"/>
      <c r="J2374" s="12"/>
      <c r="K2374" s="30"/>
      <c r="L2374" s="2"/>
      <c r="M2374" s="15"/>
      <c r="N2374" s="11"/>
      <c r="O2374" s="11"/>
      <c r="P2374" s="11"/>
      <c r="Q2374" s="11"/>
      <c r="R2374" s="15"/>
      <c r="S2374" s="13"/>
      <c r="T2374" s="13"/>
      <c r="U2374" s="19"/>
      <c r="V2374" s="13"/>
      <c r="W2374" s="4"/>
      <c r="X2374" s="30"/>
      <c r="Y2374" s="9"/>
      <c r="Z2374" s="9"/>
      <c r="AA2374" s="28"/>
      <c r="AB2374" s="3"/>
      <c r="AC2374" s="1"/>
      <c r="AD2374" s="9"/>
      <c r="AE2374" s="3"/>
      <c r="AF2374" s="3"/>
      <c r="AG2374" s="3"/>
      <c r="AH2374" s="9"/>
      <c r="AI2374" s="10"/>
      <c r="AJ2374" s="9"/>
      <c r="AK2374" s="9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</row>
    <row r="2375" spans="1:80" x14ac:dyDescent="0.15">
      <c r="A2375" s="36"/>
      <c r="B2375" s="14"/>
      <c r="C2375" s="13"/>
      <c r="D2375" s="12"/>
      <c r="E2375" s="13"/>
      <c r="F2375" s="13"/>
      <c r="G2375" s="13"/>
      <c r="H2375" s="13"/>
      <c r="I2375" s="12"/>
      <c r="J2375" s="12"/>
      <c r="K2375" s="30"/>
      <c r="L2375" s="2"/>
      <c r="M2375" s="15"/>
      <c r="N2375" s="11"/>
      <c r="O2375" s="11"/>
      <c r="P2375" s="11"/>
      <c r="Q2375" s="11"/>
      <c r="R2375" s="15"/>
      <c r="S2375" s="13"/>
      <c r="T2375" s="13"/>
      <c r="U2375" s="19"/>
      <c r="V2375" s="13"/>
      <c r="W2375" s="4"/>
      <c r="X2375" s="30"/>
      <c r="Y2375" s="9"/>
      <c r="Z2375" s="9"/>
      <c r="AA2375" s="28"/>
      <c r="AB2375" s="3"/>
      <c r="AC2375" s="1"/>
      <c r="AD2375" s="9"/>
      <c r="AE2375" s="3"/>
      <c r="AF2375" s="3"/>
      <c r="AG2375" s="3"/>
      <c r="AH2375" s="9"/>
      <c r="AI2375" s="10"/>
      <c r="AJ2375" s="9"/>
      <c r="AK2375" s="9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</row>
    <row r="2376" spans="1:80" x14ac:dyDescent="0.15">
      <c r="A2376" s="36"/>
      <c r="B2376" s="14"/>
      <c r="C2376" s="13"/>
      <c r="D2376" s="12"/>
      <c r="E2376" s="13"/>
      <c r="F2376" s="13"/>
      <c r="G2376" s="13"/>
      <c r="H2376" s="13"/>
      <c r="I2376" s="12"/>
      <c r="J2376" s="12"/>
      <c r="K2376" s="30"/>
      <c r="L2376" s="2"/>
      <c r="M2376" s="15"/>
      <c r="N2376" s="11"/>
      <c r="O2376" s="11"/>
      <c r="P2376" s="11"/>
      <c r="Q2376" s="11"/>
      <c r="R2376" s="15"/>
      <c r="S2376" s="13"/>
      <c r="T2376" s="13"/>
      <c r="U2376" s="19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9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</row>
    <row r="2377" spans="1:80" x14ac:dyDescent="0.15">
      <c r="A2377" s="36"/>
      <c r="B2377" s="14"/>
      <c r="C2377" s="13"/>
      <c r="D2377" s="12"/>
      <c r="E2377" s="13"/>
      <c r="F2377" s="13"/>
      <c r="G2377" s="13"/>
      <c r="H2377" s="13"/>
      <c r="I2377" s="12"/>
      <c r="J2377" s="12"/>
      <c r="K2377" s="30"/>
      <c r="L2377" s="2"/>
      <c r="M2377" s="15"/>
      <c r="N2377" s="11"/>
      <c r="O2377" s="11"/>
      <c r="P2377" s="11"/>
      <c r="Q2377" s="11"/>
      <c r="R2377" s="15"/>
      <c r="S2377" s="13"/>
      <c r="T2377" s="13"/>
      <c r="U2377" s="19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9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</row>
    <row r="2378" spans="1:80" x14ac:dyDescent="0.15">
      <c r="A2378" s="36"/>
      <c r="B2378" s="14"/>
      <c r="C2378" s="13"/>
      <c r="D2378" s="12"/>
      <c r="E2378" s="13"/>
      <c r="F2378" s="13"/>
      <c r="G2378" s="13"/>
      <c r="H2378" s="13"/>
      <c r="I2378" s="12"/>
      <c r="J2378" s="12"/>
      <c r="K2378" s="30"/>
      <c r="L2378" s="2"/>
      <c r="M2378" s="15"/>
      <c r="N2378" s="11"/>
      <c r="O2378" s="11"/>
      <c r="P2378" s="11"/>
      <c r="Q2378" s="11"/>
      <c r="R2378" s="15"/>
      <c r="S2378" s="13"/>
      <c r="T2378" s="13"/>
      <c r="U2378" s="19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9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</row>
    <row r="2379" spans="1:80" x14ac:dyDescent="0.15">
      <c r="A2379" s="36"/>
      <c r="B2379" s="14"/>
      <c r="C2379" s="13"/>
      <c r="D2379" s="12"/>
      <c r="E2379" s="13"/>
      <c r="F2379" s="13"/>
      <c r="G2379" s="13"/>
      <c r="H2379" s="13"/>
      <c r="I2379" s="12"/>
      <c r="J2379" s="12"/>
      <c r="K2379" s="30"/>
      <c r="L2379" s="2"/>
      <c r="M2379" s="15"/>
      <c r="N2379" s="11"/>
      <c r="O2379" s="11"/>
      <c r="P2379" s="11"/>
      <c r="Q2379" s="11"/>
      <c r="R2379" s="15"/>
      <c r="S2379" s="13"/>
      <c r="T2379" s="13"/>
      <c r="U2379" s="19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9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</row>
    <row r="2380" spans="1:80" x14ac:dyDescent="0.15">
      <c r="A2380" s="36"/>
      <c r="B2380" s="14"/>
      <c r="C2380" s="13"/>
      <c r="D2380" s="12"/>
      <c r="E2380" s="13"/>
      <c r="F2380" s="13"/>
      <c r="G2380" s="13"/>
      <c r="H2380" s="13"/>
      <c r="I2380" s="12"/>
      <c r="J2380" s="12"/>
      <c r="K2380" s="30"/>
      <c r="L2380" s="2"/>
      <c r="M2380" s="15"/>
      <c r="N2380" s="11"/>
      <c r="O2380" s="11"/>
      <c r="P2380" s="11"/>
      <c r="Q2380" s="11"/>
      <c r="R2380" s="15"/>
      <c r="S2380" s="13"/>
      <c r="T2380" s="13"/>
      <c r="U2380" s="19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9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</row>
    <row r="2381" spans="1:80" x14ac:dyDescent="0.15">
      <c r="A2381" s="36"/>
      <c r="B2381" s="14"/>
      <c r="C2381" s="13"/>
      <c r="D2381" s="12"/>
      <c r="E2381" s="13"/>
      <c r="F2381" s="13"/>
      <c r="G2381" s="13"/>
      <c r="H2381" s="13"/>
      <c r="I2381" s="12"/>
      <c r="J2381" s="12"/>
      <c r="K2381" s="30"/>
      <c r="L2381" s="2"/>
      <c r="M2381" s="15"/>
      <c r="N2381" s="11"/>
      <c r="O2381" s="11"/>
      <c r="P2381" s="11"/>
      <c r="Q2381" s="11"/>
      <c r="R2381" s="15"/>
      <c r="S2381" s="13"/>
      <c r="T2381" s="13"/>
      <c r="U2381" s="19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9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</row>
    <row r="2382" spans="1:80" x14ac:dyDescent="0.15">
      <c r="A2382" s="36"/>
      <c r="B2382" s="14"/>
      <c r="C2382" s="13"/>
      <c r="D2382" s="12"/>
      <c r="E2382" s="13"/>
      <c r="F2382" s="13"/>
      <c r="G2382" s="13"/>
      <c r="H2382" s="13"/>
      <c r="I2382" s="12"/>
      <c r="J2382" s="12"/>
      <c r="K2382" s="30"/>
      <c r="L2382" s="2"/>
      <c r="M2382" s="15"/>
      <c r="N2382" s="11"/>
      <c r="O2382" s="11"/>
      <c r="P2382" s="11"/>
      <c r="Q2382" s="11"/>
      <c r="R2382" s="15"/>
      <c r="S2382" s="13"/>
      <c r="T2382" s="13"/>
      <c r="U2382" s="19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9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</row>
    <row r="2383" spans="1:80" x14ac:dyDescent="0.15">
      <c r="A2383" s="36"/>
      <c r="B2383" s="14"/>
      <c r="C2383" s="13"/>
      <c r="D2383" s="12"/>
      <c r="E2383" s="13"/>
      <c r="F2383" s="13"/>
      <c r="G2383" s="13"/>
      <c r="H2383" s="13"/>
      <c r="I2383" s="12"/>
      <c r="J2383" s="12"/>
      <c r="K2383" s="30"/>
      <c r="L2383" s="2"/>
      <c r="M2383" s="15"/>
      <c r="N2383" s="11"/>
      <c r="O2383" s="11"/>
      <c r="P2383" s="11"/>
      <c r="Q2383" s="11"/>
      <c r="R2383" s="15"/>
      <c r="S2383" s="13"/>
      <c r="T2383" s="13"/>
      <c r="U2383" s="19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9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</row>
    <row r="2384" spans="1:80" x14ac:dyDescent="0.15">
      <c r="A2384" s="36"/>
      <c r="B2384" s="14"/>
      <c r="C2384" s="13"/>
      <c r="D2384" s="12"/>
      <c r="E2384" s="13"/>
      <c r="F2384" s="13"/>
      <c r="G2384" s="13"/>
      <c r="H2384" s="13"/>
      <c r="I2384" s="12"/>
      <c r="J2384" s="12"/>
      <c r="K2384" s="30"/>
      <c r="L2384" s="2"/>
      <c r="M2384" s="15"/>
      <c r="N2384" s="11"/>
      <c r="O2384" s="11"/>
      <c r="P2384" s="11"/>
      <c r="Q2384" s="11"/>
      <c r="R2384" s="15"/>
      <c r="S2384" s="13"/>
      <c r="T2384" s="13"/>
      <c r="U2384" s="19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9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</row>
    <row r="2385" spans="1:80" x14ac:dyDescent="0.15">
      <c r="A2385" s="36"/>
      <c r="B2385" s="14"/>
      <c r="C2385" s="13"/>
      <c r="D2385" s="12"/>
      <c r="E2385" s="13"/>
      <c r="F2385" s="13"/>
      <c r="G2385" s="13"/>
      <c r="H2385" s="13"/>
      <c r="I2385" s="12"/>
      <c r="J2385" s="12"/>
      <c r="K2385" s="30"/>
      <c r="L2385" s="2"/>
      <c r="M2385" s="15"/>
      <c r="N2385" s="11"/>
      <c r="O2385" s="11"/>
      <c r="P2385" s="11"/>
      <c r="Q2385" s="11"/>
      <c r="R2385" s="15"/>
      <c r="S2385" s="13"/>
      <c r="T2385" s="13"/>
      <c r="U2385" s="19"/>
      <c r="V2385" s="13"/>
      <c r="W2385" s="4"/>
      <c r="X2385" s="30"/>
      <c r="Y2385" s="9"/>
      <c r="Z2385" s="9"/>
      <c r="AA2385" s="28"/>
      <c r="AB2385" s="3"/>
      <c r="AC2385" s="1"/>
      <c r="AD2385" s="9"/>
      <c r="AE2385" s="3"/>
      <c r="AF2385" s="3"/>
      <c r="AG2385" s="3"/>
      <c r="AH2385" s="9"/>
      <c r="AI2385" s="10"/>
      <c r="AJ2385" s="9"/>
      <c r="AK2385" s="9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</row>
    <row r="2386" spans="1:80" x14ac:dyDescent="0.15">
      <c r="A2386" s="36"/>
      <c r="B2386" s="14"/>
      <c r="C2386" s="13"/>
      <c r="D2386" s="12"/>
      <c r="E2386" s="13"/>
      <c r="F2386" s="13"/>
      <c r="G2386" s="13"/>
      <c r="H2386" s="13"/>
      <c r="I2386" s="12"/>
      <c r="J2386" s="12"/>
      <c r="K2386" s="30"/>
      <c r="L2386" s="2"/>
      <c r="M2386" s="15"/>
      <c r="N2386" s="11"/>
      <c r="O2386" s="11"/>
      <c r="P2386" s="11"/>
      <c r="Q2386" s="11"/>
      <c r="R2386" s="15"/>
      <c r="S2386" s="13"/>
      <c r="T2386" s="13"/>
      <c r="U2386" s="19"/>
      <c r="V2386" s="13"/>
      <c r="W2386" s="4"/>
      <c r="X2386" s="30"/>
      <c r="Y2386" s="9"/>
      <c r="Z2386" s="9"/>
      <c r="AA2386" s="28"/>
      <c r="AB2386" s="3"/>
      <c r="AC2386" s="1"/>
      <c r="AD2386" s="9"/>
      <c r="AE2386" s="3"/>
      <c r="AF2386" s="3"/>
      <c r="AG2386" s="3"/>
      <c r="AH2386" s="9"/>
      <c r="AI2386" s="10"/>
      <c r="AJ2386" s="9"/>
      <c r="AK2386" s="9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</row>
    <row r="2387" spans="1:80" x14ac:dyDescent="0.15">
      <c r="A2387" s="36"/>
      <c r="B2387" s="14"/>
      <c r="C2387" s="13"/>
      <c r="D2387" s="12"/>
      <c r="E2387" s="13"/>
      <c r="F2387" s="13"/>
      <c r="G2387" s="13"/>
      <c r="H2387" s="13"/>
      <c r="I2387" s="12"/>
      <c r="J2387" s="12"/>
      <c r="K2387" s="30"/>
      <c r="L2387" s="2"/>
      <c r="M2387" s="15"/>
      <c r="N2387" s="11"/>
      <c r="O2387" s="11"/>
      <c r="P2387" s="11"/>
      <c r="Q2387" s="11"/>
      <c r="R2387" s="15"/>
      <c r="S2387" s="13"/>
      <c r="T2387" s="13"/>
      <c r="U2387" s="19"/>
      <c r="V2387" s="13"/>
      <c r="W2387" s="4"/>
      <c r="X2387" s="30"/>
      <c r="Y2387" s="9"/>
      <c r="Z2387" s="9"/>
      <c r="AA2387" s="28"/>
      <c r="AB2387" s="3"/>
      <c r="AC2387" s="1"/>
      <c r="AD2387" s="9"/>
      <c r="AE2387" s="3"/>
      <c r="AF2387" s="3"/>
      <c r="AG2387" s="3"/>
      <c r="AH2387" s="9"/>
      <c r="AI2387" s="10"/>
      <c r="AJ2387" s="9"/>
      <c r="AK2387" s="9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</row>
    <row r="2388" spans="1:80" x14ac:dyDescent="0.15">
      <c r="A2388" s="36"/>
      <c r="B2388" s="14"/>
      <c r="C2388" s="13"/>
      <c r="D2388" s="12"/>
      <c r="E2388" s="13"/>
      <c r="F2388" s="13"/>
      <c r="G2388" s="13"/>
      <c r="H2388" s="13"/>
      <c r="I2388" s="12"/>
      <c r="J2388" s="12"/>
      <c r="K2388" s="30"/>
      <c r="L2388" s="2"/>
      <c r="M2388" s="15"/>
      <c r="N2388" s="11"/>
      <c r="O2388" s="11"/>
      <c r="P2388" s="11"/>
      <c r="Q2388" s="11"/>
      <c r="R2388" s="15"/>
      <c r="S2388" s="13"/>
      <c r="T2388" s="13"/>
      <c r="U2388" s="19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9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</row>
    <row r="2389" spans="1:80" x14ac:dyDescent="0.15">
      <c r="A2389" s="36"/>
      <c r="B2389" s="14"/>
      <c r="C2389" s="13"/>
      <c r="D2389" s="12"/>
      <c r="E2389" s="13"/>
      <c r="F2389" s="13"/>
      <c r="G2389" s="13"/>
      <c r="H2389" s="13"/>
      <c r="I2389" s="12"/>
      <c r="J2389" s="12"/>
      <c r="K2389" s="30"/>
      <c r="L2389" s="2"/>
      <c r="M2389" s="15"/>
      <c r="N2389" s="11"/>
      <c r="O2389" s="11"/>
      <c r="P2389" s="11"/>
      <c r="Q2389" s="11"/>
      <c r="R2389" s="15"/>
      <c r="S2389" s="13"/>
      <c r="T2389" s="13"/>
      <c r="U2389" s="19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9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</row>
    <row r="2390" spans="1:80" x14ac:dyDescent="0.15">
      <c r="A2390" s="36"/>
      <c r="B2390" s="14"/>
      <c r="C2390" s="13"/>
      <c r="D2390" s="12"/>
      <c r="E2390" s="13"/>
      <c r="F2390" s="13"/>
      <c r="G2390" s="13"/>
      <c r="H2390" s="13"/>
      <c r="I2390" s="12"/>
      <c r="J2390" s="12"/>
      <c r="K2390" s="30"/>
      <c r="L2390" s="2"/>
      <c r="M2390" s="15"/>
      <c r="N2390" s="11"/>
      <c r="O2390" s="11"/>
      <c r="P2390" s="11"/>
      <c r="Q2390" s="11"/>
      <c r="R2390" s="15"/>
      <c r="S2390" s="13"/>
      <c r="T2390" s="13"/>
      <c r="U2390" s="19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9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</row>
    <row r="2391" spans="1:80" x14ac:dyDescent="0.15">
      <c r="A2391" s="36"/>
      <c r="B2391" s="14"/>
      <c r="C2391" s="13"/>
      <c r="D2391" s="12"/>
      <c r="E2391" s="13"/>
      <c r="F2391" s="13"/>
      <c r="G2391" s="13"/>
      <c r="H2391" s="13"/>
      <c r="I2391" s="12"/>
      <c r="J2391" s="12"/>
      <c r="K2391" s="30"/>
      <c r="L2391" s="2"/>
      <c r="M2391" s="15"/>
      <c r="N2391" s="11"/>
      <c r="O2391" s="11"/>
      <c r="P2391" s="11"/>
      <c r="Q2391" s="11"/>
      <c r="R2391" s="15"/>
      <c r="S2391" s="13"/>
      <c r="T2391" s="13"/>
      <c r="U2391" s="19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9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</row>
    <row r="2392" spans="1:80" x14ac:dyDescent="0.15">
      <c r="A2392" s="36"/>
      <c r="B2392" s="14"/>
      <c r="C2392" s="13"/>
      <c r="D2392" s="12"/>
      <c r="E2392" s="13"/>
      <c r="F2392" s="13"/>
      <c r="G2392" s="13"/>
      <c r="H2392" s="13"/>
      <c r="I2392" s="12"/>
      <c r="J2392" s="12"/>
      <c r="K2392" s="30"/>
      <c r="L2392" s="2"/>
      <c r="M2392" s="15"/>
      <c r="N2392" s="11"/>
      <c r="O2392" s="11"/>
      <c r="P2392" s="11"/>
      <c r="Q2392" s="11"/>
      <c r="R2392" s="15"/>
      <c r="S2392" s="13"/>
      <c r="T2392" s="13"/>
      <c r="U2392" s="19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9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</row>
    <row r="2393" spans="1:80" x14ac:dyDescent="0.15">
      <c r="A2393" s="36"/>
      <c r="B2393" s="14"/>
      <c r="C2393" s="13"/>
      <c r="D2393" s="12"/>
      <c r="E2393" s="13"/>
      <c r="F2393" s="13"/>
      <c r="G2393" s="13"/>
      <c r="H2393" s="13"/>
      <c r="I2393" s="12"/>
      <c r="J2393" s="12"/>
      <c r="K2393" s="30"/>
      <c r="L2393" s="2"/>
      <c r="M2393" s="15"/>
      <c r="N2393" s="11"/>
      <c r="O2393" s="11"/>
      <c r="P2393" s="11"/>
      <c r="Q2393" s="11"/>
      <c r="R2393" s="15"/>
      <c r="S2393" s="13"/>
      <c r="T2393" s="13"/>
      <c r="U2393" s="19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9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</row>
    <row r="2394" spans="1:80" x14ac:dyDescent="0.15">
      <c r="A2394" s="36"/>
      <c r="B2394" s="14"/>
      <c r="C2394" s="13"/>
      <c r="D2394" s="12"/>
      <c r="E2394" s="13"/>
      <c r="F2394" s="13"/>
      <c r="G2394" s="13"/>
      <c r="H2394" s="13"/>
      <c r="I2394" s="12"/>
      <c r="J2394" s="12"/>
      <c r="K2394" s="30"/>
      <c r="L2394" s="2"/>
      <c r="M2394" s="15"/>
      <c r="N2394" s="11"/>
      <c r="O2394" s="11"/>
      <c r="P2394" s="11"/>
      <c r="Q2394" s="11"/>
      <c r="R2394" s="15"/>
      <c r="S2394" s="13"/>
      <c r="T2394" s="13"/>
      <c r="U2394" s="19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9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</row>
    <row r="2395" spans="1:80" x14ac:dyDescent="0.15">
      <c r="A2395" s="36"/>
      <c r="B2395" s="14"/>
      <c r="C2395" s="13"/>
      <c r="D2395" s="12"/>
      <c r="E2395" s="13"/>
      <c r="F2395" s="13"/>
      <c r="G2395" s="13"/>
      <c r="H2395" s="13"/>
      <c r="I2395" s="12"/>
      <c r="J2395" s="12"/>
      <c r="K2395" s="30"/>
      <c r="L2395" s="2"/>
      <c r="M2395" s="15"/>
      <c r="N2395" s="11"/>
      <c r="O2395" s="11"/>
      <c r="P2395" s="11"/>
      <c r="Q2395" s="11"/>
      <c r="R2395" s="15"/>
      <c r="S2395" s="13"/>
      <c r="T2395" s="13"/>
      <c r="U2395" s="19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9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</row>
    <row r="2396" spans="1:80" x14ac:dyDescent="0.15">
      <c r="A2396" s="36"/>
      <c r="B2396" s="14"/>
      <c r="C2396" s="13"/>
      <c r="D2396" s="12"/>
      <c r="E2396" s="13"/>
      <c r="F2396" s="13"/>
      <c r="G2396" s="13"/>
      <c r="H2396" s="13"/>
      <c r="I2396" s="12"/>
      <c r="J2396" s="12"/>
      <c r="K2396" s="30"/>
      <c r="L2396" s="2"/>
      <c r="M2396" s="15"/>
      <c r="N2396" s="11"/>
      <c r="O2396" s="11"/>
      <c r="P2396" s="11"/>
      <c r="Q2396" s="11"/>
      <c r="R2396" s="15"/>
      <c r="S2396" s="13"/>
      <c r="T2396" s="13"/>
      <c r="U2396" s="19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9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</row>
    <row r="2397" spans="1:80" x14ac:dyDescent="0.15">
      <c r="A2397" s="36"/>
      <c r="B2397" s="14"/>
      <c r="C2397" s="13"/>
      <c r="D2397" s="12"/>
      <c r="E2397" s="13"/>
      <c r="F2397" s="13"/>
      <c r="G2397" s="13"/>
      <c r="H2397" s="13"/>
      <c r="I2397" s="12"/>
      <c r="J2397" s="12"/>
      <c r="K2397" s="30"/>
      <c r="L2397" s="2"/>
      <c r="M2397" s="15"/>
      <c r="N2397" s="11"/>
      <c r="O2397" s="11"/>
      <c r="P2397" s="11"/>
      <c r="Q2397" s="11"/>
      <c r="R2397" s="15"/>
      <c r="S2397" s="13"/>
      <c r="T2397" s="13"/>
      <c r="U2397" s="19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9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</row>
    <row r="2398" spans="1:80" x14ac:dyDescent="0.15">
      <c r="A2398" s="36"/>
      <c r="B2398" s="14"/>
      <c r="C2398" s="13"/>
      <c r="D2398" s="12"/>
      <c r="E2398" s="13"/>
      <c r="F2398" s="13"/>
      <c r="G2398" s="13"/>
      <c r="H2398" s="13"/>
      <c r="I2398" s="12"/>
      <c r="J2398" s="12"/>
      <c r="K2398" s="30"/>
      <c r="L2398" s="2"/>
      <c r="M2398" s="15"/>
      <c r="N2398" s="11"/>
      <c r="O2398" s="11"/>
      <c r="P2398" s="11"/>
      <c r="Q2398" s="11"/>
      <c r="R2398" s="15"/>
      <c r="S2398" s="13"/>
      <c r="T2398" s="13"/>
      <c r="U2398" s="19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9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</row>
    <row r="2399" spans="1:80" x14ac:dyDescent="0.15">
      <c r="A2399" s="36"/>
      <c r="B2399" s="14"/>
      <c r="C2399" s="13"/>
      <c r="D2399" s="12"/>
      <c r="E2399" s="13"/>
      <c r="F2399" s="13"/>
      <c r="G2399" s="13"/>
      <c r="H2399" s="13"/>
      <c r="I2399" s="12"/>
      <c r="J2399" s="12"/>
      <c r="K2399" s="30"/>
      <c r="L2399" s="2"/>
      <c r="M2399" s="15"/>
      <c r="N2399" s="11"/>
      <c r="O2399" s="11"/>
      <c r="P2399" s="11"/>
      <c r="Q2399" s="11"/>
      <c r="R2399" s="15"/>
      <c r="S2399" s="13"/>
      <c r="T2399" s="13"/>
      <c r="U2399" s="19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9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</row>
    <row r="2400" spans="1:80" x14ac:dyDescent="0.15">
      <c r="A2400" s="36"/>
      <c r="B2400" s="14"/>
      <c r="C2400" s="13"/>
      <c r="D2400" s="12"/>
      <c r="E2400" s="13"/>
      <c r="F2400" s="13"/>
      <c r="G2400" s="13"/>
      <c r="H2400" s="13"/>
      <c r="I2400" s="12"/>
      <c r="J2400" s="12"/>
      <c r="K2400" s="30"/>
      <c r="L2400" s="2"/>
      <c r="M2400" s="15"/>
      <c r="N2400" s="11"/>
      <c r="O2400" s="11"/>
      <c r="P2400" s="11"/>
      <c r="Q2400" s="11"/>
      <c r="R2400" s="15"/>
      <c r="S2400" s="13"/>
      <c r="T2400" s="13"/>
      <c r="U2400" s="19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9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</row>
    <row r="2401" spans="1:80" x14ac:dyDescent="0.15">
      <c r="A2401" s="36"/>
      <c r="B2401" s="14"/>
      <c r="C2401" s="13"/>
      <c r="D2401" s="12"/>
      <c r="E2401" s="13"/>
      <c r="F2401" s="13"/>
      <c r="G2401" s="13"/>
      <c r="H2401" s="13"/>
      <c r="I2401" s="12"/>
      <c r="J2401" s="12"/>
      <c r="K2401" s="30"/>
      <c r="L2401" s="2"/>
      <c r="M2401" s="15"/>
      <c r="N2401" s="11"/>
      <c r="O2401" s="11"/>
      <c r="P2401" s="11"/>
      <c r="Q2401" s="11"/>
      <c r="R2401" s="15"/>
      <c r="S2401" s="13"/>
      <c r="T2401" s="13"/>
      <c r="U2401" s="19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9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</row>
    <row r="2402" spans="1:80" x14ac:dyDescent="0.15">
      <c r="A2402" s="36"/>
      <c r="B2402" s="14"/>
      <c r="C2402" s="13"/>
      <c r="D2402" s="12"/>
      <c r="E2402" s="13"/>
      <c r="F2402" s="13"/>
      <c r="G2402" s="13"/>
      <c r="H2402" s="13"/>
      <c r="I2402" s="12"/>
      <c r="J2402" s="12"/>
      <c r="K2402" s="30"/>
      <c r="L2402" s="2"/>
      <c r="M2402" s="15"/>
      <c r="N2402" s="11"/>
      <c r="O2402" s="11"/>
      <c r="P2402" s="11"/>
      <c r="Q2402" s="11"/>
      <c r="R2402" s="15"/>
      <c r="S2402" s="13"/>
      <c r="T2402" s="13"/>
      <c r="U2402" s="19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9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</row>
    <row r="2403" spans="1:80" x14ac:dyDescent="0.15">
      <c r="A2403" s="36"/>
      <c r="B2403" s="14"/>
      <c r="C2403" s="13"/>
      <c r="D2403" s="12"/>
      <c r="E2403" s="13"/>
      <c r="F2403" s="13"/>
      <c r="G2403" s="13"/>
      <c r="H2403" s="13"/>
      <c r="I2403" s="12"/>
      <c r="J2403" s="12"/>
      <c r="K2403" s="30"/>
      <c r="L2403" s="2"/>
      <c r="M2403" s="15"/>
      <c r="N2403" s="11"/>
      <c r="O2403" s="11"/>
      <c r="P2403" s="11"/>
      <c r="Q2403" s="11"/>
      <c r="R2403" s="15"/>
      <c r="S2403" s="13"/>
      <c r="T2403" s="13"/>
      <c r="U2403" s="19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9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</row>
    <row r="2404" spans="1:80" x14ac:dyDescent="0.15">
      <c r="A2404" s="36"/>
      <c r="B2404" s="14"/>
      <c r="C2404" s="13"/>
      <c r="D2404" s="12"/>
      <c r="E2404" s="13"/>
      <c r="F2404" s="13"/>
      <c r="G2404" s="13"/>
      <c r="H2404" s="13"/>
      <c r="I2404" s="12"/>
      <c r="J2404" s="12"/>
      <c r="K2404" s="30"/>
      <c r="L2404" s="2"/>
      <c r="M2404" s="15"/>
      <c r="N2404" s="11"/>
      <c r="O2404" s="11"/>
      <c r="P2404" s="11"/>
      <c r="Q2404" s="11"/>
      <c r="R2404" s="15"/>
      <c r="S2404" s="13"/>
      <c r="T2404" s="13"/>
      <c r="U2404" s="19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9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</row>
    <row r="2405" spans="1:80" x14ac:dyDescent="0.15">
      <c r="A2405" s="36"/>
      <c r="B2405" s="14"/>
      <c r="C2405" s="13"/>
      <c r="D2405" s="12"/>
      <c r="E2405" s="13"/>
      <c r="F2405" s="13"/>
      <c r="G2405" s="13"/>
      <c r="H2405" s="13"/>
      <c r="I2405" s="12"/>
      <c r="J2405" s="12"/>
      <c r="K2405" s="30"/>
      <c r="L2405" s="2"/>
      <c r="M2405" s="15"/>
      <c r="N2405" s="11"/>
      <c r="O2405" s="11"/>
      <c r="P2405" s="11"/>
      <c r="Q2405" s="11"/>
      <c r="R2405" s="15"/>
      <c r="S2405" s="13"/>
      <c r="T2405" s="13"/>
      <c r="U2405" s="19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9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</row>
    <row r="2406" spans="1:80" x14ac:dyDescent="0.15">
      <c r="A2406" s="36"/>
      <c r="B2406" s="14"/>
      <c r="C2406" s="13"/>
      <c r="D2406" s="12"/>
      <c r="E2406" s="13"/>
      <c r="F2406" s="13"/>
      <c r="G2406" s="13"/>
      <c r="H2406" s="13"/>
      <c r="I2406" s="12"/>
      <c r="J2406" s="12"/>
      <c r="K2406" s="30"/>
      <c r="L2406" s="2"/>
      <c r="M2406" s="15"/>
      <c r="N2406" s="11"/>
      <c r="O2406" s="11"/>
      <c r="P2406" s="11"/>
      <c r="Q2406" s="11"/>
      <c r="R2406" s="15"/>
      <c r="S2406" s="13"/>
      <c r="T2406" s="13"/>
      <c r="U2406" s="19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9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</row>
    <row r="2407" spans="1:80" x14ac:dyDescent="0.15">
      <c r="A2407" s="36"/>
      <c r="B2407" s="14"/>
      <c r="C2407" s="13"/>
      <c r="D2407" s="12"/>
      <c r="E2407" s="13"/>
      <c r="F2407" s="13"/>
      <c r="G2407" s="13"/>
      <c r="H2407" s="13"/>
      <c r="I2407" s="12"/>
      <c r="J2407" s="12"/>
      <c r="K2407" s="30"/>
      <c r="L2407" s="2"/>
      <c r="M2407" s="15"/>
      <c r="N2407" s="11"/>
      <c r="O2407" s="11"/>
      <c r="P2407" s="11"/>
      <c r="Q2407" s="11"/>
      <c r="R2407" s="15"/>
      <c r="S2407" s="13"/>
      <c r="T2407" s="13"/>
      <c r="U2407" s="19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9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</row>
    <row r="2408" spans="1:80" x14ac:dyDescent="0.15">
      <c r="A2408" s="36"/>
      <c r="B2408" s="14"/>
      <c r="C2408" s="13"/>
      <c r="D2408" s="12"/>
      <c r="E2408" s="13"/>
      <c r="F2408" s="13"/>
      <c r="G2408" s="13"/>
      <c r="H2408" s="13"/>
      <c r="I2408" s="12"/>
      <c r="J2408" s="12"/>
      <c r="K2408" s="30"/>
      <c r="L2408" s="2"/>
      <c r="M2408" s="15"/>
      <c r="N2408" s="11"/>
      <c r="O2408" s="11"/>
      <c r="P2408" s="11"/>
      <c r="Q2408" s="11"/>
      <c r="R2408" s="15"/>
      <c r="S2408" s="13"/>
      <c r="T2408" s="13"/>
      <c r="U2408" s="19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9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</row>
    <row r="2409" spans="1:80" x14ac:dyDescent="0.15">
      <c r="A2409" s="36"/>
      <c r="B2409" s="14"/>
      <c r="C2409" s="13"/>
      <c r="D2409" s="12"/>
      <c r="E2409" s="13"/>
      <c r="F2409" s="13"/>
      <c r="G2409" s="13"/>
      <c r="H2409" s="13"/>
      <c r="I2409" s="12"/>
      <c r="J2409" s="12"/>
      <c r="K2409" s="30"/>
      <c r="L2409" s="2"/>
      <c r="M2409" s="15"/>
      <c r="N2409" s="11"/>
      <c r="O2409" s="11"/>
      <c r="P2409" s="11"/>
      <c r="Q2409" s="11"/>
      <c r="R2409" s="15"/>
      <c r="S2409" s="13"/>
      <c r="T2409" s="13"/>
      <c r="U2409" s="19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9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</row>
    <row r="2410" spans="1:80" x14ac:dyDescent="0.15">
      <c r="A2410" s="36"/>
      <c r="B2410" s="14"/>
      <c r="C2410" s="13"/>
      <c r="D2410" s="12"/>
      <c r="E2410" s="13"/>
      <c r="F2410" s="13"/>
      <c r="G2410" s="13"/>
      <c r="H2410" s="13"/>
      <c r="I2410" s="12"/>
      <c r="J2410" s="12"/>
      <c r="K2410" s="30"/>
      <c r="L2410" s="2"/>
      <c r="M2410" s="15"/>
      <c r="N2410" s="11"/>
      <c r="O2410" s="11"/>
      <c r="P2410" s="11"/>
      <c r="Q2410" s="11"/>
      <c r="R2410" s="15"/>
      <c r="S2410" s="13"/>
      <c r="T2410" s="13"/>
      <c r="U2410" s="19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9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</row>
    <row r="2411" spans="1:80" x14ac:dyDescent="0.15">
      <c r="A2411" s="36"/>
      <c r="B2411" s="14"/>
      <c r="C2411" s="13"/>
      <c r="D2411" s="12"/>
      <c r="E2411" s="13"/>
      <c r="F2411" s="13"/>
      <c r="G2411" s="13"/>
      <c r="H2411" s="13"/>
      <c r="I2411" s="12"/>
      <c r="J2411" s="12"/>
      <c r="K2411" s="30"/>
      <c r="L2411" s="2"/>
      <c r="M2411" s="15"/>
      <c r="N2411" s="11"/>
      <c r="O2411" s="11"/>
      <c r="P2411" s="11"/>
      <c r="Q2411" s="11"/>
      <c r="R2411" s="15"/>
      <c r="S2411" s="13"/>
      <c r="T2411" s="13"/>
      <c r="U2411" s="19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9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</row>
    <row r="2412" spans="1:80" x14ac:dyDescent="0.15">
      <c r="A2412" s="36"/>
      <c r="B2412" s="14"/>
      <c r="C2412" s="13"/>
      <c r="D2412" s="12"/>
      <c r="E2412" s="13"/>
      <c r="F2412" s="13"/>
      <c r="G2412" s="13"/>
      <c r="H2412" s="13"/>
      <c r="I2412" s="12"/>
      <c r="J2412" s="12"/>
      <c r="K2412" s="30"/>
      <c r="L2412" s="2"/>
      <c r="M2412" s="15"/>
      <c r="N2412" s="11"/>
      <c r="O2412" s="11"/>
      <c r="P2412" s="11"/>
      <c r="Q2412" s="11"/>
      <c r="R2412" s="15"/>
      <c r="S2412" s="13"/>
      <c r="T2412" s="13"/>
      <c r="U2412" s="19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9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</row>
    <row r="2413" spans="1:80" x14ac:dyDescent="0.15">
      <c r="A2413" s="36"/>
      <c r="B2413" s="14"/>
      <c r="C2413" s="13"/>
      <c r="D2413" s="12"/>
      <c r="E2413" s="13"/>
      <c r="F2413" s="13"/>
      <c r="G2413" s="13"/>
      <c r="H2413" s="13"/>
      <c r="I2413" s="12"/>
      <c r="J2413" s="12"/>
      <c r="K2413" s="30"/>
      <c r="L2413" s="2"/>
      <c r="M2413" s="15"/>
      <c r="N2413" s="11"/>
      <c r="O2413" s="11"/>
      <c r="P2413" s="11"/>
      <c r="Q2413" s="11"/>
      <c r="R2413" s="15"/>
      <c r="S2413" s="13"/>
      <c r="T2413" s="13"/>
      <c r="U2413" s="19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9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</row>
    <row r="2414" spans="1:80" x14ac:dyDescent="0.15">
      <c r="A2414" s="36"/>
      <c r="B2414" s="14"/>
      <c r="C2414" s="13"/>
      <c r="D2414" s="12"/>
      <c r="E2414" s="13"/>
      <c r="F2414" s="13"/>
      <c r="G2414" s="13"/>
      <c r="H2414" s="13"/>
      <c r="I2414" s="12"/>
      <c r="J2414" s="12"/>
      <c r="K2414" s="30"/>
      <c r="L2414" s="2"/>
      <c r="M2414" s="15"/>
      <c r="N2414" s="11"/>
      <c r="O2414" s="11"/>
      <c r="P2414" s="11"/>
      <c r="Q2414" s="11"/>
      <c r="R2414" s="15"/>
      <c r="S2414" s="13"/>
      <c r="T2414" s="13"/>
      <c r="U2414" s="19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9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</row>
    <row r="2415" spans="1:80" x14ac:dyDescent="0.15">
      <c r="A2415" s="36"/>
      <c r="B2415" s="14"/>
      <c r="C2415" s="13"/>
      <c r="D2415" s="12"/>
      <c r="E2415" s="13"/>
      <c r="F2415" s="13"/>
      <c r="G2415" s="13"/>
      <c r="H2415" s="13"/>
      <c r="I2415" s="12"/>
      <c r="J2415" s="12"/>
      <c r="K2415" s="30"/>
      <c r="L2415" s="2"/>
      <c r="M2415" s="15"/>
      <c r="N2415" s="11"/>
      <c r="O2415" s="11"/>
      <c r="P2415" s="11"/>
      <c r="Q2415" s="11"/>
      <c r="R2415" s="15"/>
      <c r="S2415" s="13"/>
      <c r="T2415" s="13"/>
      <c r="U2415" s="19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9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</row>
    <row r="2416" spans="1:80" x14ac:dyDescent="0.15">
      <c r="A2416" s="36"/>
      <c r="B2416" s="14"/>
      <c r="C2416" s="13"/>
      <c r="D2416" s="12"/>
      <c r="E2416" s="13"/>
      <c r="F2416" s="13"/>
      <c r="G2416" s="13"/>
      <c r="H2416" s="13"/>
      <c r="I2416" s="12"/>
      <c r="J2416" s="12"/>
      <c r="K2416" s="30"/>
      <c r="L2416" s="2"/>
      <c r="M2416" s="15"/>
      <c r="N2416" s="11"/>
      <c r="O2416" s="11"/>
      <c r="P2416" s="11"/>
      <c r="Q2416" s="11"/>
      <c r="R2416" s="15"/>
      <c r="S2416" s="13"/>
      <c r="T2416" s="13"/>
      <c r="U2416" s="19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9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</row>
    <row r="2417" spans="1:80" x14ac:dyDescent="0.15">
      <c r="A2417" s="36"/>
      <c r="B2417" s="14"/>
      <c r="C2417" s="13"/>
      <c r="D2417" s="12"/>
      <c r="E2417" s="13"/>
      <c r="F2417" s="13"/>
      <c r="G2417" s="13"/>
      <c r="H2417" s="13"/>
      <c r="I2417" s="12"/>
      <c r="J2417" s="12"/>
      <c r="K2417" s="30"/>
      <c r="L2417" s="2"/>
      <c r="M2417" s="15"/>
      <c r="N2417" s="11"/>
      <c r="O2417" s="11"/>
      <c r="P2417" s="11"/>
      <c r="Q2417" s="11"/>
      <c r="R2417" s="15"/>
      <c r="S2417" s="13"/>
      <c r="T2417" s="13"/>
      <c r="U2417" s="19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9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</row>
    <row r="2418" spans="1:80" x14ac:dyDescent="0.15">
      <c r="A2418" s="36"/>
      <c r="B2418" s="14"/>
      <c r="C2418" s="13"/>
      <c r="D2418" s="12"/>
      <c r="E2418" s="13"/>
      <c r="F2418" s="13"/>
      <c r="G2418" s="13"/>
      <c r="H2418" s="13"/>
      <c r="I2418" s="12"/>
      <c r="J2418" s="12"/>
      <c r="K2418" s="30"/>
      <c r="L2418" s="2"/>
      <c r="M2418" s="15"/>
      <c r="N2418" s="11"/>
      <c r="O2418" s="11"/>
      <c r="P2418" s="11"/>
      <c r="Q2418" s="11"/>
      <c r="R2418" s="15"/>
      <c r="S2418" s="13"/>
      <c r="T2418" s="13"/>
      <c r="U2418" s="19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9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</row>
    <row r="2419" spans="1:80" x14ac:dyDescent="0.15">
      <c r="A2419" s="36"/>
      <c r="B2419" s="14"/>
      <c r="C2419" s="13"/>
      <c r="D2419" s="12"/>
      <c r="E2419" s="13"/>
      <c r="F2419" s="13"/>
      <c r="G2419" s="13"/>
      <c r="H2419" s="13"/>
      <c r="I2419" s="12"/>
      <c r="J2419" s="12"/>
      <c r="K2419" s="30"/>
      <c r="L2419" s="2"/>
      <c r="M2419" s="15"/>
      <c r="N2419" s="11"/>
      <c r="O2419" s="11"/>
      <c r="P2419" s="11"/>
      <c r="Q2419" s="11"/>
      <c r="R2419" s="15"/>
      <c r="S2419" s="13"/>
      <c r="T2419" s="13"/>
      <c r="U2419" s="19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9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</row>
    <row r="2420" spans="1:80" x14ac:dyDescent="0.15">
      <c r="A2420" s="36"/>
      <c r="B2420" s="14"/>
      <c r="C2420" s="13"/>
      <c r="D2420" s="12"/>
      <c r="E2420" s="13"/>
      <c r="F2420" s="13"/>
      <c r="G2420" s="13"/>
      <c r="H2420" s="13"/>
      <c r="I2420" s="12"/>
      <c r="J2420" s="12"/>
      <c r="K2420" s="30"/>
      <c r="L2420" s="2"/>
      <c r="M2420" s="15"/>
      <c r="N2420" s="11"/>
      <c r="O2420" s="11"/>
      <c r="P2420" s="11"/>
      <c r="Q2420" s="11"/>
      <c r="R2420" s="15"/>
      <c r="S2420" s="13"/>
      <c r="T2420" s="13"/>
      <c r="U2420" s="19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9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</row>
    <row r="2421" spans="1:80" x14ac:dyDescent="0.15">
      <c r="A2421" s="36"/>
      <c r="B2421" s="14"/>
      <c r="C2421" s="13"/>
      <c r="D2421" s="12"/>
      <c r="E2421" s="13"/>
      <c r="F2421" s="13"/>
      <c r="G2421" s="13"/>
      <c r="H2421" s="13"/>
      <c r="I2421" s="12"/>
      <c r="J2421" s="12"/>
      <c r="K2421" s="30"/>
      <c r="L2421" s="2"/>
      <c r="M2421" s="15"/>
      <c r="N2421" s="11"/>
      <c r="O2421" s="11"/>
      <c r="P2421" s="11"/>
      <c r="Q2421" s="11"/>
      <c r="R2421" s="15"/>
      <c r="S2421" s="13"/>
      <c r="T2421" s="13"/>
      <c r="U2421" s="19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9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</row>
    <row r="2422" spans="1:80" x14ac:dyDescent="0.15">
      <c r="A2422" s="36"/>
      <c r="B2422" s="14"/>
      <c r="C2422" s="13"/>
      <c r="D2422" s="12"/>
      <c r="E2422" s="13"/>
      <c r="F2422" s="13"/>
      <c r="G2422" s="13"/>
      <c r="H2422" s="13"/>
      <c r="I2422" s="12"/>
      <c r="J2422" s="12"/>
      <c r="K2422" s="30"/>
      <c r="L2422" s="2"/>
      <c r="M2422" s="15"/>
      <c r="N2422" s="11"/>
      <c r="O2422" s="11"/>
      <c r="P2422" s="11"/>
      <c r="Q2422" s="11"/>
      <c r="R2422" s="15"/>
      <c r="S2422" s="13"/>
      <c r="T2422" s="13"/>
      <c r="U2422" s="19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9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</row>
    <row r="2423" spans="1:80" x14ac:dyDescent="0.15">
      <c r="A2423" s="36"/>
      <c r="B2423" s="14"/>
      <c r="C2423" s="13"/>
      <c r="D2423" s="12"/>
      <c r="E2423" s="13"/>
      <c r="F2423" s="13"/>
      <c r="G2423" s="13"/>
      <c r="H2423" s="13"/>
      <c r="I2423" s="12"/>
      <c r="J2423" s="12"/>
      <c r="K2423" s="30"/>
      <c r="L2423" s="2"/>
      <c r="M2423" s="15"/>
      <c r="N2423" s="11"/>
      <c r="O2423" s="11"/>
      <c r="P2423" s="11"/>
      <c r="Q2423" s="11"/>
      <c r="R2423" s="15"/>
      <c r="S2423" s="13"/>
      <c r="T2423" s="13"/>
      <c r="U2423" s="19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9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</row>
    <row r="2424" spans="1:80" x14ac:dyDescent="0.15">
      <c r="A2424" s="36"/>
      <c r="B2424" s="14"/>
      <c r="C2424" s="13"/>
      <c r="D2424" s="12"/>
      <c r="E2424" s="13"/>
      <c r="F2424" s="13"/>
      <c r="G2424" s="13"/>
      <c r="H2424" s="13"/>
      <c r="I2424" s="12"/>
      <c r="J2424" s="12"/>
      <c r="K2424" s="30"/>
      <c r="L2424" s="2"/>
      <c r="M2424" s="15"/>
      <c r="N2424" s="11"/>
      <c r="O2424" s="11"/>
      <c r="P2424" s="11"/>
      <c r="Q2424" s="11"/>
      <c r="R2424" s="15"/>
      <c r="S2424" s="13"/>
      <c r="T2424" s="13"/>
      <c r="U2424" s="19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9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</row>
    <row r="2425" spans="1:80" x14ac:dyDescent="0.15">
      <c r="A2425" s="36"/>
      <c r="B2425" s="14"/>
      <c r="C2425" s="13"/>
      <c r="D2425" s="12"/>
      <c r="E2425" s="13"/>
      <c r="F2425" s="13"/>
      <c r="G2425" s="13"/>
      <c r="H2425" s="13"/>
      <c r="I2425" s="12"/>
      <c r="J2425" s="12"/>
      <c r="K2425" s="30"/>
      <c r="L2425" s="2"/>
      <c r="M2425" s="15"/>
      <c r="N2425" s="11"/>
      <c r="O2425" s="11"/>
      <c r="P2425" s="11"/>
      <c r="Q2425" s="11"/>
      <c r="R2425" s="15"/>
      <c r="S2425" s="13"/>
      <c r="T2425" s="13"/>
      <c r="U2425" s="19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9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</row>
    <row r="2426" spans="1:80" x14ac:dyDescent="0.15">
      <c r="A2426" s="36"/>
      <c r="B2426" s="14"/>
      <c r="C2426" s="13"/>
      <c r="D2426" s="12"/>
      <c r="E2426" s="13"/>
      <c r="F2426" s="13"/>
      <c r="G2426" s="13"/>
      <c r="H2426" s="13"/>
      <c r="I2426" s="12"/>
      <c r="J2426" s="12"/>
      <c r="K2426" s="30"/>
      <c r="L2426" s="2"/>
      <c r="M2426" s="15"/>
      <c r="N2426" s="11"/>
      <c r="O2426" s="11"/>
      <c r="P2426" s="11"/>
      <c r="Q2426" s="11"/>
      <c r="R2426" s="15"/>
      <c r="S2426" s="13"/>
      <c r="T2426" s="13"/>
      <c r="U2426" s="19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9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</row>
    <row r="2427" spans="1:80" x14ac:dyDescent="0.15">
      <c r="A2427" s="36"/>
      <c r="B2427" s="14"/>
      <c r="C2427" s="13"/>
      <c r="D2427" s="12"/>
      <c r="E2427" s="13"/>
      <c r="F2427" s="13"/>
      <c r="G2427" s="13"/>
      <c r="H2427" s="13"/>
      <c r="I2427" s="12"/>
      <c r="J2427" s="12"/>
      <c r="K2427" s="30"/>
      <c r="L2427" s="2"/>
      <c r="M2427" s="15"/>
      <c r="N2427" s="11"/>
      <c r="O2427" s="11"/>
      <c r="P2427" s="11"/>
      <c r="Q2427" s="11"/>
      <c r="R2427" s="15"/>
      <c r="S2427" s="13"/>
      <c r="T2427" s="13"/>
      <c r="U2427" s="19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9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</row>
    <row r="2428" spans="1:80" x14ac:dyDescent="0.15">
      <c r="A2428" s="36"/>
      <c r="B2428" s="14"/>
      <c r="C2428" s="13"/>
      <c r="D2428" s="12"/>
      <c r="E2428" s="13"/>
      <c r="F2428" s="13"/>
      <c r="G2428" s="13"/>
      <c r="H2428" s="13"/>
      <c r="I2428" s="12"/>
      <c r="J2428" s="12"/>
      <c r="K2428" s="30"/>
      <c r="L2428" s="2"/>
      <c r="M2428" s="15"/>
      <c r="N2428" s="11"/>
      <c r="O2428" s="11"/>
      <c r="P2428" s="11"/>
      <c r="Q2428" s="11"/>
      <c r="R2428" s="15"/>
      <c r="S2428" s="13"/>
      <c r="T2428" s="13"/>
      <c r="U2428" s="19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9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</row>
    <row r="2429" spans="1:80" x14ac:dyDescent="0.15">
      <c r="A2429" s="36"/>
      <c r="B2429" s="14"/>
      <c r="C2429" s="13"/>
      <c r="D2429" s="12"/>
      <c r="E2429" s="13"/>
      <c r="F2429" s="13"/>
      <c r="G2429" s="13"/>
      <c r="H2429" s="13"/>
      <c r="I2429" s="12"/>
      <c r="J2429" s="12"/>
      <c r="K2429" s="30"/>
      <c r="L2429" s="2"/>
      <c r="M2429" s="15"/>
      <c r="N2429" s="11"/>
      <c r="O2429" s="11"/>
      <c r="P2429" s="11"/>
      <c r="Q2429" s="11"/>
      <c r="R2429" s="15"/>
      <c r="S2429" s="13"/>
      <c r="T2429" s="13"/>
      <c r="U2429" s="19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9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</row>
    <row r="2430" spans="1:80" x14ac:dyDescent="0.15">
      <c r="A2430" s="36"/>
      <c r="B2430" s="14"/>
      <c r="C2430" s="13"/>
      <c r="D2430" s="12"/>
      <c r="E2430" s="13"/>
      <c r="F2430" s="13"/>
      <c r="G2430" s="13"/>
      <c r="H2430" s="13"/>
      <c r="I2430" s="12"/>
      <c r="J2430" s="12"/>
      <c r="K2430" s="30"/>
      <c r="L2430" s="2"/>
      <c r="M2430" s="15"/>
      <c r="N2430" s="11"/>
      <c r="O2430" s="11"/>
      <c r="P2430" s="11"/>
      <c r="Q2430" s="11"/>
      <c r="R2430" s="15"/>
      <c r="S2430" s="13"/>
      <c r="T2430" s="13"/>
      <c r="U2430" s="19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9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</row>
    <row r="2431" spans="1:80" x14ac:dyDescent="0.15">
      <c r="A2431" s="36"/>
      <c r="B2431" s="14"/>
      <c r="C2431" s="13"/>
      <c r="D2431" s="12"/>
      <c r="E2431" s="13"/>
      <c r="F2431" s="13"/>
      <c r="G2431" s="13"/>
      <c r="H2431" s="13"/>
      <c r="I2431" s="12"/>
      <c r="J2431" s="12"/>
      <c r="K2431" s="30"/>
      <c r="L2431" s="2"/>
      <c r="M2431" s="15"/>
      <c r="N2431" s="11"/>
      <c r="O2431" s="11"/>
      <c r="P2431" s="11"/>
      <c r="Q2431" s="11"/>
      <c r="R2431" s="15"/>
      <c r="S2431" s="13"/>
      <c r="T2431" s="13"/>
      <c r="U2431" s="19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9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</row>
    <row r="2432" spans="1:80" x14ac:dyDescent="0.15">
      <c r="A2432" s="36"/>
      <c r="B2432" s="14"/>
      <c r="C2432" s="13"/>
      <c r="D2432" s="12"/>
      <c r="E2432" s="13"/>
      <c r="F2432" s="13"/>
      <c r="G2432" s="13"/>
      <c r="H2432" s="13"/>
      <c r="I2432" s="12"/>
      <c r="J2432" s="12"/>
      <c r="K2432" s="30"/>
      <c r="L2432" s="2"/>
      <c r="M2432" s="15"/>
      <c r="N2432" s="11"/>
      <c r="O2432" s="11"/>
      <c r="P2432" s="11"/>
      <c r="Q2432" s="11"/>
      <c r="R2432" s="15"/>
      <c r="S2432" s="13"/>
      <c r="T2432" s="13"/>
      <c r="U2432" s="19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9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</row>
    <row r="2433" spans="1:80" x14ac:dyDescent="0.15">
      <c r="A2433" s="36"/>
      <c r="B2433" s="14"/>
      <c r="C2433" s="13"/>
      <c r="D2433" s="12"/>
      <c r="E2433" s="13"/>
      <c r="F2433" s="13"/>
      <c r="G2433" s="13"/>
      <c r="H2433" s="13"/>
      <c r="I2433" s="12"/>
      <c r="J2433" s="12"/>
      <c r="K2433" s="30"/>
      <c r="L2433" s="2"/>
      <c r="M2433" s="15"/>
      <c r="N2433" s="11"/>
      <c r="O2433" s="11"/>
      <c r="P2433" s="11"/>
      <c r="Q2433" s="11"/>
      <c r="R2433" s="15"/>
      <c r="S2433" s="13"/>
      <c r="T2433" s="13"/>
      <c r="U2433" s="19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9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</row>
    <row r="2434" spans="1:80" x14ac:dyDescent="0.15">
      <c r="A2434" s="36"/>
      <c r="B2434" s="14"/>
      <c r="C2434" s="13"/>
      <c r="D2434" s="12"/>
      <c r="E2434" s="13"/>
      <c r="F2434" s="13"/>
      <c r="G2434" s="13"/>
      <c r="H2434" s="13"/>
      <c r="I2434" s="12"/>
      <c r="J2434" s="12"/>
      <c r="K2434" s="30"/>
      <c r="L2434" s="2"/>
      <c r="M2434" s="15"/>
      <c r="N2434" s="11"/>
      <c r="O2434" s="11"/>
      <c r="P2434" s="11"/>
      <c r="Q2434" s="11"/>
      <c r="R2434" s="15"/>
      <c r="S2434" s="13"/>
      <c r="T2434" s="13"/>
      <c r="U2434" s="19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9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</row>
    <row r="2435" spans="1:80" x14ac:dyDescent="0.15">
      <c r="A2435" s="36"/>
      <c r="B2435" s="14"/>
      <c r="C2435" s="13"/>
      <c r="D2435" s="12"/>
      <c r="E2435" s="13"/>
      <c r="F2435" s="13"/>
      <c r="G2435" s="13"/>
      <c r="H2435" s="13"/>
      <c r="I2435" s="12"/>
      <c r="J2435" s="12"/>
      <c r="K2435" s="30"/>
      <c r="L2435" s="2"/>
      <c r="M2435" s="15"/>
      <c r="N2435" s="11"/>
      <c r="O2435" s="11"/>
      <c r="P2435" s="11"/>
      <c r="Q2435" s="11"/>
      <c r="R2435" s="15"/>
      <c r="S2435" s="13"/>
      <c r="T2435" s="13"/>
      <c r="U2435" s="19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9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</row>
    <row r="2436" spans="1:80" x14ac:dyDescent="0.15">
      <c r="A2436" s="36"/>
      <c r="B2436" s="14"/>
      <c r="C2436" s="13"/>
      <c r="D2436" s="12"/>
      <c r="E2436" s="13"/>
      <c r="F2436" s="13"/>
      <c r="G2436" s="13"/>
      <c r="H2436" s="13"/>
      <c r="I2436" s="12"/>
      <c r="J2436" s="12"/>
      <c r="K2436" s="30"/>
      <c r="L2436" s="2"/>
      <c r="M2436" s="15"/>
      <c r="N2436" s="11"/>
      <c r="O2436" s="11"/>
      <c r="P2436" s="11"/>
      <c r="Q2436" s="11"/>
      <c r="R2436" s="15"/>
      <c r="S2436" s="13"/>
      <c r="T2436" s="13"/>
      <c r="U2436" s="19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9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</row>
    <row r="2437" spans="1:80" x14ac:dyDescent="0.15">
      <c r="A2437" s="36"/>
      <c r="B2437" s="14"/>
      <c r="C2437" s="13"/>
      <c r="D2437" s="12"/>
      <c r="E2437" s="13"/>
      <c r="F2437" s="13"/>
      <c r="G2437" s="13"/>
      <c r="H2437" s="13"/>
      <c r="I2437" s="12"/>
      <c r="J2437" s="12"/>
      <c r="K2437" s="30"/>
      <c r="L2437" s="2"/>
      <c r="M2437" s="15"/>
      <c r="N2437" s="11"/>
      <c r="O2437" s="11"/>
      <c r="P2437" s="11"/>
      <c r="Q2437" s="11"/>
      <c r="R2437" s="15"/>
      <c r="S2437" s="13"/>
      <c r="T2437" s="13"/>
      <c r="U2437" s="19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9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</row>
    <row r="2438" spans="1:80" x14ac:dyDescent="0.15">
      <c r="A2438" s="36"/>
      <c r="B2438" s="14"/>
      <c r="C2438" s="13"/>
      <c r="D2438" s="12"/>
      <c r="E2438" s="13"/>
      <c r="F2438" s="13"/>
      <c r="G2438" s="13"/>
      <c r="H2438" s="13"/>
      <c r="I2438" s="12"/>
      <c r="J2438" s="12"/>
      <c r="K2438" s="30"/>
      <c r="L2438" s="2"/>
      <c r="M2438" s="15"/>
      <c r="N2438" s="11"/>
      <c r="O2438" s="11"/>
      <c r="P2438" s="11"/>
      <c r="Q2438" s="11"/>
      <c r="R2438" s="15"/>
      <c r="S2438" s="13"/>
      <c r="T2438" s="13"/>
      <c r="U2438" s="19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9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</row>
    <row r="2439" spans="1:80" x14ac:dyDescent="0.15">
      <c r="A2439" s="36"/>
      <c r="B2439" s="14"/>
      <c r="C2439" s="13"/>
      <c r="D2439" s="12"/>
      <c r="E2439" s="13"/>
      <c r="F2439" s="13"/>
      <c r="G2439" s="13"/>
      <c r="H2439" s="13"/>
      <c r="I2439" s="12"/>
      <c r="J2439" s="12"/>
      <c r="K2439" s="30"/>
      <c r="L2439" s="2"/>
      <c r="M2439" s="15"/>
      <c r="N2439" s="11"/>
      <c r="O2439" s="11"/>
      <c r="P2439" s="11"/>
      <c r="Q2439" s="11"/>
      <c r="R2439" s="15"/>
      <c r="S2439" s="13"/>
      <c r="T2439" s="13"/>
      <c r="U2439" s="19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9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</row>
    <row r="2440" spans="1:80" x14ac:dyDescent="0.15">
      <c r="A2440" s="36"/>
      <c r="B2440" s="14"/>
      <c r="C2440" s="13"/>
      <c r="D2440" s="12"/>
      <c r="E2440" s="13"/>
      <c r="F2440" s="13"/>
      <c r="G2440" s="13"/>
      <c r="H2440" s="13"/>
      <c r="I2440" s="12"/>
      <c r="J2440" s="12"/>
      <c r="K2440" s="30"/>
      <c r="L2440" s="2"/>
      <c r="M2440" s="15"/>
      <c r="N2440" s="11"/>
      <c r="O2440" s="11"/>
      <c r="P2440" s="11"/>
      <c r="Q2440" s="11"/>
      <c r="R2440" s="15"/>
      <c r="S2440" s="13"/>
      <c r="T2440" s="13"/>
      <c r="U2440" s="19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9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</row>
    <row r="2441" spans="1:80" x14ac:dyDescent="0.15">
      <c r="A2441" s="36"/>
      <c r="B2441" s="14"/>
      <c r="C2441" s="13"/>
      <c r="D2441" s="12"/>
      <c r="E2441" s="13"/>
      <c r="F2441" s="13"/>
      <c r="G2441" s="13"/>
      <c r="H2441" s="13"/>
      <c r="I2441" s="12"/>
      <c r="J2441" s="12"/>
      <c r="K2441" s="30"/>
      <c r="L2441" s="2"/>
      <c r="M2441" s="15"/>
      <c r="N2441" s="11"/>
      <c r="O2441" s="11"/>
      <c r="P2441" s="11"/>
      <c r="Q2441" s="11"/>
      <c r="R2441" s="15"/>
      <c r="S2441" s="13"/>
      <c r="T2441" s="13"/>
      <c r="U2441" s="19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9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</row>
    <row r="2442" spans="1:80" x14ac:dyDescent="0.15">
      <c r="A2442" s="36"/>
      <c r="B2442" s="14"/>
      <c r="C2442" s="13"/>
      <c r="D2442" s="12"/>
      <c r="E2442" s="13"/>
      <c r="F2442" s="13"/>
      <c r="G2442" s="13"/>
      <c r="H2442" s="13"/>
      <c r="I2442" s="12"/>
      <c r="J2442" s="12"/>
      <c r="K2442" s="30"/>
      <c r="L2442" s="2"/>
      <c r="M2442" s="15"/>
      <c r="N2442" s="11"/>
      <c r="O2442" s="11"/>
      <c r="P2442" s="11"/>
      <c r="Q2442" s="11"/>
      <c r="R2442" s="15"/>
      <c r="S2442" s="13"/>
      <c r="T2442" s="13"/>
      <c r="U2442" s="19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9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</row>
    <row r="2443" spans="1:80" x14ac:dyDescent="0.15">
      <c r="A2443" s="36"/>
      <c r="B2443" s="14"/>
      <c r="C2443" s="13"/>
      <c r="D2443" s="12"/>
      <c r="E2443" s="13"/>
      <c r="F2443" s="13"/>
      <c r="G2443" s="13"/>
      <c r="H2443" s="13"/>
      <c r="I2443" s="12"/>
      <c r="J2443" s="12"/>
      <c r="K2443" s="30"/>
      <c r="L2443" s="2"/>
      <c r="M2443" s="15"/>
      <c r="N2443" s="11"/>
      <c r="O2443" s="11"/>
      <c r="P2443" s="11"/>
      <c r="Q2443" s="11"/>
      <c r="R2443" s="15"/>
      <c r="S2443" s="13"/>
      <c r="T2443" s="13"/>
      <c r="U2443" s="19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9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</row>
    <row r="2444" spans="1:80" x14ac:dyDescent="0.15">
      <c r="A2444" s="36"/>
      <c r="B2444" s="14"/>
      <c r="C2444" s="13"/>
      <c r="D2444" s="12"/>
      <c r="E2444" s="13"/>
      <c r="F2444" s="13"/>
      <c r="G2444" s="13"/>
      <c r="H2444" s="13"/>
      <c r="I2444" s="12"/>
      <c r="J2444" s="12"/>
      <c r="K2444" s="30"/>
      <c r="L2444" s="2"/>
      <c r="M2444" s="15"/>
      <c r="N2444" s="11"/>
      <c r="O2444" s="11"/>
      <c r="P2444" s="11"/>
      <c r="Q2444" s="11"/>
      <c r="R2444" s="15"/>
      <c r="S2444" s="13"/>
      <c r="T2444" s="13"/>
      <c r="U2444" s="19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9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</row>
    <row r="2445" spans="1:80" x14ac:dyDescent="0.15">
      <c r="A2445" s="36"/>
      <c r="B2445" s="14"/>
      <c r="C2445" s="13"/>
      <c r="D2445" s="12"/>
      <c r="E2445" s="13"/>
      <c r="F2445" s="13"/>
      <c r="G2445" s="13"/>
      <c r="H2445" s="13"/>
      <c r="I2445" s="12"/>
      <c r="J2445" s="12"/>
      <c r="K2445" s="30"/>
      <c r="L2445" s="2"/>
      <c r="M2445" s="15"/>
      <c r="N2445" s="11"/>
      <c r="O2445" s="11"/>
      <c r="P2445" s="11"/>
      <c r="Q2445" s="11"/>
      <c r="R2445" s="15"/>
      <c r="S2445" s="13"/>
      <c r="T2445" s="13"/>
      <c r="U2445" s="19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9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</row>
    <row r="2446" spans="1:80" x14ac:dyDescent="0.15">
      <c r="A2446" s="36"/>
      <c r="B2446" s="14"/>
      <c r="C2446" s="13"/>
      <c r="D2446" s="12"/>
      <c r="E2446" s="13"/>
      <c r="F2446" s="13"/>
      <c r="G2446" s="13"/>
      <c r="H2446" s="13"/>
      <c r="I2446" s="12"/>
      <c r="J2446" s="12"/>
      <c r="K2446" s="30"/>
      <c r="L2446" s="2"/>
      <c r="M2446" s="15"/>
      <c r="N2446" s="11"/>
      <c r="O2446" s="11"/>
      <c r="P2446" s="11"/>
      <c r="Q2446" s="11"/>
      <c r="R2446" s="15"/>
      <c r="S2446" s="13"/>
      <c r="T2446" s="13"/>
      <c r="U2446" s="19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9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</row>
    <row r="2447" spans="1:80" x14ac:dyDescent="0.15">
      <c r="A2447" s="36"/>
      <c r="B2447" s="14"/>
      <c r="C2447" s="13"/>
      <c r="D2447" s="12"/>
      <c r="E2447" s="13"/>
      <c r="F2447" s="13"/>
      <c r="G2447" s="13"/>
      <c r="H2447" s="13"/>
      <c r="I2447" s="12"/>
      <c r="J2447" s="12"/>
      <c r="K2447" s="30"/>
      <c r="L2447" s="2"/>
      <c r="M2447" s="15"/>
      <c r="N2447" s="11"/>
      <c r="O2447" s="11"/>
      <c r="P2447" s="11"/>
      <c r="Q2447" s="11"/>
      <c r="R2447" s="15"/>
      <c r="S2447" s="13"/>
      <c r="T2447" s="13"/>
      <c r="U2447" s="19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9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</row>
    <row r="2448" spans="1:80" x14ac:dyDescent="0.15">
      <c r="A2448" s="36"/>
      <c r="B2448" s="14"/>
      <c r="C2448" s="13"/>
      <c r="D2448" s="12"/>
      <c r="E2448" s="13"/>
      <c r="F2448" s="13"/>
      <c r="G2448" s="13"/>
      <c r="H2448" s="13"/>
      <c r="I2448" s="12"/>
      <c r="J2448" s="12"/>
      <c r="K2448" s="30"/>
      <c r="L2448" s="2"/>
      <c r="M2448" s="15"/>
      <c r="N2448" s="11"/>
      <c r="O2448" s="11"/>
      <c r="P2448" s="11"/>
      <c r="Q2448" s="11"/>
      <c r="R2448" s="15"/>
      <c r="S2448" s="13"/>
      <c r="T2448" s="13"/>
      <c r="U2448" s="19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9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</row>
    <row r="2449" spans="1:80" x14ac:dyDescent="0.15">
      <c r="A2449" s="36"/>
      <c r="B2449" s="14"/>
      <c r="C2449" s="13"/>
      <c r="D2449" s="12"/>
      <c r="E2449" s="13"/>
      <c r="F2449" s="13"/>
      <c r="G2449" s="13"/>
      <c r="H2449" s="13"/>
      <c r="I2449" s="12"/>
      <c r="J2449" s="12"/>
      <c r="K2449" s="30"/>
      <c r="L2449" s="2"/>
      <c r="M2449" s="15"/>
      <c r="N2449" s="11"/>
      <c r="O2449" s="11"/>
      <c r="P2449" s="11"/>
      <c r="Q2449" s="11"/>
      <c r="R2449" s="15"/>
      <c r="S2449" s="13"/>
      <c r="T2449" s="13"/>
      <c r="U2449" s="19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9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</row>
    <row r="2450" spans="1:80" x14ac:dyDescent="0.15">
      <c r="A2450" s="36"/>
      <c r="B2450" s="14"/>
      <c r="C2450" s="13"/>
      <c r="D2450" s="12"/>
      <c r="E2450" s="13"/>
      <c r="F2450" s="13"/>
      <c r="G2450" s="13"/>
      <c r="H2450" s="13"/>
      <c r="I2450" s="12"/>
      <c r="J2450" s="12"/>
      <c r="K2450" s="30"/>
      <c r="L2450" s="2"/>
      <c r="M2450" s="15"/>
      <c r="N2450" s="11"/>
      <c r="O2450" s="11"/>
      <c r="P2450" s="11"/>
      <c r="Q2450" s="11"/>
      <c r="R2450" s="15"/>
      <c r="S2450" s="13"/>
      <c r="T2450" s="13"/>
      <c r="U2450" s="19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9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</row>
    <row r="2451" spans="1:80" x14ac:dyDescent="0.15">
      <c r="A2451" s="36"/>
      <c r="B2451" s="14"/>
      <c r="C2451" s="13"/>
      <c r="D2451" s="12"/>
      <c r="E2451" s="13"/>
      <c r="F2451" s="13"/>
      <c r="G2451" s="13"/>
      <c r="H2451" s="13"/>
      <c r="I2451" s="12"/>
      <c r="J2451" s="12"/>
      <c r="K2451" s="30"/>
      <c r="L2451" s="2"/>
      <c r="M2451" s="15"/>
      <c r="N2451" s="11"/>
      <c r="O2451" s="11"/>
      <c r="P2451" s="11"/>
      <c r="Q2451" s="11"/>
      <c r="R2451" s="15"/>
      <c r="S2451" s="13"/>
      <c r="T2451" s="13"/>
      <c r="U2451" s="19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9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</row>
    <row r="2452" spans="1:80" x14ac:dyDescent="0.15">
      <c r="A2452" s="36"/>
      <c r="B2452" s="14"/>
      <c r="C2452" s="13"/>
      <c r="D2452" s="12"/>
      <c r="E2452" s="13"/>
      <c r="F2452" s="13"/>
      <c r="G2452" s="13"/>
      <c r="H2452" s="13"/>
      <c r="I2452" s="12"/>
      <c r="J2452" s="12"/>
      <c r="K2452" s="30"/>
      <c r="L2452" s="2"/>
      <c r="M2452" s="15"/>
      <c r="N2452" s="11"/>
      <c r="O2452" s="11"/>
      <c r="P2452" s="11"/>
      <c r="Q2452" s="11"/>
      <c r="R2452" s="15"/>
      <c r="S2452" s="13"/>
      <c r="T2452" s="13"/>
      <c r="U2452" s="19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9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</row>
    <row r="2453" spans="1:80" x14ac:dyDescent="0.15">
      <c r="A2453" s="36"/>
      <c r="B2453" s="14"/>
      <c r="C2453" s="13"/>
      <c r="D2453" s="12"/>
      <c r="E2453" s="13"/>
      <c r="F2453" s="13"/>
      <c r="G2453" s="13"/>
      <c r="H2453" s="13"/>
      <c r="I2453" s="12"/>
      <c r="J2453" s="12"/>
      <c r="K2453" s="30"/>
      <c r="L2453" s="2"/>
      <c r="M2453" s="15"/>
      <c r="N2453" s="11"/>
      <c r="O2453" s="11"/>
      <c r="P2453" s="11"/>
      <c r="Q2453" s="11"/>
      <c r="R2453" s="15"/>
      <c r="S2453" s="13"/>
      <c r="T2453" s="13"/>
      <c r="U2453" s="19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9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</row>
    <row r="2454" spans="1:80" x14ac:dyDescent="0.15">
      <c r="A2454" s="36"/>
      <c r="B2454" s="14"/>
      <c r="C2454" s="13"/>
      <c r="D2454" s="12"/>
      <c r="E2454" s="13"/>
      <c r="F2454" s="13"/>
      <c r="G2454" s="13"/>
      <c r="H2454" s="13"/>
      <c r="I2454" s="12"/>
      <c r="J2454" s="12"/>
      <c r="K2454" s="30"/>
      <c r="L2454" s="2"/>
      <c r="M2454" s="15"/>
      <c r="N2454" s="11"/>
      <c r="O2454" s="11"/>
      <c r="P2454" s="11"/>
      <c r="Q2454" s="11"/>
      <c r="R2454" s="15"/>
      <c r="S2454" s="13"/>
      <c r="T2454" s="13"/>
      <c r="U2454" s="19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9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</row>
    <row r="2455" spans="1:80" x14ac:dyDescent="0.15">
      <c r="A2455" s="36"/>
      <c r="B2455" s="14"/>
      <c r="C2455" s="13"/>
      <c r="D2455" s="12"/>
      <c r="E2455" s="13"/>
      <c r="F2455" s="13"/>
      <c r="G2455" s="13"/>
      <c r="H2455" s="13"/>
      <c r="I2455" s="12"/>
      <c r="J2455" s="12"/>
      <c r="K2455" s="30"/>
      <c r="L2455" s="2"/>
      <c r="M2455" s="15"/>
      <c r="N2455" s="11"/>
      <c r="O2455" s="11"/>
      <c r="P2455" s="11"/>
      <c r="Q2455" s="11"/>
      <c r="R2455" s="15"/>
      <c r="S2455" s="13"/>
      <c r="T2455" s="13"/>
      <c r="U2455" s="19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9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</row>
    <row r="2456" spans="1:80" x14ac:dyDescent="0.15">
      <c r="A2456" s="36"/>
      <c r="B2456" s="14"/>
      <c r="C2456" s="13"/>
      <c r="D2456" s="12"/>
      <c r="E2456" s="13"/>
      <c r="F2456" s="13"/>
      <c r="G2456" s="13"/>
      <c r="H2456" s="13"/>
      <c r="I2456" s="12"/>
      <c r="J2456" s="12"/>
      <c r="K2456" s="30"/>
      <c r="L2456" s="2"/>
      <c r="M2456" s="15"/>
      <c r="N2456" s="11"/>
      <c r="O2456" s="11"/>
      <c r="P2456" s="11"/>
      <c r="Q2456" s="11"/>
      <c r="R2456" s="15"/>
      <c r="S2456" s="13"/>
      <c r="T2456" s="13"/>
      <c r="U2456" s="19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9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</row>
    <row r="2457" spans="1:80" x14ac:dyDescent="0.15">
      <c r="A2457" s="36"/>
      <c r="B2457" s="14"/>
      <c r="C2457" s="13"/>
      <c r="D2457" s="12"/>
      <c r="E2457" s="13"/>
      <c r="F2457" s="13"/>
      <c r="G2457" s="13"/>
      <c r="H2457" s="13"/>
      <c r="I2457" s="12"/>
      <c r="J2457" s="12"/>
      <c r="K2457" s="30"/>
      <c r="L2457" s="2"/>
      <c r="M2457" s="15"/>
      <c r="N2457" s="11"/>
      <c r="O2457" s="11"/>
      <c r="P2457" s="11"/>
      <c r="Q2457" s="11"/>
      <c r="R2457" s="15"/>
      <c r="S2457" s="13"/>
      <c r="T2457" s="13"/>
      <c r="U2457" s="19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9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</row>
    <row r="2458" spans="1:80" x14ac:dyDescent="0.15">
      <c r="A2458" s="36"/>
      <c r="B2458" s="14"/>
      <c r="C2458" s="13"/>
      <c r="D2458" s="12"/>
      <c r="E2458" s="13"/>
      <c r="F2458" s="13"/>
      <c r="G2458" s="13"/>
      <c r="H2458" s="13"/>
      <c r="I2458" s="12"/>
      <c r="J2458" s="12"/>
      <c r="K2458" s="30"/>
      <c r="L2458" s="2"/>
      <c r="M2458" s="15"/>
      <c r="N2458" s="11"/>
      <c r="O2458" s="11"/>
      <c r="P2458" s="11"/>
      <c r="Q2458" s="11"/>
      <c r="R2458" s="15"/>
      <c r="S2458" s="13"/>
      <c r="T2458" s="13"/>
      <c r="U2458" s="19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9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</row>
    <row r="2459" spans="1:80" x14ac:dyDescent="0.15">
      <c r="A2459" s="36"/>
      <c r="B2459" s="14"/>
      <c r="C2459" s="13"/>
      <c r="D2459" s="12"/>
      <c r="E2459" s="13"/>
      <c r="F2459" s="13"/>
      <c r="G2459" s="13"/>
      <c r="H2459" s="13"/>
      <c r="I2459" s="12"/>
      <c r="J2459" s="12"/>
      <c r="K2459" s="30"/>
      <c r="L2459" s="2"/>
      <c r="M2459" s="15"/>
      <c r="N2459" s="11"/>
      <c r="O2459" s="11"/>
      <c r="P2459" s="11"/>
      <c r="Q2459" s="11"/>
      <c r="R2459" s="15"/>
      <c r="S2459" s="13"/>
      <c r="T2459" s="13"/>
      <c r="U2459" s="19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9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</row>
    <row r="2460" spans="1:80" x14ac:dyDescent="0.15">
      <c r="A2460" s="36"/>
      <c r="B2460" s="14"/>
      <c r="C2460" s="13"/>
      <c r="D2460" s="12"/>
      <c r="E2460" s="13"/>
      <c r="F2460" s="13"/>
      <c r="G2460" s="13"/>
      <c r="H2460" s="13"/>
      <c r="I2460" s="12"/>
      <c r="J2460" s="12"/>
      <c r="K2460" s="30"/>
      <c r="L2460" s="2"/>
      <c r="M2460" s="15"/>
      <c r="N2460" s="11"/>
      <c r="O2460" s="11"/>
      <c r="P2460" s="11"/>
      <c r="Q2460" s="11"/>
      <c r="R2460" s="15"/>
      <c r="S2460" s="13"/>
      <c r="T2460" s="13"/>
      <c r="U2460" s="19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9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</row>
    <row r="2461" spans="1:80" x14ac:dyDescent="0.15">
      <c r="A2461" s="36"/>
      <c r="B2461" s="14"/>
      <c r="C2461" s="13"/>
      <c r="D2461" s="12"/>
      <c r="E2461" s="13"/>
      <c r="F2461" s="13"/>
      <c r="G2461" s="13"/>
      <c r="H2461" s="13"/>
      <c r="I2461" s="12"/>
      <c r="J2461" s="12"/>
      <c r="K2461" s="30"/>
      <c r="L2461" s="2"/>
      <c r="M2461" s="15"/>
      <c r="N2461" s="11"/>
      <c r="O2461" s="11"/>
      <c r="P2461" s="11"/>
      <c r="Q2461" s="11"/>
      <c r="R2461" s="15"/>
      <c r="S2461" s="13"/>
      <c r="T2461" s="13"/>
      <c r="U2461" s="19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9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</row>
    <row r="2462" spans="1:80" x14ac:dyDescent="0.15">
      <c r="A2462" s="36"/>
      <c r="B2462" s="14"/>
      <c r="C2462" s="13"/>
      <c r="D2462" s="12"/>
      <c r="E2462" s="13"/>
      <c r="F2462" s="13"/>
      <c r="G2462" s="13"/>
      <c r="H2462" s="13"/>
      <c r="I2462" s="12"/>
      <c r="J2462" s="12"/>
      <c r="K2462" s="30"/>
      <c r="L2462" s="2"/>
      <c r="M2462" s="15"/>
      <c r="N2462" s="11"/>
      <c r="O2462" s="11"/>
      <c r="P2462" s="11"/>
      <c r="Q2462" s="11"/>
      <c r="R2462" s="15"/>
      <c r="S2462" s="13"/>
      <c r="T2462" s="13"/>
      <c r="U2462" s="19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9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</row>
    <row r="2463" spans="1:80" x14ac:dyDescent="0.15">
      <c r="A2463" s="36"/>
      <c r="B2463" s="14"/>
      <c r="C2463" s="13"/>
      <c r="D2463" s="12"/>
      <c r="E2463" s="13"/>
      <c r="F2463" s="13"/>
      <c r="G2463" s="13"/>
      <c r="H2463" s="13"/>
      <c r="I2463" s="12"/>
      <c r="J2463" s="12"/>
      <c r="K2463" s="30"/>
      <c r="L2463" s="2"/>
      <c r="M2463" s="15"/>
      <c r="N2463" s="11"/>
      <c r="O2463" s="11"/>
      <c r="P2463" s="11"/>
      <c r="Q2463" s="11"/>
      <c r="R2463" s="15"/>
      <c r="S2463" s="13"/>
      <c r="T2463" s="13"/>
      <c r="U2463" s="19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9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</row>
    <row r="2464" spans="1:80" x14ac:dyDescent="0.15">
      <c r="A2464" s="36"/>
      <c r="B2464" s="14"/>
      <c r="C2464" s="13"/>
      <c r="D2464" s="12"/>
      <c r="E2464" s="13"/>
      <c r="F2464" s="13"/>
      <c r="G2464" s="13"/>
      <c r="H2464" s="13"/>
      <c r="I2464" s="12"/>
      <c r="J2464" s="12"/>
      <c r="K2464" s="30"/>
      <c r="L2464" s="2"/>
      <c r="M2464" s="15"/>
      <c r="N2464" s="11"/>
      <c r="O2464" s="11"/>
      <c r="P2464" s="11"/>
      <c r="Q2464" s="11"/>
      <c r="R2464" s="15"/>
      <c r="S2464" s="13"/>
      <c r="T2464" s="13"/>
      <c r="U2464" s="19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9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</row>
    <row r="2465" spans="1:80" x14ac:dyDescent="0.15">
      <c r="A2465" s="36"/>
      <c r="B2465" s="14"/>
      <c r="C2465" s="13"/>
      <c r="D2465" s="12"/>
      <c r="E2465" s="13"/>
      <c r="F2465" s="13"/>
      <c r="G2465" s="13"/>
      <c r="H2465" s="13"/>
      <c r="I2465" s="12"/>
      <c r="J2465" s="12"/>
      <c r="K2465" s="30"/>
      <c r="L2465" s="2"/>
      <c r="M2465" s="15"/>
      <c r="N2465" s="11"/>
      <c r="O2465" s="11"/>
      <c r="P2465" s="11"/>
      <c r="Q2465" s="11"/>
      <c r="R2465" s="15"/>
      <c r="S2465" s="13"/>
      <c r="T2465" s="13"/>
      <c r="U2465" s="19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9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</row>
    <row r="2466" spans="1:80" x14ac:dyDescent="0.15">
      <c r="A2466" s="36"/>
      <c r="B2466" s="14"/>
      <c r="C2466" s="13"/>
      <c r="D2466" s="12"/>
      <c r="E2466" s="13"/>
      <c r="F2466" s="13"/>
      <c r="G2466" s="13"/>
      <c r="H2466" s="13"/>
      <c r="I2466" s="12"/>
      <c r="J2466" s="12"/>
      <c r="K2466" s="30"/>
      <c r="L2466" s="2"/>
      <c r="M2466" s="15"/>
      <c r="N2466" s="11"/>
      <c r="O2466" s="11"/>
      <c r="P2466" s="11"/>
      <c r="Q2466" s="11"/>
      <c r="R2466" s="15"/>
      <c r="S2466" s="13"/>
      <c r="T2466" s="13"/>
      <c r="U2466" s="19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9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</row>
    <row r="2467" spans="1:80" x14ac:dyDescent="0.15">
      <c r="A2467" s="36"/>
      <c r="B2467" s="14"/>
      <c r="C2467" s="13"/>
      <c r="D2467" s="12"/>
      <c r="E2467" s="13"/>
      <c r="F2467" s="13"/>
      <c r="G2467" s="13"/>
      <c r="H2467" s="13"/>
      <c r="I2467" s="12"/>
      <c r="J2467" s="12"/>
      <c r="K2467" s="30"/>
      <c r="L2467" s="2"/>
      <c r="M2467" s="15"/>
      <c r="N2467" s="11"/>
      <c r="O2467" s="11"/>
      <c r="P2467" s="11"/>
      <c r="Q2467" s="11"/>
      <c r="R2467" s="15"/>
      <c r="S2467" s="13"/>
      <c r="T2467" s="13"/>
      <c r="U2467" s="19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9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</row>
    <row r="2468" spans="1:80" x14ac:dyDescent="0.15">
      <c r="A2468" s="36"/>
      <c r="B2468" s="14"/>
      <c r="C2468" s="13"/>
      <c r="D2468" s="12"/>
      <c r="E2468" s="13"/>
      <c r="F2468" s="13"/>
      <c r="G2468" s="13"/>
      <c r="H2468" s="13"/>
      <c r="I2468" s="12"/>
      <c r="J2468" s="12"/>
      <c r="K2468" s="30"/>
      <c r="L2468" s="2"/>
      <c r="M2468" s="15"/>
      <c r="N2468" s="11"/>
      <c r="O2468" s="11"/>
      <c r="P2468" s="11"/>
      <c r="Q2468" s="11"/>
      <c r="R2468" s="15"/>
      <c r="S2468" s="13"/>
      <c r="T2468" s="13"/>
      <c r="U2468" s="19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9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</row>
    <row r="2469" spans="1:80" x14ac:dyDescent="0.15">
      <c r="A2469" s="36"/>
      <c r="B2469" s="14"/>
      <c r="C2469" s="13"/>
      <c r="D2469" s="12"/>
      <c r="E2469" s="13"/>
      <c r="F2469" s="13"/>
      <c r="G2469" s="13"/>
      <c r="H2469" s="13"/>
      <c r="I2469" s="12"/>
      <c r="J2469" s="12"/>
      <c r="K2469" s="30"/>
      <c r="L2469" s="2"/>
      <c r="M2469" s="15"/>
      <c r="N2469" s="11"/>
      <c r="O2469" s="11"/>
      <c r="P2469" s="11"/>
      <c r="Q2469" s="11"/>
      <c r="R2469" s="15"/>
      <c r="S2469" s="13"/>
      <c r="T2469" s="13"/>
      <c r="U2469" s="19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9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</row>
    <row r="2470" spans="1:80" x14ac:dyDescent="0.15">
      <c r="A2470" s="36"/>
      <c r="B2470" s="14"/>
      <c r="C2470" s="13"/>
      <c r="D2470" s="12"/>
      <c r="E2470" s="13"/>
      <c r="F2470" s="13"/>
      <c r="G2470" s="13"/>
      <c r="H2470" s="13"/>
      <c r="I2470" s="12"/>
      <c r="J2470" s="12"/>
      <c r="K2470" s="30"/>
      <c r="L2470" s="2"/>
      <c r="M2470" s="15"/>
      <c r="N2470" s="11"/>
      <c r="O2470" s="11"/>
      <c r="P2470" s="11"/>
      <c r="Q2470" s="11"/>
      <c r="R2470" s="15"/>
      <c r="S2470" s="13"/>
      <c r="T2470" s="13"/>
      <c r="U2470" s="19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9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</row>
    <row r="2471" spans="1:80" x14ac:dyDescent="0.15">
      <c r="A2471" s="36"/>
      <c r="B2471" s="14"/>
      <c r="C2471" s="13"/>
      <c r="D2471" s="12"/>
      <c r="E2471" s="13"/>
      <c r="F2471" s="13"/>
      <c r="G2471" s="13"/>
      <c r="H2471" s="13"/>
      <c r="I2471" s="12"/>
      <c r="J2471" s="12"/>
      <c r="K2471" s="30"/>
      <c r="L2471" s="2"/>
      <c r="M2471" s="15"/>
      <c r="N2471" s="11"/>
      <c r="O2471" s="11"/>
      <c r="P2471" s="11"/>
      <c r="Q2471" s="11"/>
      <c r="R2471" s="15"/>
      <c r="S2471" s="13"/>
      <c r="T2471" s="13"/>
      <c r="U2471" s="19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9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</row>
    <row r="2472" spans="1:80" x14ac:dyDescent="0.15">
      <c r="A2472" s="36"/>
      <c r="B2472" s="14"/>
      <c r="C2472" s="13"/>
      <c r="D2472" s="12"/>
      <c r="E2472" s="13"/>
      <c r="F2472" s="13"/>
      <c r="G2472" s="13"/>
      <c r="H2472" s="13"/>
      <c r="I2472" s="12"/>
      <c r="J2472" s="12"/>
      <c r="K2472" s="30"/>
      <c r="L2472" s="2"/>
      <c r="M2472" s="15"/>
      <c r="N2472" s="11"/>
      <c r="O2472" s="11"/>
      <c r="P2472" s="11"/>
      <c r="Q2472" s="11"/>
      <c r="R2472" s="15"/>
      <c r="S2472" s="13"/>
      <c r="T2472" s="13"/>
      <c r="U2472" s="19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9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</row>
    <row r="2473" spans="1:80" x14ac:dyDescent="0.15">
      <c r="A2473" s="36"/>
      <c r="B2473" s="14"/>
      <c r="C2473" s="13"/>
      <c r="D2473" s="12"/>
      <c r="E2473" s="13"/>
      <c r="F2473" s="13"/>
      <c r="G2473" s="13"/>
      <c r="H2473" s="13"/>
      <c r="I2473" s="12"/>
      <c r="J2473" s="12"/>
      <c r="K2473" s="30"/>
      <c r="L2473" s="2"/>
      <c r="M2473" s="15"/>
      <c r="N2473" s="11"/>
      <c r="O2473" s="11"/>
      <c r="P2473" s="11"/>
      <c r="Q2473" s="11"/>
      <c r="R2473" s="15"/>
      <c r="S2473" s="13"/>
      <c r="T2473" s="13"/>
      <c r="U2473" s="19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9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</row>
    <row r="2474" spans="1:80" x14ac:dyDescent="0.15">
      <c r="A2474" s="36"/>
      <c r="B2474" s="14"/>
      <c r="C2474" s="13"/>
      <c r="D2474" s="12"/>
      <c r="E2474" s="13"/>
      <c r="F2474" s="13"/>
      <c r="G2474" s="13"/>
      <c r="H2474" s="13"/>
      <c r="I2474" s="12"/>
      <c r="J2474" s="12"/>
      <c r="K2474" s="30"/>
      <c r="L2474" s="2"/>
      <c r="M2474" s="15"/>
      <c r="N2474" s="11"/>
      <c r="O2474" s="11"/>
      <c r="P2474" s="11"/>
      <c r="Q2474" s="11"/>
      <c r="R2474" s="15"/>
      <c r="S2474" s="13"/>
      <c r="T2474" s="13"/>
      <c r="U2474" s="19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9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</row>
    <row r="2475" spans="1:80" x14ac:dyDescent="0.15">
      <c r="A2475" s="36"/>
      <c r="B2475" s="14"/>
      <c r="C2475" s="13"/>
      <c r="D2475" s="12"/>
      <c r="E2475" s="13"/>
      <c r="F2475" s="13"/>
      <c r="G2475" s="13"/>
      <c r="H2475" s="13"/>
      <c r="I2475" s="12"/>
      <c r="J2475" s="12"/>
      <c r="K2475" s="30"/>
      <c r="L2475" s="2"/>
      <c r="M2475" s="15"/>
      <c r="N2475" s="11"/>
      <c r="O2475" s="11"/>
      <c r="P2475" s="11"/>
      <c r="Q2475" s="11"/>
      <c r="R2475" s="15"/>
      <c r="S2475" s="13"/>
      <c r="T2475" s="13"/>
      <c r="U2475" s="19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9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</row>
    <row r="2476" spans="1:80" x14ac:dyDescent="0.15">
      <c r="A2476" s="36"/>
      <c r="B2476" s="14"/>
      <c r="C2476" s="13"/>
      <c r="D2476" s="12"/>
      <c r="E2476" s="13"/>
      <c r="F2476" s="13"/>
      <c r="G2476" s="13"/>
      <c r="H2476" s="13"/>
      <c r="I2476" s="12"/>
      <c r="J2476" s="12"/>
      <c r="K2476" s="30"/>
      <c r="L2476" s="2"/>
      <c r="M2476" s="15"/>
      <c r="N2476" s="11"/>
      <c r="O2476" s="11"/>
      <c r="P2476" s="11"/>
      <c r="Q2476" s="11"/>
      <c r="R2476" s="15"/>
      <c r="S2476" s="13"/>
      <c r="T2476" s="13"/>
      <c r="U2476" s="19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9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</row>
    <row r="2477" spans="1:80" x14ac:dyDescent="0.15">
      <c r="A2477" s="36"/>
      <c r="B2477" s="14"/>
      <c r="C2477" s="13"/>
      <c r="D2477" s="12"/>
      <c r="E2477" s="13"/>
      <c r="F2477" s="13"/>
      <c r="G2477" s="13"/>
      <c r="H2477" s="13"/>
      <c r="I2477" s="12"/>
      <c r="J2477" s="12"/>
      <c r="K2477" s="30"/>
      <c r="L2477" s="2"/>
      <c r="M2477" s="15"/>
      <c r="N2477" s="11"/>
      <c r="O2477" s="11"/>
      <c r="P2477" s="11"/>
      <c r="Q2477" s="11"/>
      <c r="R2477" s="15"/>
      <c r="S2477" s="13"/>
      <c r="T2477" s="13"/>
      <c r="U2477" s="19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9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</row>
    <row r="2478" spans="1:80" x14ac:dyDescent="0.15">
      <c r="A2478" s="36"/>
      <c r="B2478" s="14"/>
      <c r="C2478" s="13"/>
      <c r="D2478" s="12"/>
      <c r="E2478" s="13"/>
      <c r="F2478" s="13"/>
      <c r="G2478" s="13"/>
      <c r="H2478" s="13"/>
      <c r="I2478" s="12"/>
      <c r="J2478" s="12"/>
      <c r="K2478" s="30"/>
      <c r="L2478" s="2"/>
      <c r="M2478" s="15"/>
      <c r="N2478" s="11"/>
      <c r="O2478" s="11"/>
      <c r="P2478" s="11"/>
      <c r="Q2478" s="11"/>
      <c r="R2478" s="15"/>
      <c r="S2478" s="13"/>
      <c r="T2478" s="13"/>
      <c r="U2478" s="19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9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</row>
    <row r="2479" spans="1:80" x14ac:dyDescent="0.15">
      <c r="A2479" s="36"/>
      <c r="B2479" s="14"/>
      <c r="C2479" s="13"/>
      <c r="D2479" s="12"/>
      <c r="E2479" s="13"/>
      <c r="F2479" s="13"/>
      <c r="G2479" s="13"/>
      <c r="H2479" s="13"/>
      <c r="I2479" s="12"/>
      <c r="J2479" s="12"/>
      <c r="K2479" s="30"/>
      <c r="L2479" s="2"/>
      <c r="M2479" s="15"/>
      <c r="N2479" s="11"/>
      <c r="O2479" s="11"/>
      <c r="P2479" s="11"/>
      <c r="Q2479" s="11"/>
      <c r="R2479" s="15"/>
      <c r="S2479" s="13"/>
      <c r="T2479" s="13"/>
      <c r="U2479" s="19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9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</row>
    <row r="2480" spans="1:80" x14ac:dyDescent="0.15">
      <c r="A2480" s="36"/>
      <c r="B2480" s="14"/>
      <c r="C2480" s="13"/>
      <c r="D2480" s="12"/>
      <c r="E2480" s="13"/>
      <c r="F2480" s="13"/>
      <c r="G2480" s="13"/>
      <c r="H2480" s="13"/>
      <c r="I2480" s="12"/>
      <c r="J2480" s="12"/>
      <c r="K2480" s="30"/>
      <c r="L2480" s="2"/>
      <c r="M2480" s="15"/>
      <c r="N2480" s="11"/>
      <c r="O2480" s="11"/>
      <c r="P2480" s="11"/>
      <c r="Q2480" s="11"/>
      <c r="R2480" s="15"/>
      <c r="S2480" s="13"/>
      <c r="T2480" s="13"/>
      <c r="U2480" s="19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9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</row>
    <row r="2481" spans="1:80" x14ac:dyDescent="0.15">
      <c r="A2481" s="36"/>
      <c r="B2481" s="14"/>
      <c r="C2481" s="13"/>
      <c r="D2481" s="12"/>
      <c r="E2481" s="13"/>
      <c r="F2481" s="13"/>
      <c r="G2481" s="13"/>
      <c r="H2481" s="13"/>
      <c r="I2481" s="12"/>
      <c r="J2481" s="12"/>
      <c r="K2481" s="30"/>
      <c r="L2481" s="2"/>
      <c r="M2481" s="15"/>
      <c r="N2481" s="11"/>
      <c r="O2481" s="11"/>
      <c r="P2481" s="11"/>
      <c r="Q2481" s="11"/>
      <c r="R2481" s="15"/>
      <c r="S2481" s="13"/>
      <c r="T2481" s="13"/>
      <c r="U2481" s="19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9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</row>
    <row r="2482" spans="1:80" x14ac:dyDescent="0.15">
      <c r="A2482" s="36"/>
      <c r="B2482" s="14"/>
      <c r="C2482" s="13"/>
      <c r="D2482" s="12"/>
      <c r="E2482" s="13"/>
      <c r="F2482" s="13"/>
      <c r="G2482" s="13"/>
      <c r="H2482" s="13"/>
      <c r="I2482" s="12"/>
      <c r="J2482" s="12"/>
      <c r="K2482" s="30"/>
      <c r="L2482" s="2"/>
      <c r="M2482" s="15"/>
      <c r="N2482" s="11"/>
      <c r="O2482" s="11"/>
      <c r="P2482" s="11"/>
      <c r="Q2482" s="11"/>
      <c r="R2482" s="15"/>
      <c r="S2482" s="13"/>
      <c r="T2482" s="13"/>
      <c r="U2482" s="19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9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</row>
    <row r="2483" spans="1:80" x14ac:dyDescent="0.15">
      <c r="A2483" s="36"/>
      <c r="B2483" s="14"/>
      <c r="C2483" s="13"/>
      <c r="D2483" s="12"/>
      <c r="E2483" s="13"/>
      <c r="F2483" s="13"/>
      <c r="G2483" s="13"/>
      <c r="H2483" s="13"/>
      <c r="I2483" s="12"/>
      <c r="J2483" s="12"/>
      <c r="K2483" s="30"/>
      <c r="L2483" s="2"/>
      <c r="M2483" s="15"/>
      <c r="N2483" s="11"/>
      <c r="O2483" s="11"/>
      <c r="P2483" s="11"/>
      <c r="Q2483" s="11"/>
      <c r="R2483" s="15"/>
      <c r="S2483" s="13"/>
      <c r="T2483" s="13"/>
      <c r="U2483" s="19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9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</row>
    <row r="2484" spans="1:80" x14ac:dyDescent="0.15">
      <c r="A2484" s="36"/>
      <c r="B2484" s="14"/>
      <c r="C2484" s="13"/>
      <c r="D2484" s="12"/>
      <c r="E2484" s="13"/>
      <c r="F2484" s="13"/>
      <c r="G2484" s="13"/>
      <c r="H2484" s="13"/>
      <c r="I2484" s="12"/>
      <c r="J2484" s="12"/>
      <c r="K2484" s="30"/>
      <c r="L2484" s="2"/>
      <c r="M2484" s="15"/>
      <c r="N2484" s="11"/>
      <c r="O2484" s="11"/>
      <c r="P2484" s="11"/>
      <c r="Q2484" s="11"/>
      <c r="R2484" s="15"/>
      <c r="S2484" s="13"/>
      <c r="T2484" s="13"/>
      <c r="U2484" s="19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9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</row>
    <row r="2485" spans="1:80" x14ac:dyDescent="0.15">
      <c r="A2485" s="36"/>
      <c r="B2485" s="14"/>
      <c r="C2485" s="13"/>
      <c r="D2485" s="12"/>
      <c r="E2485" s="13"/>
      <c r="F2485" s="13"/>
      <c r="G2485" s="13"/>
      <c r="H2485" s="13"/>
      <c r="I2485" s="12"/>
      <c r="J2485" s="12"/>
      <c r="K2485" s="30"/>
      <c r="L2485" s="2"/>
      <c r="M2485" s="15"/>
      <c r="N2485" s="11"/>
      <c r="O2485" s="11"/>
      <c r="P2485" s="11"/>
      <c r="Q2485" s="11"/>
      <c r="R2485" s="15"/>
      <c r="S2485" s="13"/>
      <c r="T2485" s="13"/>
      <c r="U2485" s="19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9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</row>
    <row r="2486" spans="1:80" x14ac:dyDescent="0.15">
      <c r="A2486" s="36"/>
      <c r="B2486" s="14"/>
      <c r="C2486" s="13"/>
      <c r="D2486" s="12"/>
      <c r="E2486" s="13"/>
      <c r="F2486" s="13"/>
      <c r="G2486" s="13"/>
      <c r="H2486" s="13"/>
      <c r="I2486" s="12"/>
      <c r="J2486" s="12"/>
      <c r="K2486" s="30"/>
      <c r="L2486" s="2"/>
      <c r="M2486" s="15"/>
      <c r="N2486" s="11"/>
      <c r="O2486" s="11"/>
      <c r="P2486" s="11"/>
      <c r="Q2486" s="11"/>
      <c r="R2486" s="15"/>
      <c r="S2486" s="13"/>
      <c r="T2486" s="13"/>
      <c r="U2486" s="19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9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</row>
    <row r="2487" spans="1:80" x14ac:dyDescent="0.15">
      <c r="A2487" s="36"/>
      <c r="B2487" s="14"/>
      <c r="C2487" s="13"/>
      <c r="D2487" s="12"/>
      <c r="E2487" s="13"/>
      <c r="F2487" s="13"/>
      <c r="G2487" s="13"/>
      <c r="H2487" s="13"/>
      <c r="I2487" s="12"/>
      <c r="J2487" s="12"/>
      <c r="K2487" s="30"/>
      <c r="L2487" s="2"/>
      <c r="M2487" s="15"/>
      <c r="N2487" s="11"/>
      <c r="O2487" s="11"/>
      <c r="P2487" s="11"/>
      <c r="Q2487" s="11"/>
      <c r="R2487" s="15"/>
      <c r="S2487" s="13"/>
      <c r="T2487" s="13"/>
      <c r="U2487" s="19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9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</row>
    <row r="2488" spans="1:80" x14ac:dyDescent="0.15">
      <c r="A2488" s="36"/>
      <c r="B2488" s="14"/>
      <c r="C2488" s="13"/>
      <c r="D2488" s="12"/>
      <c r="E2488" s="13"/>
      <c r="F2488" s="13"/>
      <c r="G2488" s="13"/>
      <c r="H2488" s="13"/>
      <c r="I2488" s="12"/>
      <c r="J2488" s="12"/>
      <c r="K2488" s="30"/>
      <c r="L2488" s="2"/>
      <c r="M2488" s="15"/>
      <c r="N2488" s="11"/>
      <c r="O2488" s="11"/>
      <c r="P2488" s="11"/>
      <c r="Q2488" s="11"/>
      <c r="R2488" s="15"/>
      <c r="S2488" s="13"/>
      <c r="T2488" s="13"/>
      <c r="U2488" s="19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9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</row>
    <row r="2489" spans="1:80" x14ac:dyDescent="0.15">
      <c r="A2489" s="36"/>
      <c r="B2489" s="14"/>
      <c r="C2489" s="13"/>
      <c r="D2489" s="12"/>
      <c r="E2489" s="13"/>
      <c r="F2489" s="13"/>
      <c r="G2489" s="13"/>
      <c r="H2489" s="13"/>
      <c r="I2489" s="12"/>
      <c r="J2489" s="12"/>
      <c r="K2489" s="30"/>
      <c r="L2489" s="2"/>
      <c r="M2489" s="15"/>
      <c r="N2489" s="11"/>
      <c r="O2489" s="11"/>
      <c r="P2489" s="11"/>
      <c r="Q2489" s="11"/>
      <c r="R2489" s="15"/>
      <c r="S2489" s="13"/>
      <c r="T2489" s="13"/>
      <c r="U2489" s="19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9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</row>
    <row r="2490" spans="1:80" x14ac:dyDescent="0.15">
      <c r="A2490" s="36"/>
      <c r="B2490" s="14"/>
      <c r="C2490" s="13"/>
      <c r="D2490" s="12"/>
      <c r="E2490" s="13"/>
      <c r="F2490" s="13"/>
      <c r="G2490" s="13"/>
      <c r="H2490" s="13"/>
      <c r="I2490" s="12"/>
      <c r="J2490" s="12"/>
      <c r="K2490" s="30"/>
      <c r="L2490" s="2"/>
      <c r="M2490" s="15"/>
      <c r="N2490" s="11"/>
      <c r="O2490" s="11"/>
      <c r="P2490" s="11"/>
      <c r="Q2490" s="11"/>
      <c r="R2490" s="15"/>
      <c r="S2490" s="13"/>
      <c r="T2490" s="13"/>
      <c r="U2490" s="19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9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</row>
    <row r="2491" spans="1:80" x14ac:dyDescent="0.15">
      <c r="A2491" s="36"/>
      <c r="B2491" s="14"/>
      <c r="C2491" s="13"/>
      <c r="D2491" s="12"/>
      <c r="E2491" s="13"/>
      <c r="F2491" s="13"/>
      <c r="G2491" s="13"/>
      <c r="H2491" s="13"/>
      <c r="I2491" s="12"/>
      <c r="J2491" s="12"/>
      <c r="K2491" s="30"/>
      <c r="L2491" s="2"/>
      <c r="M2491" s="15"/>
      <c r="N2491" s="11"/>
      <c r="O2491" s="11"/>
      <c r="P2491" s="11"/>
      <c r="Q2491" s="11"/>
      <c r="R2491" s="15"/>
      <c r="S2491" s="13"/>
      <c r="T2491" s="13"/>
      <c r="U2491" s="19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9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</row>
    <row r="2492" spans="1:80" x14ac:dyDescent="0.15">
      <c r="A2492" s="36"/>
      <c r="B2492" s="14"/>
      <c r="C2492" s="13"/>
      <c r="D2492" s="12"/>
      <c r="E2492" s="13"/>
      <c r="F2492" s="13"/>
      <c r="G2492" s="13"/>
      <c r="H2492" s="13"/>
      <c r="I2492" s="12"/>
      <c r="J2492" s="12"/>
      <c r="K2492" s="30"/>
      <c r="L2492" s="2"/>
      <c r="M2492" s="15"/>
      <c r="N2492" s="11"/>
      <c r="O2492" s="11"/>
      <c r="P2492" s="11"/>
      <c r="Q2492" s="11"/>
      <c r="R2492" s="15"/>
      <c r="S2492" s="13"/>
      <c r="T2492" s="13"/>
      <c r="U2492" s="19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9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</row>
    <row r="2493" spans="1:80" x14ac:dyDescent="0.15">
      <c r="A2493" s="36"/>
      <c r="B2493" s="14"/>
      <c r="C2493" s="13"/>
      <c r="D2493" s="12"/>
      <c r="E2493" s="13"/>
      <c r="F2493" s="13"/>
      <c r="G2493" s="13"/>
      <c r="H2493" s="13"/>
      <c r="I2493" s="12"/>
      <c r="J2493" s="12"/>
      <c r="K2493" s="30"/>
      <c r="L2493" s="2"/>
      <c r="M2493" s="15"/>
      <c r="N2493" s="11"/>
      <c r="O2493" s="11"/>
      <c r="P2493" s="11"/>
      <c r="Q2493" s="11"/>
      <c r="R2493" s="15"/>
      <c r="S2493" s="13"/>
      <c r="T2493" s="13"/>
      <c r="U2493" s="19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9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</row>
    <row r="2494" spans="1:80" x14ac:dyDescent="0.15">
      <c r="A2494" s="36"/>
      <c r="B2494" s="14"/>
      <c r="C2494" s="13"/>
      <c r="D2494" s="12"/>
      <c r="E2494" s="13"/>
      <c r="F2494" s="13"/>
      <c r="G2494" s="13"/>
      <c r="H2494" s="13"/>
      <c r="I2494" s="12"/>
      <c r="J2494" s="12"/>
      <c r="K2494" s="30"/>
      <c r="L2494" s="2"/>
      <c r="M2494" s="15"/>
      <c r="N2494" s="11"/>
      <c r="O2494" s="11"/>
      <c r="P2494" s="11"/>
      <c r="Q2494" s="11"/>
      <c r="R2494" s="15"/>
      <c r="S2494" s="13"/>
      <c r="T2494" s="13"/>
      <c r="U2494" s="19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9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</row>
    <row r="2495" spans="1:80" x14ac:dyDescent="0.15">
      <c r="A2495" s="36"/>
      <c r="B2495" s="14"/>
      <c r="C2495" s="13"/>
      <c r="D2495" s="12"/>
      <c r="E2495" s="13"/>
      <c r="F2495" s="13"/>
      <c r="G2495" s="13"/>
      <c r="H2495" s="13"/>
      <c r="I2495" s="12"/>
      <c r="J2495" s="12"/>
      <c r="K2495" s="30"/>
      <c r="L2495" s="2"/>
      <c r="M2495" s="15"/>
      <c r="N2495" s="11"/>
      <c r="O2495" s="11"/>
      <c r="P2495" s="11"/>
      <c r="Q2495" s="11"/>
      <c r="R2495" s="15"/>
      <c r="S2495" s="13"/>
      <c r="T2495" s="13"/>
      <c r="U2495" s="19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9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</row>
    <row r="2496" spans="1:80" x14ac:dyDescent="0.15">
      <c r="A2496" s="36"/>
      <c r="B2496" s="14"/>
      <c r="C2496" s="13"/>
      <c r="D2496" s="12"/>
      <c r="E2496" s="13"/>
      <c r="F2496" s="13"/>
      <c r="G2496" s="13"/>
      <c r="H2496" s="13"/>
      <c r="I2496" s="12"/>
      <c r="J2496" s="12"/>
      <c r="K2496" s="30"/>
      <c r="L2496" s="2"/>
      <c r="M2496" s="15"/>
      <c r="N2496" s="11"/>
      <c r="O2496" s="11"/>
      <c r="P2496" s="11"/>
      <c r="Q2496" s="11"/>
      <c r="R2496" s="15"/>
      <c r="S2496" s="13"/>
      <c r="T2496" s="13"/>
      <c r="U2496" s="19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9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</row>
    <row r="2497" spans="1:80" x14ac:dyDescent="0.15">
      <c r="A2497" s="36"/>
      <c r="B2497" s="14"/>
      <c r="C2497" s="13"/>
      <c r="D2497" s="12"/>
      <c r="E2497" s="13"/>
      <c r="F2497" s="13"/>
      <c r="G2497" s="13"/>
      <c r="H2497" s="13"/>
      <c r="I2497" s="12"/>
      <c r="J2497" s="12"/>
      <c r="K2497" s="30"/>
      <c r="L2497" s="2"/>
      <c r="M2497" s="15"/>
      <c r="N2497" s="11"/>
      <c r="O2497" s="11"/>
      <c r="P2497" s="11"/>
      <c r="Q2497" s="11"/>
      <c r="R2497" s="15"/>
      <c r="S2497" s="13"/>
      <c r="T2497" s="13"/>
      <c r="U2497" s="19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9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</row>
    <row r="2498" spans="1:80" x14ac:dyDescent="0.15">
      <c r="A2498" s="36"/>
      <c r="B2498" s="14"/>
      <c r="C2498" s="13"/>
      <c r="D2498" s="12"/>
      <c r="E2498" s="13"/>
      <c r="F2498" s="13"/>
      <c r="G2498" s="13"/>
      <c r="H2498" s="13"/>
      <c r="I2498" s="12"/>
      <c r="J2498" s="12"/>
      <c r="K2498" s="30"/>
      <c r="L2498" s="2"/>
      <c r="M2498" s="15"/>
      <c r="N2498" s="11"/>
      <c r="O2498" s="11"/>
      <c r="P2498" s="11"/>
      <c r="Q2498" s="11"/>
      <c r="R2498" s="15"/>
      <c r="S2498" s="13"/>
      <c r="T2498" s="13"/>
      <c r="U2498" s="19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9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</row>
    <row r="2499" spans="1:80" x14ac:dyDescent="0.15">
      <c r="A2499" s="36"/>
      <c r="B2499" s="14"/>
      <c r="C2499" s="13"/>
      <c r="D2499" s="12"/>
      <c r="E2499" s="13"/>
      <c r="F2499" s="13"/>
      <c r="G2499" s="13"/>
      <c r="H2499" s="13"/>
      <c r="I2499" s="12"/>
      <c r="J2499" s="12"/>
      <c r="K2499" s="30"/>
      <c r="L2499" s="2"/>
      <c r="M2499" s="15"/>
      <c r="N2499" s="11"/>
      <c r="O2499" s="11"/>
      <c r="P2499" s="11"/>
      <c r="Q2499" s="11"/>
      <c r="R2499" s="15"/>
      <c r="S2499" s="13"/>
      <c r="T2499" s="13"/>
      <c r="U2499" s="19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9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</row>
    <row r="2500" spans="1:80" x14ac:dyDescent="0.15">
      <c r="A2500" s="36"/>
      <c r="B2500" s="14"/>
      <c r="C2500" s="13"/>
      <c r="D2500" s="12"/>
      <c r="E2500" s="13"/>
      <c r="F2500" s="13"/>
      <c r="G2500" s="13"/>
      <c r="H2500" s="13"/>
      <c r="I2500" s="12"/>
      <c r="J2500" s="12"/>
      <c r="K2500" s="30"/>
      <c r="L2500" s="2"/>
      <c r="M2500" s="15"/>
      <c r="N2500" s="11"/>
      <c r="O2500" s="11"/>
      <c r="P2500" s="11"/>
      <c r="Q2500" s="11"/>
      <c r="R2500" s="15"/>
      <c r="S2500" s="13"/>
      <c r="T2500" s="13"/>
      <c r="U2500" s="19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9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</row>
    <row r="2501" spans="1:80" x14ac:dyDescent="0.15">
      <c r="A2501" s="36"/>
      <c r="B2501" s="14"/>
      <c r="C2501" s="13"/>
      <c r="D2501" s="12"/>
      <c r="E2501" s="13"/>
      <c r="F2501" s="13"/>
      <c r="G2501" s="13"/>
      <c r="H2501" s="13"/>
      <c r="I2501" s="12"/>
      <c r="J2501" s="12"/>
      <c r="K2501" s="30"/>
      <c r="L2501" s="2"/>
      <c r="M2501" s="15"/>
      <c r="N2501" s="11"/>
      <c r="O2501" s="11"/>
      <c r="P2501" s="11"/>
      <c r="Q2501" s="11"/>
      <c r="R2501" s="15"/>
      <c r="S2501" s="13"/>
      <c r="T2501" s="13"/>
      <c r="U2501" s="19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9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</row>
    <row r="2502" spans="1:80" x14ac:dyDescent="0.15">
      <c r="A2502" s="36"/>
      <c r="B2502" s="14"/>
      <c r="C2502" s="13"/>
      <c r="D2502" s="12"/>
      <c r="E2502" s="13"/>
      <c r="F2502" s="13"/>
      <c r="G2502" s="13"/>
      <c r="H2502" s="13"/>
      <c r="I2502" s="12"/>
      <c r="J2502" s="12"/>
      <c r="K2502" s="30"/>
      <c r="L2502" s="2"/>
      <c r="M2502" s="15"/>
      <c r="N2502" s="11"/>
      <c r="O2502" s="11"/>
      <c r="P2502" s="11"/>
      <c r="Q2502" s="11"/>
      <c r="R2502" s="15"/>
      <c r="S2502" s="13"/>
      <c r="T2502" s="13"/>
      <c r="U2502" s="19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9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</row>
    <row r="2503" spans="1:80" x14ac:dyDescent="0.15">
      <c r="A2503" s="36"/>
      <c r="B2503" s="14"/>
      <c r="C2503" s="13"/>
      <c r="D2503" s="12"/>
      <c r="E2503" s="13"/>
      <c r="F2503" s="13"/>
      <c r="G2503" s="13"/>
      <c r="H2503" s="13"/>
      <c r="I2503" s="12"/>
      <c r="J2503" s="12"/>
      <c r="K2503" s="30"/>
      <c r="L2503" s="2"/>
      <c r="M2503" s="15"/>
      <c r="N2503" s="11"/>
      <c r="O2503" s="11"/>
      <c r="P2503" s="11"/>
      <c r="Q2503" s="11"/>
      <c r="R2503" s="15"/>
      <c r="S2503" s="13"/>
      <c r="T2503" s="13"/>
      <c r="U2503" s="19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9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</row>
    <row r="2504" spans="1:80" x14ac:dyDescent="0.15">
      <c r="A2504" s="36"/>
      <c r="B2504" s="14"/>
      <c r="C2504" s="13"/>
      <c r="D2504" s="12"/>
      <c r="E2504" s="13"/>
      <c r="F2504" s="13"/>
      <c r="G2504" s="13"/>
      <c r="H2504" s="13"/>
      <c r="I2504" s="12"/>
      <c r="J2504" s="12"/>
      <c r="K2504" s="30"/>
      <c r="L2504" s="2"/>
      <c r="M2504" s="15"/>
      <c r="N2504" s="11"/>
      <c r="O2504" s="11"/>
      <c r="P2504" s="11"/>
      <c r="Q2504" s="11"/>
      <c r="R2504" s="15"/>
      <c r="S2504" s="13"/>
      <c r="T2504" s="13"/>
      <c r="U2504" s="19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9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</row>
    <row r="2505" spans="1:80" x14ac:dyDescent="0.15">
      <c r="A2505" s="36"/>
      <c r="B2505" s="14"/>
      <c r="C2505" s="13"/>
      <c r="D2505" s="12"/>
      <c r="E2505" s="13"/>
      <c r="F2505" s="13"/>
      <c r="G2505" s="13"/>
      <c r="H2505" s="13"/>
      <c r="I2505" s="12"/>
      <c r="J2505" s="12"/>
      <c r="K2505" s="30"/>
      <c r="L2505" s="2"/>
      <c r="M2505" s="15"/>
      <c r="N2505" s="11"/>
      <c r="O2505" s="11"/>
      <c r="P2505" s="11"/>
      <c r="Q2505" s="11"/>
      <c r="R2505" s="15"/>
      <c r="S2505" s="13"/>
      <c r="T2505" s="13"/>
      <c r="U2505" s="19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9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</row>
    <row r="2506" spans="1:80" x14ac:dyDescent="0.15">
      <c r="A2506" s="36"/>
      <c r="B2506" s="14"/>
      <c r="C2506" s="13"/>
      <c r="D2506" s="12"/>
      <c r="E2506" s="13"/>
      <c r="F2506" s="13"/>
      <c r="G2506" s="13"/>
      <c r="H2506" s="13"/>
      <c r="I2506" s="12"/>
      <c r="J2506" s="12"/>
      <c r="K2506" s="30"/>
      <c r="L2506" s="2"/>
      <c r="M2506" s="15"/>
      <c r="N2506" s="11"/>
      <c r="O2506" s="11"/>
      <c r="P2506" s="11"/>
      <c r="Q2506" s="11"/>
      <c r="R2506" s="15"/>
      <c r="S2506" s="13"/>
      <c r="T2506" s="13"/>
      <c r="U2506" s="19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9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</row>
    <row r="2507" spans="1:80" x14ac:dyDescent="0.15">
      <c r="A2507" s="36"/>
      <c r="B2507" s="14"/>
      <c r="C2507" s="13"/>
      <c r="D2507" s="12"/>
      <c r="E2507" s="13"/>
      <c r="F2507" s="13"/>
      <c r="G2507" s="13"/>
      <c r="H2507" s="13"/>
      <c r="I2507" s="12"/>
      <c r="J2507" s="12"/>
      <c r="K2507" s="30"/>
      <c r="L2507" s="2"/>
      <c r="M2507" s="15"/>
      <c r="N2507" s="11"/>
      <c r="O2507" s="11"/>
      <c r="P2507" s="11"/>
      <c r="Q2507" s="11"/>
      <c r="R2507" s="15"/>
      <c r="S2507" s="13"/>
      <c r="T2507" s="13"/>
      <c r="U2507" s="19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9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</row>
    <row r="2508" spans="1:80" x14ac:dyDescent="0.15">
      <c r="A2508" s="36"/>
      <c r="B2508" s="14"/>
      <c r="C2508" s="13"/>
      <c r="D2508" s="12"/>
      <c r="E2508" s="13"/>
      <c r="F2508" s="13"/>
      <c r="G2508" s="13"/>
      <c r="H2508" s="13"/>
      <c r="I2508" s="12"/>
      <c r="J2508" s="12"/>
      <c r="K2508" s="30"/>
      <c r="L2508" s="2"/>
      <c r="M2508" s="15"/>
      <c r="N2508" s="11"/>
      <c r="O2508" s="11"/>
      <c r="P2508" s="11"/>
      <c r="Q2508" s="11"/>
      <c r="R2508" s="15"/>
      <c r="S2508" s="13"/>
      <c r="T2508" s="13"/>
      <c r="U2508" s="19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9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</row>
    <row r="2509" spans="1:80" x14ac:dyDescent="0.15">
      <c r="A2509" s="36"/>
      <c r="B2509" s="14"/>
      <c r="C2509" s="13"/>
      <c r="D2509" s="12"/>
      <c r="E2509" s="13"/>
      <c r="F2509" s="13"/>
      <c r="G2509" s="13"/>
      <c r="H2509" s="13"/>
      <c r="I2509" s="12"/>
      <c r="J2509" s="12"/>
      <c r="K2509" s="30"/>
      <c r="L2509" s="2"/>
      <c r="M2509" s="15"/>
      <c r="N2509" s="11"/>
      <c r="O2509" s="11"/>
      <c r="P2509" s="11"/>
      <c r="Q2509" s="11"/>
      <c r="R2509" s="15"/>
      <c r="S2509" s="13"/>
      <c r="T2509" s="13"/>
      <c r="U2509" s="19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9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</row>
    <row r="2510" spans="1:80" x14ac:dyDescent="0.15">
      <c r="A2510" s="36"/>
      <c r="B2510" s="14"/>
      <c r="C2510" s="13"/>
      <c r="D2510" s="12"/>
      <c r="E2510" s="13"/>
      <c r="F2510" s="13"/>
      <c r="G2510" s="13"/>
      <c r="H2510" s="13"/>
      <c r="I2510" s="12"/>
      <c r="J2510" s="12"/>
      <c r="K2510" s="30"/>
      <c r="L2510" s="2"/>
      <c r="M2510" s="15"/>
      <c r="N2510" s="11"/>
      <c r="O2510" s="11"/>
      <c r="P2510" s="11"/>
      <c r="Q2510" s="11"/>
      <c r="R2510" s="15"/>
      <c r="S2510" s="13"/>
      <c r="T2510" s="13"/>
      <c r="U2510" s="19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9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</row>
    <row r="2511" spans="1:80" x14ac:dyDescent="0.15">
      <c r="A2511" s="36"/>
      <c r="B2511" s="14"/>
      <c r="C2511" s="13"/>
      <c r="D2511" s="12"/>
      <c r="E2511" s="13"/>
      <c r="F2511" s="13"/>
      <c r="G2511" s="13"/>
      <c r="H2511" s="13"/>
      <c r="I2511" s="12"/>
      <c r="J2511" s="12"/>
      <c r="K2511" s="30"/>
      <c r="L2511" s="2"/>
      <c r="M2511" s="15"/>
      <c r="N2511" s="11"/>
      <c r="O2511" s="11"/>
      <c r="P2511" s="11"/>
      <c r="Q2511" s="11"/>
      <c r="R2511" s="15"/>
      <c r="S2511" s="13"/>
      <c r="T2511" s="13"/>
      <c r="U2511" s="19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9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</row>
    <row r="2512" spans="1:80" x14ac:dyDescent="0.15">
      <c r="A2512" s="36"/>
      <c r="B2512" s="14"/>
      <c r="C2512" s="13"/>
      <c r="D2512" s="12"/>
      <c r="E2512" s="13"/>
      <c r="F2512" s="13"/>
      <c r="G2512" s="13"/>
      <c r="H2512" s="13"/>
      <c r="I2512" s="12"/>
      <c r="J2512" s="12"/>
      <c r="K2512" s="30"/>
      <c r="L2512" s="2"/>
      <c r="M2512" s="15"/>
      <c r="N2512" s="11"/>
      <c r="O2512" s="11"/>
      <c r="P2512" s="11"/>
      <c r="Q2512" s="11"/>
      <c r="R2512" s="15"/>
      <c r="S2512" s="13"/>
      <c r="T2512" s="13"/>
      <c r="U2512" s="19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9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</row>
    <row r="2513" spans="1:80" x14ac:dyDescent="0.15">
      <c r="A2513" s="36"/>
      <c r="B2513" s="14"/>
      <c r="C2513" s="13"/>
      <c r="D2513" s="12"/>
      <c r="E2513" s="13"/>
      <c r="F2513" s="13"/>
      <c r="G2513" s="13"/>
      <c r="H2513" s="13"/>
      <c r="I2513" s="12"/>
      <c r="J2513" s="12"/>
      <c r="K2513" s="30"/>
      <c r="L2513" s="2"/>
      <c r="M2513" s="15"/>
      <c r="N2513" s="11"/>
      <c r="O2513" s="11"/>
      <c r="P2513" s="11"/>
      <c r="Q2513" s="11"/>
      <c r="R2513" s="15"/>
      <c r="S2513" s="13"/>
      <c r="T2513" s="13"/>
      <c r="U2513" s="19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9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</row>
    <row r="2514" spans="1:80" x14ac:dyDescent="0.15">
      <c r="A2514" s="36"/>
      <c r="B2514" s="14"/>
      <c r="C2514" s="13"/>
      <c r="D2514" s="12"/>
      <c r="E2514" s="13"/>
      <c r="F2514" s="13"/>
      <c r="G2514" s="13"/>
      <c r="H2514" s="13"/>
      <c r="I2514" s="12"/>
      <c r="J2514" s="12"/>
      <c r="K2514" s="30"/>
      <c r="L2514" s="2"/>
      <c r="M2514" s="15"/>
      <c r="N2514" s="11"/>
      <c r="O2514" s="11"/>
      <c r="P2514" s="11"/>
      <c r="Q2514" s="11"/>
      <c r="R2514" s="15"/>
      <c r="S2514" s="13"/>
      <c r="T2514" s="13"/>
      <c r="U2514" s="19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9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</row>
    <row r="2515" spans="1:80" x14ac:dyDescent="0.15">
      <c r="A2515" s="36"/>
      <c r="B2515" s="14"/>
      <c r="C2515" s="13"/>
      <c r="D2515" s="12"/>
      <c r="E2515" s="13"/>
      <c r="F2515" s="13"/>
      <c r="G2515" s="13"/>
      <c r="H2515" s="13"/>
      <c r="I2515" s="12"/>
      <c r="J2515" s="12"/>
      <c r="K2515" s="30"/>
      <c r="L2515" s="2"/>
      <c r="M2515" s="15"/>
      <c r="N2515" s="11"/>
      <c r="O2515" s="11"/>
      <c r="P2515" s="11"/>
      <c r="Q2515" s="11"/>
      <c r="R2515" s="15"/>
      <c r="S2515" s="13"/>
      <c r="T2515" s="13"/>
      <c r="U2515" s="19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9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</row>
    <row r="2516" spans="1:80" x14ac:dyDescent="0.15">
      <c r="A2516" s="36"/>
      <c r="B2516" s="14"/>
      <c r="C2516" s="13"/>
      <c r="D2516" s="12"/>
      <c r="E2516" s="13"/>
      <c r="F2516" s="13"/>
      <c r="G2516" s="13"/>
      <c r="H2516" s="13"/>
      <c r="I2516" s="12"/>
      <c r="J2516" s="12"/>
      <c r="K2516" s="30"/>
      <c r="L2516" s="2"/>
      <c r="M2516" s="15"/>
      <c r="N2516" s="11"/>
      <c r="O2516" s="11"/>
      <c r="P2516" s="11"/>
      <c r="Q2516" s="11"/>
      <c r="R2516" s="15"/>
      <c r="S2516" s="13"/>
      <c r="T2516" s="13"/>
      <c r="U2516" s="19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9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</row>
    <row r="2517" spans="1:80" x14ac:dyDescent="0.15">
      <c r="A2517" s="36"/>
      <c r="B2517" s="14"/>
      <c r="C2517" s="13"/>
      <c r="D2517" s="12"/>
      <c r="E2517" s="13"/>
      <c r="F2517" s="13"/>
      <c r="G2517" s="13"/>
      <c r="H2517" s="13"/>
      <c r="I2517" s="12"/>
      <c r="J2517" s="12"/>
      <c r="K2517" s="30"/>
      <c r="L2517" s="2"/>
      <c r="M2517" s="15"/>
      <c r="N2517" s="11"/>
      <c r="O2517" s="11"/>
      <c r="P2517" s="11"/>
      <c r="Q2517" s="11"/>
      <c r="R2517" s="15"/>
      <c r="S2517" s="13"/>
      <c r="T2517" s="13"/>
      <c r="U2517" s="19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9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</row>
    <row r="2518" spans="1:80" x14ac:dyDescent="0.15">
      <c r="A2518" s="36"/>
      <c r="B2518" s="14"/>
      <c r="C2518" s="13"/>
      <c r="D2518" s="12"/>
      <c r="E2518" s="13"/>
      <c r="F2518" s="13"/>
      <c r="G2518" s="13"/>
      <c r="H2518" s="13"/>
      <c r="I2518" s="12"/>
      <c r="J2518" s="12"/>
      <c r="K2518" s="30"/>
      <c r="L2518" s="2"/>
      <c r="M2518" s="15"/>
      <c r="N2518" s="11"/>
      <c r="O2518" s="11"/>
      <c r="P2518" s="11"/>
      <c r="Q2518" s="11"/>
      <c r="R2518" s="15"/>
      <c r="S2518" s="13"/>
      <c r="T2518" s="13"/>
      <c r="U2518" s="19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9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</row>
    <row r="2519" spans="1:80" x14ac:dyDescent="0.15">
      <c r="A2519" s="36"/>
      <c r="B2519" s="14"/>
      <c r="C2519" s="13"/>
      <c r="D2519" s="12"/>
      <c r="E2519" s="13"/>
      <c r="F2519" s="13"/>
      <c r="G2519" s="13"/>
      <c r="H2519" s="13"/>
      <c r="I2519" s="12"/>
      <c r="J2519" s="12"/>
      <c r="K2519" s="30"/>
      <c r="L2519" s="2"/>
      <c r="M2519" s="15"/>
      <c r="N2519" s="11"/>
      <c r="O2519" s="11"/>
      <c r="P2519" s="11"/>
      <c r="Q2519" s="11"/>
      <c r="R2519" s="15"/>
      <c r="S2519" s="13"/>
      <c r="T2519" s="13"/>
      <c r="U2519" s="19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9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</row>
    <row r="2520" spans="1:80" x14ac:dyDescent="0.15">
      <c r="A2520" s="36"/>
      <c r="B2520" s="14"/>
      <c r="C2520" s="13"/>
      <c r="D2520" s="12"/>
      <c r="E2520" s="13"/>
      <c r="F2520" s="13"/>
      <c r="G2520" s="13"/>
      <c r="H2520" s="13"/>
      <c r="I2520" s="12"/>
      <c r="J2520" s="12"/>
      <c r="K2520" s="30"/>
      <c r="L2520" s="2"/>
      <c r="M2520" s="15"/>
      <c r="N2520" s="11"/>
      <c r="O2520" s="11"/>
      <c r="P2520" s="11"/>
      <c r="Q2520" s="11"/>
      <c r="R2520" s="15"/>
      <c r="S2520" s="13"/>
      <c r="T2520" s="13"/>
      <c r="U2520" s="19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9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</row>
    <row r="2521" spans="1:80" x14ac:dyDescent="0.15">
      <c r="A2521" s="36"/>
      <c r="B2521" s="14"/>
      <c r="C2521" s="13"/>
      <c r="D2521" s="12"/>
      <c r="E2521" s="13"/>
      <c r="F2521" s="13"/>
      <c r="G2521" s="13"/>
      <c r="H2521" s="13"/>
      <c r="I2521" s="12"/>
      <c r="J2521" s="12"/>
      <c r="K2521" s="30"/>
      <c r="L2521" s="2"/>
      <c r="M2521" s="15"/>
      <c r="N2521" s="11"/>
      <c r="O2521" s="11"/>
      <c r="P2521" s="11"/>
      <c r="Q2521" s="11"/>
      <c r="R2521" s="15"/>
      <c r="S2521" s="13"/>
      <c r="T2521" s="13"/>
      <c r="U2521" s="19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9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</row>
    <row r="2522" spans="1:80" x14ac:dyDescent="0.15">
      <c r="A2522" s="36"/>
      <c r="B2522" s="14"/>
      <c r="C2522" s="13"/>
      <c r="D2522" s="12"/>
      <c r="E2522" s="13"/>
      <c r="F2522" s="13"/>
      <c r="G2522" s="13"/>
      <c r="H2522" s="13"/>
      <c r="I2522" s="12"/>
      <c r="J2522" s="12"/>
      <c r="K2522" s="30"/>
      <c r="L2522" s="2"/>
      <c r="M2522" s="15"/>
      <c r="N2522" s="11"/>
      <c r="O2522" s="11"/>
      <c r="P2522" s="11"/>
      <c r="Q2522" s="11"/>
      <c r="R2522" s="15"/>
      <c r="S2522" s="13"/>
      <c r="T2522" s="13"/>
      <c r="U2522" s="19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9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</row>
    <row r="2523" spans="1:80" x14ac:dyDescent="0.15">
      <c r="A2523" s="36"/>
      <c r="B2523" s="14"/>
      <c r="C2523" s="13"/>
      <c r="D2523" s="12"/>
      <c r="E2523" s="13"/>
      <c r="F2523" s="13"/>
      <c r="G2523" s="13"/>
      <c r="H2523" s="13"/>
      <c r="I2523" s="12"/>
      <c r="J2523" s="12"/>
      <c r="K2523" s="30"/>
      <c r="L2523" s="2"/>
      <c r="M2523" s="15"/>
      <c r="N2523" s="11"/>
      <c r="O2523" s="11"/>
      <c r="P2523" s="11"/>
      <c r="Q2523" s="11"/>
      <c r="R2523" s="15"/>
      <c r="S2523" s="13"/>
      <c r="T2523" s="13"/>
      <c r="U2523" s="19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9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</row>
    <row r="2524" spans="1:80" x14ac:dyDescent="0.15">
      <c r="A2524" s="36"/>
      <c r="B2524" s="14"/>
      <c r="C2524" s="13"/>
      <c r="D2524" s="12"/>
      <c r="E2524" s="13"/>
      <c r="F2524" s="13"/>
      <c r="G2524" s="13"/>
      <c r="H2524" s="13"/>
      <c r="I2524" s="12"/>
      <c r="J2524" s="12"/>
      <c r="K2524" s="30"/>
      <c r="L2524" s="2"/>
      <c r="M2524" s="15"/>
      <c r="N2524" s="11"/>
      <c r="O2524" s="11"/>
      <c r="P2524" s="11"/>
      <c r="Q2524" s="11"/>
      <c r="R2524" s="15"/>
      <c r="S2524" s="13"/>
      <c r="T2524" s="13"/>
      <c r="U2524" s="19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9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</row>
    <row r="2525" spans="1:80" x14ac:dyDescent="0.15">
      <c r="A2525" s="36"/>
      <c r="B2525" s="14"/>
      <c r="C2525" s="13"/>
      <c r="D2525" s="12"/>
      <c r="E2525" s="13"/>
      <c r="F2525" s="13"/>
      <c r="G2525" s="13"/>
      <c r="H2525" s="13"/>
      <c r="I2525" s="12"/>
      <c r="J2525" s="12"/>
      <c r="K2525" s="30"/>
      <c r="L2525" s="2"/>
      <c r="M2525" s="15"/>
      <c r="N2525" s="11"/>
      <c r="O2525" s="11"/>
      <c r="P2525" s="11"/>
      <c r="Q2525" s="11"/>
      <c r="R2525" s="15"/>
      <c r="S2525" s="13"/>
      <c r="T2525" s="13"/>
      <c r="U2525" s="19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9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</row>
    <row r="2526" spans="1:80" x14ac:dyDescent="0.15">
      <c r="A2526" s="36"/>
      <c r="B2526" s="14"/>
      <c r="C2526" s="13"/>
      <c r="D2526" s="12"/>
      <c r="E2526" s="13"/>
      <c r="F2526" s="13"/>
      <c r="G2526" s="13"/>
      <c r="H2526" s="13"/>
      <c r="I2526" s="12"/>
      <c r="J2526" s="12"/>
      <c r="K2526" s="30"/>
      <c r="L2526" s="2"/>
      <c r="M2526" s="15"/>
      <c r="N2526" s="11"/>
      <c r="O2526" s="11"/>
      <c r="P2526" s="11"/>
      <c r="Q2526" s="11"/>
      <c r="R2526" s="15"/>
      <c r="S2526" s="13"/>
      <c r="T2526" s="13"/>
      <c r="U2526" s="19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9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</row>
    <row r="2527" spans="1:80" x14ac:dyDescent="0.15">
      <c r="A2527" s="36"/>
      <c r="B2527" s="14"/>
      <c r="C2527" s="13"/>
      <c r="D2527" s="12"/>
      <c r="E2527" s="13"/>
      <c r="F2527" s="13"/>
      <c r="G2527" s="13"/>
      <c r="H2527" s="13"/>
      <c r="I2527" s="12"/>
      <c r="J2527" s="12"/>
      <c r="K2527" s="30"/>
      <c r="L2527" s="2"/>
      <c r="M2527" s="15"/>
      <c r="N2527" s="11"/>
      <c r="O2527" s="11"/>
      <c r="P2527" s="11"/>
      <c r="Q2527" s="11"/>
      <c r="R2527" s="15"/>
      <c r="S2527" s="13"/>
      <c r="T2527" s="13"/>
      <c r="U2527" s="19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9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</row>
    <row r="2528" spans="1:80" x14ac:dyDescent="0.15">
      <c r="A2528" s="36"/>
      <c r="B2528" s="14"/>
      <c r="C2528" s="13"/>
      <c r="D2528" s="12"/>
      <c r="E2528" s="13"/>
      <c r="F2528" s="13"/>
      <c r="G2528" s="13"/>
      <c r="H2528" s="13"/>
      <c r="I2528" s="12"/>
      <c r="J2528" s="12"/>
      <c r="K2528" s="30"/>
      <c r="L2528" s="2"/>
      <c r="M2528" s="15"/>
      <c r="N2528" s="11"/>
      <c r="O2528" s="11"/>
      <c r="P2528" s="11"/>
      <c r="Q2528" s="11"/>
      <c r="R2528" s="15"/>
      <c r="S2528" s="13"/>
      <c r="T2528" s="13"/>
      <c r="U2528" s="19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9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</row>
    <row r="2529" spans="1:80" x14ac:dyDescent="0.15">
      <c r="A2529" s="36"/>
      <c r="B2529" s="14"/>
      <c r="C2529" s="13"/>
      <c r="D2529" s="12"/>
      <c r="E2529" s="13"/>
      <c r="F2529" s="13"/>
      <c r="G2529" s="13"/>
      <c r="H2529" s="13"/>
      <c r="I2529" s="12"/>
      <c r="J2529" s="12"/>
      <c r="K2529" s="30"/>
      <c r="L2529" s="2"/>
      <c r="M2529" s="15"/>
      <c r="N2529" s="11"/>
      <c r="O2529" s="11"/>
      <c r="P2529" s="11"/>
      <c r="Q2529" s="11"/>
      <c r="R2529" s="15"/>
      <c r="S2529" s="13"/>
      <c r="T2529" s="13"/>
      <c r="U2529" s="19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9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</row>
    <row r="2530" spans="1:80" x14ac:dyDescent="0.15">
      <c r="A2530" s="36"/>
      <c r="B2530" s="14"/>
      <c r="C2530" s="13"/>
      <c r="D2530" s="12"/>
      <c r="E2530" s="13"/>
      <c r="F2530" s="13"/>
      <c r="G2530" s="13"/>
      <c r="H2530" s="13"/>
      <c r="I2530" s="12"/>
      <c r="J2530" s="12"/>
      <c r="K2530" s="30"/>
      <c r="L2530" s="2"/>
      <c r="M2530" s="15"/>
      <c r="N2530" s="11"/>
      <c r="O2530" s="11"/>
      <c r="P2530" s="11"/>
      <c r="Q2530" s="11"/>
      <c r="R2530" s="15"/>
      <c r="S2530" s="13"/>
      <c r="T2530" s="13"/>
      <c r="U2530" s="19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9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</row>
    <row r="2531" spans="1:80" x14ac:dyDescent="0.15">
      <c r="A2531" s="36"/>
      <c r="B2531" s="14"/>
      <c r="C2531" s="13"/>
      <c r="D2531" s="12"/>
      <c r="E2531" s="13"/>
      <c r="F2531" s="13"/>
      <c r="G2531" s="13"/>
      <c r="H2531" s="13"/>
      <c r="I2531" s="12"/>
      <c r="J2531" s="12"/>
      <c r="K2531" s="30"/>
      <c r="L2531" s="2"/>
      <c r="M2531" s="15"/>
      <c r="N2531" s="11"/>
      <c r="O2531" s="11"/>
      <c r="P2531" s="11"/>
      <c r="Q2531" s="11"/>
      <c r="R2531" s="15"/>
      <c r="S2531" s="13"/>
      <c r="T2531" s="13"/>
      <c r="U2531" s="19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9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</row>
    <row r="2532" spans="1:80" x14ac:dyDescent="0.15">
      <c r="A2532" s="36"/>
      <c r="B2532" s="14"/>
      <c r="C2532" s="13"/>
      <c r="D2532" s="12"/>
      <c r="E2532" s="13"/>
      <c r="F2532" s="13"/>
      <c r="G2532" s="13"/>
      <c r="H2532" s="13"/>
      <c r="I2532" s="12"/>
      <c r="J2532" s="12"/>
      <c r="K2532" s="30"/>
      <c r="L2532" s="2"/>
      <c r="M2532" s="15"/>
      <c r="N2532" s="11"/>
      <c r="O2532" s="11"/>
      <c r="P2532" s="11"/>
      <c r="Q2532" s="11"/>
      <c r="R2532" s="15"/>
      <c r="S2532" s="13"/>
      <c r="T2532" s="13"/>
      <c r="U2532" s="19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9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</row>
    <row r="2533" spans="1:80" x14ac:dyDescent="0.15">
      <c r="A2533" s="36"/>
      <c r="B2533" s="14"/>
      <c r="C2533" s="13"/>
      <c r="D2533" s="12"/>
      <c r="E2533" s="13"/>
      <c r="F2533" s="13"/>
      <c r="G2533" s="13"/>
      <c r="H2533" s="13"/>
      <c r="I2533" s="12"/>
      <c r="J2533" s="12"/>
      <c r="K2533" s="30"/>
      <c r="L2533" s="2"/>
      <c r="M2533" s="15"/>
      <c r="N2533" s="11"/>
      <c r="O2533" s="11"/>
      <c r="P2533" s="11"/>
      <c r="Q2533" s="11"/>
      <c r="R2533" s="15"/>
      <c r="S2533" s="13"/>
      <c r="T2533" s="13"/>
      <c r="U2533" s="19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9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</row>
    <row r="2534" spans="1:80" x14ac:dyDescent="0.15">
      <c r="A2534" s="36"/>
      <c r="B2534" s="14"/>
      <c r="C2534" s="13"/>
      <c r="D2534" s="12"/>
      <c r="E2534" s="13"/>
      <c r="F2534" s="13"/>
      <c r="G2534" s="13"/>
      <c r="H2534" s="13"/>
      <c r="I2534" s="12"/>
      <c r="J2534" s="12"/>
      <c r="K2534" s="30"/>
      <c r="L2534" s="2"/>
      <c r="M2534" s="15"/>
      <c r="N2534" s="11"/>
      <c r="O2534" s="11"/>
      <c r="P2534" s="11"/>
      <c r="Q2534" s="11"/>
      <c r="R2534" s="15"/>
      <c r="S2534" s="13"/>
      <c r="T2534" s="13"/>
      <c r="U2534" s="19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9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</row>
    <row r="2535" spans="1:80" x14ac:dyDescent="0.15">
      <c r="A2535" s="36"/>
      <c r="B2535" s="14"/>
      <c r="C2535" s="13"/>
      <c r="D2535" s="12"/>
      <c r="E2535" s="13"/>
      <c r="F2535" s="13"/>
      <c r="G2535" s="13"/>
      <c r="H2535" s="13"/>
      <c r="I2535" s="12"/>
      <c r="J2535" s="12"/>
      <c r="K2535" s="30"/>
      <c r="L2535" s="2"/>
      <c r="M2535" s="15"/>
      <c r="N2535" s="11"/>
      <c r="O2535" s="11"/>
      <c r="P2535" s="11"/>
      <c r="Q2535" s="11"/>
      <c r="R2535" s="15"/>
      <c r="S2535" s="13"/>
      <c r="T2535" s="13"/>
      <c r="U2535" s="19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9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</row>
    <row r="2536" spans="1:80" x14ac:dyDescent="0.15">
      <c r="A2536" s="36"/>
      <c r="B2536" s="14"/>
      <c r="C2536" s="13"/>
      <c r="D2536" s="12"/>
      <c r="E2536" s="13"/>
      <c r="F2536" s="13"/>
      <c r="G2536" s="13"/>
      <c r="H2536" s="13"/>
      <c r="I2536" s="12"/>
      <c r="J2536" s="12"/>
      <c r="K2536" s="30"/>
      <c r="L2536" s="2"/>
      <c r="M2536" s="15"/>
      <c r="N2536" s="11"/>
      <c r="O2536" s="11"/>
      <c r="P2536" s="11"/>
      <c r="Q2536" s="11"/>
      <c r="R2536" s="15"/>
      <c r="S2536" s="13"/>
      <c r="T2536" s="13"/>
      <c r="U2536" s="19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9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</row>
    <row r="2537" spans="1:80" x14ac:dyDescent="0.15">
      <c r="A2537" s="36"/>
      <c r="B2537" s="14"/>
      <c r="C2537" s="13"/>
      <c r="D2537" s="12"/>
      <c r="E2537" s="13"/>
      <c r="F2537" s="13"/>
      <c r="G2537" s="13"/>
      <c r="H2537" s="13"/>
      <c r="I2537" s="12"/>
      <c r="J2537" s="12"/>
      <c r="K2537" s="30"/>
      <c r="L2537" s="2"/>
      <c r="M2537" s="15"/>
      <c r="N2537" s="11"/>
      <c r="O2537" s="11"/>
      <c r="P2537" s="11"/>
      <c r="Q2537" s="11"/>
      <c r="R2537" s="15"/>
      <c r="S2537" s="13"/>
      <c r="T2537" s="13"/>
      <c r="U2537" s="19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9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</row>
    <row r="2538" spans="1:80" x14ac:dyDescent="0.15">
      <c r="A2538" s="36"/>
      <c r="B2538" s="14"/>
      <c r="C2538" s="13"/>
      <c r="D2538" s="12"/>
      <c r="E2538" s="13"/>
      <c r="F2538" s="13"/>
      <c r="G2538" s="13"/>
      <c r="H2538" s="13"/>
      <c r="I2538" s="12"/>
      <c r="J2538" s="12"/>
      <c r="K2538" s="30"/>
      <c r="L2538" s="2"/>
      <c r="M2538" s="15"/>
      <c r="N2538" s="11"/>
      <c r="O2538" s="11"/>
      <c r="P2538" s="11"/>
      <c r="Q2538" s="11"/>
      <c r="R2538" s="15"/>
      <c r="S2538" s="13"/>
      <c r="T2538" s="13"/>
      <c r="U2538" s="19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9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</row>
    <row r="2539" spans="1:80" x14ac:dyDescent="0.15">
      <c r="A2539" s="36"/>
      <c r="B2539" s="14"/>
      <c r="C2539" s="13"/>
      <c r="D2539" s="12"/>
      <c r="E2539" s="13"/>
      <c r="F2539" s="13"/>
      <c r="G2539" s="13"/>
      <c r="H2539" s="13"/>
      <c r="I2539" s="12"/>
      <c r="J2539" s="12"/>
      <c r="K2539" s="30"/>
      <c r="L2539" s="2"/>
      <c r="M2539" s="15"/>
      <c r="N2539" s="11"/>
      <c r="O2539" s="11"/>
      <c r="P2539" s="11"/>
      <c r="Q2539" s="11"/>
      <c r="R2539" s="15"/>
      <c r="S2539" s="13"/>
      <c r="T2539" s="13"/>
      <c r="U2539" s="19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9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</row>
    <row r="2540" spans="1:80" x14ac:dyDescent="0.15">
      <c r="A2540" s="36"/>
      <c r="B2540" s="14"/>
      <c r="C2540" s="13"/>
      <c r="D2540" s="12"/>
      <c r="E2540" s="13"/>
      <c r="F2540" s="13"/>
      <c r="G2540" s="13"/>
      <c r="H2540" s="13"/>
      <c r="I2540" s="12"/>
      <c r="J2540" s="12"/>
      <c r="K2540" s="30"/>
      <c r="L2540" s="2"/>
      <c r="M2540" s="15"/>
      <c r="N2540" s="11"/>
      <c r="O2540" s="11"/>
      <c r="P2540" s="11"/>
      <c r="Q2540" s="11"/>
      <c r="R2540" s="15"/>
      <c r="S2540" s="13"/>
      <c r="T2540" s="13"/>
      <c r="U2540" s="19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9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</row>
    <row r="2541" spans="1:80" x14ac:dyDescent="0.15">
      <c r="A2541" s="36"/>
      <c r="B2541" s="14"/>
      <c r="C2541" s="13"/>
      <c r="D2541" s="12"/>
      <c r="E2541" s="13"/>
      <c r="F2541" s="13"/>
      <c r="G2541" s="13"/>
      <c r="H2541" s="13"/>
      <c r="I2541" s="12"/>
      <c r="J2541" s="12"/>
      <c r="K2541" s="30"/>
      <c r="L2541" s="2"/>
      <c r="M2541" s="15"/>
      <c r="N2541" s="11"/>
      <c r="O2541" s="11"/>
      <c r="P2541" s="11"/>
      <c r="Q2541" s="11"/>
      <c r="R2541" s="15"/>
      <c r="S2541" s="13"/>
      <c r="T2541" s="13"/>
      <c r="U2541" s="19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9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</row>
    <row r="2542" spans="1:80" x14ac:dyDescent="0.15">
      <c r="A2542" s="36"/>
      <c r="B2542" s="14"/>
      <c r="C2542" s="13"/>
      <c r="D2542" s="12"/>
      <c r="E2542" s="13"/>
      <c r="F2542" s="13"/>
      <c r="G2542" s="13"/>
      <c r="H2542" s="13"/>
      <c r="I2542" s="12"/>
      <c r="J2542" s="12"/>
      <c r="K2542" s="30"/>
      <c r="L2542" s="2"/>
      <c r="M2542" s="15"/>
      <c r="N2542" s="11"/>
      <c r="O2542" s="11"/>
      <c r="P2542" s="11"/>
      <c r="Q2542" s="11"/>
      <c r="R2542" s="15"/>
      <c r="S2542" s="13"/>
      <c r="T2542" s="13"/>
      <c r="U2542" s="19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9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</row>
    <row r="2543" spans="1:80" x14ac:dyDescent="0.15">
      <c r="A2543" s="36"/>
      <c r="B2543" s="14"/>
      <c r="C2543" s="13"/>
      <c r="D2543" s="12"/>
      <c r="E2543" s="13"/>
      <c r="F2543" s="13"/>
      <c r="G2543" s="13"/>
      <c r="H2543" s="13"/>
      <c r="I2543" s="12"/>
      <c r="J2543" s="12"/>
      <c r="K2543" s="30"/>
      <c r="L2543" s="2"/>
      <c r="M2543" s="15"/>
      <c r="N2543" s="11"/>
      <c r="O2543" s="11"/>
      <c r="P2543" s="11"/>
      <c r="Q2543" s="11"/>
      <c r="R2543" s="15"/>
      <c r="S2543" s="13"/>
      <c r="T2543" s="13"/>
      <c r="U2543" s="19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9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</row>
    <row r="2544" spans="1:80" x14ac:dyDescent="0.15">
      <c r="A2544" s="36"/>
      <c r="B2544" s="14"/>
      <c r="C2544" s="13"/>
      <c r="D2544" s="12"/>
      <c r="E2544" s="13"/>
      <c r="F2544" s="13"/>
      <c r="G2544" s="13"/>
      <c r="H2544" s="13"/>
      <c r="I2544" s="12"/>
      <c r="J2544" s="12"/>
      <c r="K2544" s="30"/>
      <c r="L2544" s="2"/>
      <c r="M2544" s="15"/>
      <c r="N2544" s="11"/>
      <c r="O2544" s="11"/>
      <c r="P2544" s="11"/>
      <c r="Q2544" s="11"/>
      <c r="R2544" s="15"/>
      <c r="S2544" s="13"/>
      <c r="T2544" s="13"/>
      <c r="U2544" s="19"/>
      <c r="V2544" s="13"/>
      <c r="W2544" s="4"/>
      <c r="X2544" s="30"/>
      <c r="Y2544" s="27"/>
      <c r="Z2544" s="27"/>
      <c r="AA2544" s="32"/>
      <c r="AB2544" s="20"/>
      <c r="AC2544" s="23"/>
      <c r="AD2544" s="27"/>
      <c r="AE2544" s="20"/>
      <c r="AF2544" s="20"/>
      <c r="AG2544" s="20"/>
      <c r="AH2544" s="27"/>
      <c r="AI2544" s="21"/>
      <c r="AJ2544" s="27"/>
      <c r="AK2544" s="27"/>
      <c r="AL2544" s="23"/>
      <c r="AM2544" s="23"/>
      <c r="AN2544" s="23"/>
      <c r="AO2544" s="23"/>
      <c r="AP2544" s="23"/>
      <c r="AQ2544" s="23"/>
      <c r="AR2544" s="23"/>
      <c r="AS2544" s="23"/>
      <c r="AT2544" s="23"/>
      <c r="AU2544" s="23"/>
      <c r="AV2544" s="23"/>
      <c r="AW2544" s="23"/>
      <c r="AX2544" s="23"/>
      <c r="AY2544" s="23"/>
      <c r="AZ2544" s="23"/>
      <c r="BA2544" s="23"/>
      <c r="BB2544" s="23"/>
      <c r="BC2544" s="23"/>
      <c r="BD2544" s="23"/>
      <c r="BE2544" s="23"/>
      <c r="BF2544" s="23"/>
      <c r="BG2544" s="23"/>
      <c r="BH2544" s="23"/>
      <c r="BI2544" s="23"/>
      <c r="BJ2544" s="23"/>
      <c r="BK2544" s="23"/>
      <c r="BL2544" s="23"/>
      <c r="BM2544" s="23"/>
      <c r="BN2544" s="23"/>
      <c r="BO2544" s="23"/>
      <c r="BP2544" s="23"/>
      <c r="BQ2544" s="23"/>
      <c r="BR2544" s="23"/>
      <c r="BS2544" s="23"/>
      <c r="BT2544" s="23"/>
      <c r="BU2544" s="23"/>
      <c r="BV2544" s="23"/>
      <c r="BW2544" s="23"/>
      <c r="BX2544" s="23"/>
      <c r="BY2544" s="23"/>
      <c r="BZ2544" s="23"/>
      <c r="CA2544" s="23"/>
      <c r="CB2544" s="23"/>
    </row>
    <row r="2545" spans="1:80" x14ac:dyDescent="0.15">
      <c r="A2545" s="36"/>
      <c r="B2545" s="14"/>
      <c r="C2545" s="13"/>
      <c r="D2545" s="12"/>
      <c r="E2545" s="13"/>
      <c r="F2545" s="13"/>
      <c r="G2545" s="13"/>
      <c r="H2545" s="13"/>
      <c r="I2545" s="12"/>
      <c r="J2545" s="12"/>
      <c r="K2545" s="30"/>
      <c r="L2545" s="2"/>
      <c r="M2545" s="15"/>
      <c r="N2545" s="11"/>
      <c r="O2545" s="11"/>
      <c r="P2545" s="11"/>
      <c r="Q2545" s="11"/>
      <c r="R2545" s="15"/>
      <c r="S2545" s="13"/>
      <c r="T2545" s="13"/>
      <c r="U2545" s="19"/>
      <c r="V2545" s="13"/>
      <c r="W2545" s="4"/>
      <c r="X2545" s="30"/>
      <c r="Y2545" s="27"/>
      <c r="Z2545" s="27"/>
      <c r="AA2545" s="32"/>
      <c r="AB2545" s="20"/>
      <c r="AC2545" s="23"/>
      <c r="AD2545" s="27"/>
      <c r="AE2545" s="20"/>
      <c r="AF2545" s="20"/>
      <c r="AG2545" s="20"/>
      <c r="AH2545" s="27"/>
      <c r="AI2545" s="21"/>
      <c r="AJ2545" s="27"/>
      <c r="AK2545" s="27"/>
      <c r="AL2545" s="23"/>
      <c r="AM2545" s="23"/>
      <c r="AN2545" s="23"/>
      <c r="AO2545" s="23"/>
      <c r="AP2545" s="23"/>
      <c r="AQ2545" s="23"/>
      <c r="AR2545" s="23"/>
      <c r="AS2545" s="23"/>
      <c r="AT2545" s="23"/>
      <c r="AU2545" s="23"/>
      <c r="AV2545" s="23"/>
      <c r="AW2545" s="23"/>
      <c r="AX2545" s="23"/>
      <c r="AY2545" s="23"/>
      <c r="AZ2545" s="23"/>
      <c r="BA2545" s="23"/>
      <c r="BB2545" s="23"/>
      <c r="BC2545" s="23"/>
      <c r="BD2545" s="23"/>
      <c r="BE2545" s="23"/>
      <c r="BF2545" s="23"/>
      <c r="BG2545" s="23"/>
      <c r="BH2545" s="23"/>
      <c r="BI2545" s="23"/>
      <c r="BJ2545" s="23"/>
      <c r="BK2545" s="23"/>
      <c r="BL2545" s="23"/>
      <c r="BM2545" s="23"/>
      <c r="BN2545" s="23"/>
      <c r="BO2545" s="23"/>
      <c r="BP2545" s="23"/>
      <c r="BQ2545" s="23"/>
      <c r="BR2545" s="23"/>
      <c r="BS2545" s="23"/>
      <c r="BT2545" s="23"/>
      <c r="BU2545" s="23"/>
      <c r="BV2545" s="23"/>
      <c r="BW2545" s="23"/>
      <c r="BX2545" s="23"/>
      <c r="BY2545" s="23"/>
      <c r="BZ2545" s="23"/>
      <c r="CA2545" s="23"/>
      <c r="CB2545" s="23"/>
    </row>
    <row r="2546" spans="1:80" x14ac:dyDescent="0.15">
      <c r="A2546" s="36"/>
      <c r="B2546" s="14"/>
      <c r="C2546" s="13"/>
      <c r="D2546" s="12"/>
      <c r="E2546" s="13"/>
      <c r="F2546" s="13"/>
      <c r="G2546" s="13"/>
      <c r="H2546" s="13"/>
      <c r="I2546" s="12"/>
      <c r="J2546" s="12"/>
      <c r="K2546" s="30"/>
      <c r="L2546" s="2"/>
      <c r="M2546" s="15"/>
      <c r="N2546" s="11"/>
      <c r="O2546" s="11"/>
      <c r="P2546" s="11"/>
      <c r="Q2546" s="11"/>
      <c r="R2546" s="15"/>
      <c r="S2546" s="13"/>
      <c r="T2546" s="13"/>
      <c r="U2546" s="19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9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</row>
    <row r="2547" spans="1:80" x14ac:dyDescent="0.15">
      <c r="A2547" s="36"/>
      <c r="B2547" s="14"/>
      <c r="C2547" s="13"/>
      <c r="D2547" s="12"/>
      <c r="E2547" s="13"/>
      <c r="F2547" s="13"/>
      <c r="G2547" s="13"/>
      <c r="H2547" s="13"/>
      <c r="I2547" s="12"/>
      <c r="J2547" s="12"/>
      <c r="K2547" s="30"/>
      <c r="L2547" s="2"/>
      <c r="M2547" s="15"/>
      <c r="N2547" s="11"/>
      <c r="O2547" s="11"/>
      <c r="P2547" s="11"/>
      <c r="Q2547" s="11"/>
      <c r="R2547" s="15"/>
      <c r="S2547" s="13"/>
      <c r="T2547" s="13"/>
      <c r="U2547" s="19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9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</row>
    <row r="2548" spans="1:80" x14ac:dyDescent="0.15">
      <c r="A2548" s="36"/>
      <c r="B2548" s="14"/>
      <c r="C2548" s="13"/>
      <c r="D2548" s="12"/>
      <c r="E2548" s="13"/>
      <c r="F2548" s="13"/>
      <c r="G2548" s="13"/>
      <c r="H2548" s="13"/>
      <c r="I2548" s="12"/>
      <c r="J2548" s="12"/>
      <c r="K2548" s="30"/>
      <c r="L2548" s="2"/>
      <c r="M2548" s="15"/>
      <c r="N2548" s="11"/>
      <c r="O2548" s="11"/>
      <c r="P2548" s="11"/>
      <c r="Q2548" s="11"/>
      <c r="R2548" s="15"/>
      <c r="S2548" s="13"/>
      <c r="T2548" s="13"/>
      <c r="U2548" s="19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9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</row>
    <row r="2549" spans="1:80" x14ac:dyDescent="0.15">
      <c r="A2549" s="36"/>
      <c r="B2549" s="14"/>
      <c r="C2549" s="13"/>
      <c r="D2549" s="12"/>
      <c r="E2549" s="13"/>
      <c r="F2549" s="13"/>
      <c r="G2549" s="13"/>
      <c r="H2549" s="13"/>
      <c r="I2549" s="12"/>
      <c r="J2549" s="12"/>
      <c r="K2549" s="30"/>
      <c r="L2549" s="2"/>
      <c r="M2549" s="15"/>
      <c r="N2549" s="11"/>
      <c r="O2549" s="11"/>
      <c r="P2549" s="11"/>
      <c r="Q2549" s="11"/>
      <c r="R2549" s="15"/>
      <c r="S2549" s="13"/>
      <c r="T2549" s="13"/>
      <c r="U2549" s="19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9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</row>
    <row r="2550" spans="1:80" x14ac:dyDescent="0.15">
      <c r="A2550" s="36"/>
      <c r="B2550" s="14"/>
      <c r="C2550" s="13"/>
      <c r="D2550" s="12"/>
      <c r="E2550" s="13"/>
      <c r="F2550" s="13"/>
      <c r="G2550" s="13"/>
      <c r="H2550" s="13"/>
      <c r="I2550" s="12"/>
      <c r="J2550" s="12"/>
      <c r="K2550" s="30"/>
      <c r="L2550" s="2"/>
      <c r="M2550" s="15"/>
      <c r="N2550" s="11"/>
      <c r="O2550" s="11"/>
      <c r="P2550" s="11"/>
      <c r="Q2550" s="11"/>
      <c r="R2550" s="15"/>
      <c r="S2550" s="13"/>
      <c r="T2550" s="13"/>
      <c r="U2550" s="19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9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</row>
    <row r="2551" spans="1:80" x14ac:dyDescent="0.15">
      <c r="A2551" s="36"/>
      <c r="B2551" s="14"/>
      <c r="C2551" s="13"/>
      <c r="D2551" s="12"/>
      <c r="E2551" s="13"/>
      <c r="F2551" s="13"/>
      <c r="G2551" s="13"/>
      <c r="H2551" s="13"/>
      <c r="I2551" s="12"/>
      <c r="J2551" s="12"/>
      <c r="K2551" s="30"/>
      <c r="L2551" s="2"/>
      <c r="M2551" s="15"/>
      <c r="N2551" s="11"/>
      <c r="O2551" s="11"/>
      <c r="P2551" s="11"/>
      <c r="Q2551" s="11"/>
      <c r="R2551" s="15"/>
      <c r="S2551" s="13"/>
      <c r="T2551" s="13"/>
      <c r="U2551" s="19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9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</row>
    <row r="2552" spans="1:80" x14ac:dyDescent="0.15">
      <c r="A2552" s="36"/>
      <c r="B2552" s="14"/>
      <c r="C2552" s="13"/>
      <c r="D2552" s="12"/>
      <c r="E2552" s="13"/>
      <c r="F2552" s="13"/>
      <c r="G2552" s="13"/>
      <c r="H2552" s="13"/>
      <c r="I2552" s="12"/>
      <c r="J2552" s="12"/>
      <c r="K2552" s="30"/>
      <c r="L2552" s="2"/>
      <c r="M2552" s="15"/>
      <c r="N2552" s="11"/>
      <c r="O2552" s="11"/>
      <c r="P2552" s="11"/>
      <c r="Q2552" s="11"/>
      <c r="R2552" s="15"/>
      <c r="S2552" s="13"/>
      <c r="T2552" s="13"/>
      <c r="U2552" s="19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9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</row>
    <row r="2553" spans="1:80" x14ac:dyDescent="0.15">
      <c r="A2553" s="36"/>
      <c r="B2553" s="14"/>
      <c r="C2553" s="13"/>
      <c r="D2553" s="12"/>
      <c r="E2553" s="13"/>
      <c r="F2553" s="13"/>
      <c r="G2553" s="13"/>
      <c r="H2553" s="13"/>
      <c r="I2553" s="12"/>
      <c r="J2553" s="12"/>
      <c r="K2553" s="30"/>
      <c r="L2553" s="2"/>
      <c r="M2553" s="15"/>
      <c r="N2553" s="11"/>
      <c r="O2553" s="11"/>
      <c r="P2553" s="11"/>
      <c r="Q2553" s="11"/>
      <c r="R2553" s="15"/>
      <c r="S2553" s="13"/>
      <c r="T2553" s="13"/>
      <c r="U2553" s="19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9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</row>
    <row r="2554" spans="1:80" x14ac:dyDescent="0.15">
      <c r="A2554" s="36"/>
      <c r="B2554" s="14"/>
      <c r="C2554" s="13"/>
      <c r="D2554" s="12"/>
      <c r="E2554" s="13"/>
      <c r="F2554" s="13"/>
      <c r="G2554" s="13"/>
      <c r="H2554" s="13"/>
      <c r="I2554" s="12"/>
      <c r="J2554" s="12"/>
      <c r="K2554" s="30"/>
      <c r="L2554" s="2"/>
      <c r="M2554" s="15"/>
      <c r="N2554" s="11"/>
      <c r="O2554" s="11"/>
      <c r="P2554" s="11"/>
      <c r="Q2554" s="11"/>
      <c r="R2554" s="15"/>
      <c r="S2554" s="13"/>
      <c r="T2554" s="13"/>
      <c r="U2554" s="19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9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</row>
    <row r="2555" spans="1:80" x14ac:dyDescent="0.15">
      <c r="A2555" s="36"/>
      <c r="B2555" s="14"/>
      <c r="C2555" s="13"/>
      <c r="D2555" s="12"/>
      <c r="E2555" s="13"/>
      <c r="F2555" s="13"/>
      <c r="G2555" s="13"/>
      <c r="H2555" s="13"/>
      <c r="I2555" s="12"/>
      <c r="J2555" s="12"/>
      <c r="K2555" s="30"/>
      <c r="L2555" s="2"/>
      <c r="M2555" s="15"/>
      <c r="N2555" s="11"/>
      <c r="O2555" s="11"/>
      <c r="P2555" s="11"/>
      <c r="Q2555" s="11"/>
      <c r="R2555" s="15"/>
      <c r="S2555" s="13"/>
      <c r="T2555" s="13"/>
      <c r="U2555" s="19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9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</row>
    <row r="2556" spans="1:80" x14ac:dyDescent="0.15">
      <c r="A2556" s="36"/>
      <c r="B2556" s="14"/>
      <c r="C2556" s="13"/>
      <c r="D2556" s="12"/>
      <c r="E2556" s="13"/>
      <c r="F2556" s="13"/>
      <c r="G2556" s="13"/>
      <c r="H2556" s="13"/>
      <c r="I2556" s="12"/>
      <c r="J2556" s="12"/>
      <c r="K2556" s="30"/>
      <c r="L2556" s="2"/>
      <c r="M2556" s="15"/>
      <c r="N2556" s="11"/>
      <c r="O2556" s="11"/>
      <c r="P2556" s="11"/>
      <c r="Q2556" s="11"/>
      <c r="R2556" s="15"/>
      <c r="S2556" s="13"/>
      <c r="T2556" s="13"/>
      <c r="U2556" s="19"/>
      <c r="V2556" s="13"/>
      <c r="W2556" s="4"/>
      <c r="X2556" s="30"/>
      <c r="Y2556" s="9"/>
      <c r="Z2556" s="9"/>
      <c r="AA2556" s="28"/>
      <c r="AB2556" s="3"/>
      <c r="AC2556" s="1"/>
      <c r="AD2556" s="9"/>
      <c r="AE2556" s="3"/>
      <c r="AF2556" s="3"/>
      <c r="AG2556" s="3"/>
      <c r="AH2556" s="9"/>
      <c r="AI2556" s="10"/>
      <c r="AJ2556" s="9"/>
      <c r="AK2556" s="9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</row>
    <row r="2557" spans="1:80" x14ac:dyDescent="0.15">
      <c r="A2557" s="36"/>
      <c r="B2557" s="14"/>
      <c r="C2557" s="13"/>
      <c r="D2557" s="12"/>
      <c r="E2557" s="13"/>
      <c r="F2557" s="13"/>
      <c r="G2557" s="13"/>
      <c r="H2557" s="13"/>
      <c r="I2557" s="12"/>
      <c r="J2557" s="12"/>
      <c r="K2557" s="30"/>
      <c r="L2557" s="2"/>
      <c r="M2557" s="15"/>
      <c r="N2557" s="11"/>
      <c r="O2557" s="11"/>
      <c r="P2557" s="11"/>
      <c r="Q2557" s="11"/>
      <c r="R2557" s="15"/>
      <c r="S2557" s="13"/>
      <c r="T2557" s="13"/>
      <c r="U2557" s="19"/>
      <c r="V2557" s="13"/>
      <c r="W2557" s="4"/>
      <c r="X2557" s="30"/>
      <c r="Y2557" s="9"/>
      <c r="Z2557" s="9"/>
      <c r="AA2557" s="28"/>
      <c r="AB2557" s="3"/>
      <c r="AC2557" s="1"/>
      <c r="AD2557" s="9"/>
      <c r="AE2557" s="3"/>
      <c r="AF2557" s="3"/>
      <c r="AG2557" s="3"/>
      <c r="AH2557" s="9"/>
      <c r="AI2557" s="10"/>
      <c r="AJ2557" s="9"/>
      <c r="AK2557" s="9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</row>
    <row r="2558" spans="1:80" x14ac:dyDescent="0.15">
      <c r="A2558" s="36"/>
      <c r="B2558" s="14"/>
      <c r="C2558" s="13"/>
      <c r="D2558" s="12"/>
      <c r="E2558" s="13"/>
      <c r="F2558" s="13"/>
      <c r="G2558" s="13"/>
      <c r="H2558" s="13"/>
      <c r="I2558" s="12"/>
      <c r="J2558" s="12"/>
      <c r="K2558" s="30"/>
      <c r="L2558" s="2"/>
      <c r="M2558" s="15"/>
      <c r="N2558" s="11"/>
      <c r="O2558" s="11"/>
      <c r="P2558" s="11"/>
      <c r="Q2558" s="11"/>
      <c r="R2558" s="15"/>
      <c r="S2558" s="13"/>
      <c r="T2558" s="13"/>
      <c r="U2558" s="19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9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</row>
    <row r="2559" spans="1:80" x14ac:dyDescent="0.15">
      <c r="A2559" s="36"/>
      <c r="B2559" s="14"/>
      <c r="C2559" s="13"/>
      <c r="D2559" s="12"/>
      <c r="E2559" s="13"/>
      <c r="F2559" s="13"/>
      <c r="G2559" s="13"/>
      <c r="H2559" s="13"/>
      <c r="I2559" s="12"/>
      <c r="J2559" s="12"/>
      <c r="K2559" s="30"/>
      <c r="L2559" s="2"/>
      <c r="M2559" s="15"/>
      <c r="N2559" s="11"/>
      <c r="O2559" s="11"/>
      <c r="P2559" s="11"/>
      <c r="Q2559" s="11"/>
      <c r="R2559" s="15"/>
      <c r="S2559" s="13"/>
      <c r="T2559" s="13"/>
      <c r="U2559" s="19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9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</row>
    <row r="2560" spans="1:80" x14ac:dyDescent="0.15">
      <c r="A2560" s="36"/>
      <c r="B2560" s="14"/>
      <c r="C2560" s="13"/>
      <c r="D2560" s="12"/>
      <c r="E2560" s="13"/>
      <c r="F2560" s="13"/>
      <c r="G2560" s="13"/>
      <c r="H2560" s="13"/>
      <c r="I2560" s="12"/>
      <c r="J2560" s="12"/>
      <c r="K2560" s="30"/>
      <c r="L2560" s="2"/>
      <c r="M2560" s="15"/>
      <c r="N2560" s="11"/>
      <c r="O2560" s="11"/>
      <c r="P2560" s="11"/>
      <c r="Q2560" s="11"/>
      <c r="R2560" s="15"/>
      <c r="S2560" s="13"/>
      <c r="T2560" s="13"/>
      <c r="U2560" s="19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9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</row>
    <row r="2561" spans="1:80" x14ac:dyDescent="0.15">
      <c r="A2561" s="36"/>
      <c r="B2561" s="14"/>
      <c r="C2561" s="13"/>
      <c r="D2561" s="12"/>
      <c r="E2561" s="13"/>
      <c r="F2561" s="13"/>
      <c r="G2561" s="13"/>
      <c r="H2561" s="13"/>
      <c r="I2561" s="12"/>
      <c r="J2561" s="12"/>
      <c r="K2561" s="30"/>
      <c r="L2561" s="2"/>
      <c r="M2561" s="15"/>
      <c r="N2561" s="11"/>
      <c r="O2561" s="11"/>
      <c r="P2561" s="11"/>
      <c r="Q2561" s="11"/>
      <c r="R2561" s="15"/>
      <c r="S2561" s="13"/>
      <c r="T2561" s="13"/>
      <c r="U2561" s="19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9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</row>
    <row r="2562" spans="1:80" x14ac:dyDescent="0.15">
      <c r="A2562" s="36"/>
      <c r="B2562" s="14"/>
      <c r="C2562" s="13"/>
      <c r="D2562" s="12"/>
      <c r="E2562" s="13"/>
      <c r="F2562" s="13"/>
      <c r="G2562" s="13"/>
      <c r="H2562" s="13"/>
      <c r="I2562" s="12"/>
      <c r="J2562" s="12"/>
      <c r="K2562" s="30"/>
      <c r="L2562" s="2"/>
      <c r="M2562" s="15"/>
      <c r="N2562" s="11"/>
      <c r="O2562" s="11"/>
      <c r="P2562" s="11"/>
      <c r="Q2562" s="11"/>
      <c r="R2562" s="15"/>
      <c r="S2562" s="13"/>
      <c r="T2562" s="13"/>
      <c r="U2562" s="19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9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</row>
    <row r="2563" spans="1:80" x14ac:dyDescent="0.15">
      <c r="A2563" s="36"/>
      <c r="B2563" s="14"/>
      <c r="C2563" s="13"/>
      <c r="D2563" s="12"/>
      <c r="E2563" s="13"/>
      <c r="F2563" s="13"/>
      <c r="G2563" s="13"/>
      <c r="H2563" s="13"/>
      <c r="I2563" s="12"/>
      <c r="J2563" s="12"/>
      <c r="K2563" s="30"/>
      <c r="L2563" s="2"/>
      <c r="M2563" s="15"/>
      <c r="N2563" s="11"/>
      <c r="O2563" s="11"/>
      <c r="P2563" s="11"/>
      <c r="Q2563" s="11"/>
      <c r="R2563" s="15"/>
      <c r="S2563" s="13"/>
      <c r="T2563" s="13"/>
      <c r="U2563" s="19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9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</row>
    <row r="2564" spans="1:80" x14ac:dyDescent="0.15">
      <c r="A2564" s="36"/>
      <c r="B2564" s="14"/>
      <c r="C2564" s="13"/>
      <c r="D2564" s="12"/>
      <c r="E2564" s="13"/>
      <c r="F2564" s="13"/>
      <c r="G2564" s="13"/>
      <c r="H2564" s="13"/>
      <c r="I2564" s="12"/>
      <c r="J2564" s="12"/>
      <c r="K2564" s="30"/>
      <c r="L2564" s="2"/>
      <c r="M2564" s="15"/>
      <c r="N2564" s="11"/>
      <c r="O2564" s="11"/>
      <c r="P2564" s="11"/>
      <c r="Q2564" s="11"/>
      <c r="R2564" s="15"/>
      <c r="S2564" s="13"/>
      <c r="T2564" s="13"/>
      <c r="U2564" s="19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9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</row>
    <row r="2565" spans="1:80" x14ac:dyDescent="0.15">
      <c r="A2565" s="36"/>
      <c r="B2565" s="14"/>
      <c r="C2565" s="13"/>
      <c r="D2565" s="12"/>
      <c r="E2565" s="13"/>
      <c r="F2565" s="13"/>
      <c r="G2565" s="13"/>
      <c r="H2565" s="13"/>
      <c r="I2565" s="12"/>
      <c r="J2565" s="12"/>
      <c r="K2565" s="30"/>
      <c r="L2565" s="2"/>
      <c r="M2565" s="15"/>
      <c r="N2565" s="11"/>
      <c r="O2565" s="11"/>
      <c r="P2565" s="11"/>
      <c r="Q2565" s="11"/>
      <c r="R2565" s="15"/>
      <c r="S2565" s="13"/>
      <c r="T2565" s="13"/>
      <c r="U2565" s="19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9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</row>
    <row r="2566" spans="1:80" x14ac:dyDescent="0.15">
      <c r="A2566" s="36"/>
      <c r="B2566" s="14"/>
      <c r="C2566" s="13"/>
      <c r="D2566" s="12"/>
      <c r="E2566" s="13"/>
      <c r="F2566" s="13"/>
      <c r="G2566" s="13"/>
      <c r="H2566" s="13"/>
      <c r="I2566" s="12"/>
      <c r="J2566" s="12"/>
      <c r="K2566" s="30"/>
      <c r="L2566" s="2"/>
      <c r="M2566" s="15"/>
      <c r="N2566" s="11"/>
      <c r="O2566" s="11"/>
      <c r="P2566" s="11"/>
      <c r="Q2566" s="11"/>
      <c r="R2566" s="15"/>
      <c r="S2566" s="13"/>
      <c r="T2566" s="13"/>
      <c r="U2566" s="19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9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</row>
    <row r="2567" spans="1:80" x14ac:dyDescent="0.15">
      <c r="A2567" s="36"/>
      <c r="B2567" s="14"/>
      <c r="C2567" s="13"/>
      <c r="D2567" s="12"/>
      <c r="E2567" s="13"/>
      <c r="F2567" s="13"/>
      <c r="G2567" s="13"/>
      <c r="H2567" s="13"/>
      <c r="I2567" s="12"/>
      <c r="J2567" s="12"/>
      <c r="K2567" s="30"/>
      <c r="L2567" s="2"/>
      <c r="M2567" s="15"/>
      <c r="N2567" s="11"/>
      <c r="O2567" s="11"/>
      <c r="P2567" s="11"/>
      <c r="Q2567" s="11"/>
      <c r="R2567" s="15"/>
      <c r="S2567" s="13"/>
      <c r="T2567" s="13"/>
      <c r="U2567" s="19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9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</row>
    <row r="2568" spans="1:80" x14ac:dyDescent="0.15">
      <c r="A2568" s="36"/>
      <c r="B2568" s="14"/>
      <c r="C2568" s="13"/>
      <c r="D2568" s="12"/>
      <c r="E2568" s="13"/>
      <c r="F2568" s="13"/>
      <c r="G2568" s="13"/>
      <c r="H2568" s="13"/>
      <c r="I2568" s="12"/>
      <c r="J2568" s="12"/>
      <c r="K2568" s="30"/>
      <c r="L2568" s="2"/>
      <c r="M2568" s="15"/>
      <c r="N2568" s="11"/>
      <c r="O2568" s="11"/>
      <c r="P2568" s="11"/>
      <c r="Q2568" s="11"/>
      <c r="R2568" s="15"/>
      <c r="S2568" s="13"/>
      <c r="T2568" s="13"/>
      <c r="U2568" s="19"/>
      <c r="V2568" s="13"/>
      <c r="W2568" s="4"/>
      <c r="X2568" s="30"/>
      <c r="Y2568" s="9"/>
      <c r="Z2568" s="9"/>
      <c r="AA2568" s="28"/>
      <c r="AB2568" s="3"/>
      <c r="AC2568" s="1"/>
      <c r="AD2568" s="9"/>
      <c r="AE2568" s="3"/>
      <c r="AF2568" s="3"/>
      <c r="AG2568" s="3"/>
      <c r="AH2568" s="9"/>
      <c r="AI2568" s="10"/>
      <c r="AJ2568" s="9"/>
      <c r="AK2568" s="9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</row>
    <row r="2569" spans="1:80" x14ac:dyDescent="0.15">
      <c r="A2569" s="36"/>
      <c r="B2569" s="14"/>
      <c r="C2569" s="13"/>
      <c r="D2569" s="12"/>
      <c r="E2569" s="13"/>
      <c r="F2569" s="13"/>
      <c r="G2569" s="13"/>
      <c r="H2569" s="13"/>
      <c r="I2569" s="12"/>
      <c r="J2569" s="12"/>
      <c r="K2569" s="30"/>
      <c r="L2569" s="2"/>
      <c r="M2569" s="15"/>
      <c r="N2569" s="11"/>
      <c r="O2569" s="11"/>
      <c r="P2569" s="11"/>
      <c r="Q2569" s="11"/>
      <c r="R2569" s="15"/>
      <c r="S2569" s="13"/>
      <c r="T2569" s="13"/>
      <c r="U2569" s="19"/>
      <c r="V2569" s="13"/>
      <c r="W2569" s="4"/>
      <c r="X2569" s="30"/>
      <c r="Y2569" s="9"/>
      <c r="Z2569" s="9"/>
      <c r="AA2569" s="28"/>
      <c r="AB2569" s="3"/>
      <c r="AC2569" s="1"/>
      <c r="AD2569" s="9"/>
      <c r="AE2569" s="3"/>
      <c r="AF2569" s="3"/>
      <c r="AG2569" s="3"/>
      <c r="AH2569" s="9"/>
      <c r="AI2569" s="10"/>
      <c r="AJ2569" s="9"/>
      <c r="AK2569" s="9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</row>
    <row r="2570" spans="1:80" x14ac:dyDescent="0.15">
      <c r="A2570" s="36"/>
      <c r="B2570" s="14"/>
      <c r="C2570" s="13"/>
      <c r="D2570" s="12"/>
      <c r="E2570" s="13"/>
      <c r="F2570" s="13"/>
      <c r="G2570" s="13"/>
      <c r="H2570" s="13"/>
      <c r="I2570" s="12"/>
      <c r="J2570" s="12"/>
      <c r="K2570" s="30"/>
      <c r="L2570" s="2"/>
      <c r="M2570" s="15"/>
      <c r="N2570" s="11"/>
      <c r="O2570" s="11"/>
      <c r="P2570" s="11"/>
      <c r="Q2570" s="11"/>
      <c r="R2570" s="15"/>
      <c r="S2570" s="13"/>
      <c r="T2570" s="13"/>
      <c r="U2570" s="19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9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</row>
    <row r="2571" spans="1:80" x14ac:dyDescent="0.15">
      <c r="A2571" s="36"/>
      <c r="B2571" s="14"/>
      <c r="C2571" s="13"/>
      <c r="D2571" s="12"/>
      <c r="E2571" s="13"/>
      <c r="F2571" s="13"/>
      <c r="G2571" s="13"/>
      <c r="H2571" s="13"/>
      <c r="I2571" s="12"/>
      <c r="J2571" s="12"/>
      <c r="K2571" s="30"/>
      <c r="L2571" s="2"/>
      <c r="M2571" s="15"/>
      <c r="N2571" s="11"/>
      <c r="O2571" s="11"/>
      <c r="P2571" s="11"/>
      <c r="Q2571" s="11"/>
      <c r="R2571" s="15"/>
      <c r="S2571" s="13"/>
      <c r="T2571" s="13"/>
      <c r="U2571" s="19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9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</row>
    <row r="2572" spans="1:80" x14ac:dyDescent="0.15">
      <c r="A2572" s="36"/>
      <c r="B2572" s="14"/>
      <c r="C2572" s="13"/>
      <c r="D2572" s="12"/>
      <c r="E2572" s="13"/>
      <c r="F2572" s="13"/>
      <c r="G2572" s="13"/>
      <c r="H2572" s="13"/>
      <c r="I2572" s="12"/>
      <c r="J2572" s="12"/>
      <c r="K2572" s="30"/>
      <c r="L2572" s="2"/>
      <c r="M2572" s="15"/>
      <c r="N2572" s="11"/>
      <c r="O2572" s="11"/>
      <c r="P2572" s="11"/>
      <c r="Q2572" s="11"/>
      <c r="R2572" s="15"/>
      <c r="S2572" s="13"/>
      <c r="T2572" s="13"/>
      <c r="U2572" s="19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9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</row>
    <row r="2573" spans="1:80" x14ac:dyDescent="0.15">
      <c r="A2573" s="36"/>
      <c r="B2573" s="14"/>
      <c r="C2573" s="13"/>
      <c r="D2573" s="12"/>
      <c r="E2573" s="13"/>
      <c r="F2573" s="13"/>
      <c r="G2573" s="13"/>
      <c r="H2573" s="13"/>
      <c r="I2573" s="12"/>
      <c r="J2573" s="12"/>
      <c r="K2573" s="30"/>
      <c r="L2573" s="2"/>
      <c r="M2573" s="15"/>
      <c r="N2573" s="11"/>
      <c r="O2573" s="11"/>
      <c r="P2573" s="11"/>
      <c r="Q2573" s="11"/>
      <c r="R2573" s="15"/>
      <c r="S2573" s="13"/>
      <c r="T2573" s="13"/>
      <c r="U2573" s="19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9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</row>
    <row r="2574" spans="1:80" x14ac:dyDescent="0.15">
      <c r="A2574" s="36"/>
      <c r="B2574" s="14"/>
      <c r="C2574" s="13"/>
      <c r="D2574" s="12"/>
      <c r="E2574" s="13"/>
      <c r="F2574" s="13"/>
      <c r="G2574" s="13"/>
      <c r="H2574" s="13"/>
      <c r="I2574" s="12"/>
      <c r="J2574" s="12"/>
      <c r="K2574" s="30"/>
      <c r="L2574" s="2"/>
      <c r="M2574" s="15"/>
      <c r="N2574" s="11"/>
      <c r="O2574" s="11"/>
      <c r="P2574" s="11"/>
      <c r="Q2574" s="11"/>
      <c r="R2574" s="15"/>
      <c r="S2574" s="13"/>
      <c r="T2574" s="13"/>
      <c r="U2574" s="19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9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</row>
    <row r="2575" spans="1:80" x14ac:dyDescent="0.15">
      <c r="A2575" s="36"/>
      <c r="B2575" s="14"/>
      <c r="C2575" s="13"/>
      <c r="D2575" s="12"/>
      <c r="E2575" s="13"/>
      <c r="F2575" s="13"/>
      <c r="G2575" s="13"/>
      <c r="H2575" s="13"/>
      <c r="I2575" s="12"/>
      <c r="J2575" s="12"/>
      <c r="K2575" s="30"/>
      <c r="L2575" s="2"/>
      <c r="M2575" s="15"/>
      <c r="N2575" s="11"/>
      <c r="O2575" s="11"/>
      <c r="P2575" s="11"/>
      <c r="Q2575" s="11"/>
      <c r="R2575" s="15"/>
      <c r="S2575" s="13"/>
      <c r="T2575" s="13"/>
      <c r="U2575" s="19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9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</row>
    <row r="2576" spans="1:80" x14ac:dyDescent="0.15">
      <c r="A2576" s="36"/>
      <c r="B2576" s="14"/>
      <c r="C2576" s="13"/>
      <c r="D2576" s="12"/>
      <c r="E2576" s="13"/>
      <c r="F2576" s="13"/>
      <c r="G2576" s="13"/>
      <c r="H2576" s="13"/>
      <c r="I2576" s="12"/>
      <c r="J2576" s="12"/>
      <c r="K2576" s="30"/>
      <c r="L2576" s="2"/>
      <c r="M2576" s="15"/>
      <c r="N2576" s="11"/>
      <c r="O2576" s="11"/>
      <c r="P2576" s="11"/>
      <c r="Q2576" s="11"/>
      <c r="R2576" s="15"/>
      <c r="S2576" s="13"/>
      <c r="T2576" s="13"/>
      <c r="U2576" s="19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9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</row>
    <row r="2577" spans="1:80" x14ac:dyDescent="0.15">
      <c r="A2577" s="36"/>
      <c r="B2577" s="14"/>
      <c r="C2577" s="13"/>
      <c r="D2577" s="12"/>
      <c r="E2577" s="13"/>
      <c r="F2577" s="13"/>
      <c r="G2577" s="13"/>
      <c r="H2577" s="13"/>
      <c r="I2577" s="12"/>
      <c r="J2577" s="12"/>
      <c r="K2577" s="30"/>
      <c r="L2577" s="2"/>
      <c r="M2577" s="15"/>
      <c r="N2577" s="11"/>
      <c r="O2577" s="11"/>
      <c r="P2577" s="11"/>
      <c r="Q2577" s="11"/>
      <c r="R2577" s="15"/>
      <c r="S2577" s="13"/>
      <c r="T2577" s="13"/>
      <c r="U2577" s="19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9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</row>
    <row r="2578" spans="1:80" x14ac:dyDescent="0.15">
      <c r="A2578" s="36"/>
      <c r="B2578" s="14"/>
      <c r="C2578" s="13"/>
      <c r="D2578" s="12"/>
      <c r="E2578" s="13"/>
      <c r="F2578" s="13"/>
      <c r="G2578" s="13"/>
      <c r="H2578" s="13"/>
      <c r="I2578" s="12"/>
      <c r="J2578" s="12"/>
      <c r="K2578" s="30"/>
      <c r="L2578" s="2"/>
      <c r="M2578" s="15"/>
      <c r="N2578" s="11"/>
      <c r="O2578" s="11"/>
      <c r="P2578" s="11"/>
      <c r="Q2578" s="11"/>
      <c r="R2578" s="15"/>
      <c r="S2578" s="13"/>
      <c r="T2578" s="13"/>
      <c r="U2578" s="19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9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</row>
    <row r="2579" spans="1:80" x14ac:dyDescent="0.15">
      <c r="A2579" s="36"/>
      <c r="B2579" s="14"/>
      <c r="C2579" s="13"/>
      <c r="D2579" s="12"/>
      <c r="E2579" s="13"/>
      <c r="F2579" s="13"/>
      <c r="G2579" s="13"/>
      <c r="H2579" s="13"/>
      <c r="I2579" s="12"/>
      <c r="J2579" s="12"/>
      <c r="K2579" s="30"/>
      <c r="L2579" s="2"/>
      <c r="M2579" s="15"/>
      <c r="N2579" s="11"/>
      <c r="O2579" s="11"/>
      <c r="P2579" s="11"/>
      <c r="Q2579" s="11"/>
      <c r="R2579" s="15"/>
      <c r="S2579" s="13"/>
      <c r="T2579" s="13"/>
      <c r="U2579" s="19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9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</row>
    <row r="2580" spans="1:80" x14ac:dyDescent="0.15">
      <c r="A2580" s="36"/>
      <c r="B2580" s="14"/>
      <c r="C2580" s="13"/>
      <c r="D2580" s="12"/>
      <c r="E2580" s="13"/>
      <c r="F2580" s="13"/>
      <c r="G2580" s="13"/>
      <c r="H2580" s="13"/>
      <c r="I2580" s="12"/>
      <c r="J2580" s="12"/>
      <c r="K2580" s="30"/>
      <c r="L2580" s="2"/>
      <c r="M2580" s="15"/>
      <c r="N2580" s="11"/>
      <c r="O2580" s="11"/>
      <c r="P2580" s="11"/>
      <c r="Q2580" s="11"/>
      <c r="R2580" s="15"/>
      <c r="S2580" s="13"/>
      <c r="T2580" s="13"/>
      <c r="U2580" s="19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9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</row>
    <row r="2581" spans="1:80" x14ac:dyDescent="0.15">
      <c r="A2581" s="36"/>
      <c r="B2581" s="14"/>
      <c r="C2581" s="13"/>
      <c r="D2581" s="12"/>
      <c r="E2581" s="13"/>
      <c r="F2581" s="13"/>
      <c r="G2581" s="13"/>
      <c r="H2581" s="13"/>
      <c r="I2581" s="12"/>
      <c r="J2581" s="12"/>
      <c r="K2581" s="30"/>
      <c r="L2581" s="2"/>
      <c r="M2581" s="15"/>
      <c r="N2581" s="11"/>
      <c r="O2581" s="11"/>
      <c r="P2581" s="11"/>
      <c r="Q2581" s="11"/>
      <c r="R2581" s="15"/>
      <c r="S2581" s="13"/>
      <c r="T2581" s="13"/>
      <c r="U2581" s="19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9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</row>
    <row r="2582" spans="1:80" x14ac:dyDescent="0.15">
      <c r="A2582" s="36"/>
      <c r="B2582" s="14"/>
      <c r="C2582" s="13"/>
      <c r="D2582" s="12"/>
      <c r="E2582" s="13"/>
      <c r="F2582" s="13"/>
      <c r="G2582" s="13"/>
      <c r="H2582" s="13"/>
      <c r="I2582" s="12"/>
      <c r="J2582" s="12"/>
      <c r="K2582" s="30"/>
      <c r="L2582" s="2"/>
      <c r="M2582" s="15"/>
      <c r="N2582" s="11"/>
      <c r="O2582" s="11"/>
      <c r="P2582" s="11"/>
      <c r="Q2582" s="11"/>
      <c r="R2582" s="15"/>
      <c r="S2582" s="13"/>
      <c r="T2582" s="13"/>
      <c r="U2582" s="19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9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</row>
    <row r="2583" spans="1:80" x14ac:dyDescent="0.15">
      <c r="A2583" s="36"/>
      <c r="B2583" s="14"/>
      <c r="C2583" s="13"/>
      <c r="D2583" s="12"/>
      <c r="E2583" s="13"/>
      <c r="F2583" s="13"/>
      <c r="G2583" s="13"/>
      <c r="H2583" s="13"/>
      <c r="I2583" s="12"/>
      <c r="J2583" s="12"/>
      <c r="K2583" s="30"/>
      <c r="L2583" s="2"/>
      <c r="M2583" s="15"/>
      <c r="N2583" s="11"/>
      <c r="O2583" s="11"/>
      <c r="P2583" s="11"/>
      <c r="Q2583" s="11"/>
      <c r="R2583" s="15"/>
      <c r="S2583" s="13"/>
      <c r="T2583" s="13"/>
      <c r="U2583" s="19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9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</row>
    <row r="2584" spans="1:80" x14ac:dyDescent="0.15">
      <c r="A2584" s="36"/>
      <c r="B2584" s="14"/>
      <c r="C2584" s="13"/>
      <c r="D2584" s="12"/>
      <c r="E2584" s="13"/>
      <c r="F2584" s="13"/>
      <c r="G2584" s="13"/>
      <c r="H2584" s="13"/>
      <c r="I2584" s="12"/>
      <c r="J2584" s="12"/>
      <c r="K2584" s="30"/>
      <c r="L2584" s="2"/>
      <c r="M2584" s="15"/>
      <c r="N2584" s="11"/>
      <c r="O2584" s="11"/>
      <c r="P2584" s="11"/>
      <c r="Q2584" s="11"/>
      <c r="R2584" s="15"/>
      <c r="S2584" s="13"/>
      <c r="T2584" s="13"/>
      <c r="U2584" s="19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9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</row>
    <row r="2585" spans="1:80" x14ac:dyDescent="0.15">
      <c r="A2585" s="36"/>
      <c r="B2585" s="14"/>
      <c r="C2585" s="13"/>
      <c r="D2585" s="12"/>
      <c r="E2585" s="13"/>
      <c r="F2585" s="13"/>
      <c r="G2585" s="13"/>
      <c r="H2585" s="13"/>
      <c r="I2585" s="12"/>
      <c r="J2585" s="12"/>
      <c r="K2585" s="30"/>
      <c r="L2585" s="2"/>
      <c r="M2585" s="15"/>
      <c r="N2585" s="11"/>
      <c r="O2585" s="11"/>
      <c r="P2585" s="11"/>
      <c r="Q2585" s="11"/>
      <c r="R2585" s="15"/>
      <c r="S2585" s="13"/>
      <c r="T2585" s="13"/>
      <c r="U2585" s="19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9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</row>
    <row r="2586" spans="1:80" x14ac:dyDescent="0.15">
      <c r="A2586" s="36"/>
      <c r="B2586" s="14"/>
      <c r="C2586" s="13"/>
      <c r="D2586" s="12"/>
      <c r="E2586" s="13"/>
      <c r="F2586" s="13"/>
      <c r="G2586" s="13"/>
      <c r="H2586" s="13"/>
      <c r="I2586" s="12"/>
      <c r="J2586" s="12"/>
      <c r="K2586" s="30"/>
      <c r="L2586" s="2"/>
      <c r="M2586" s="15"/>
      <c r="N2586" s="11"/>
      <c r="O2586" s="11"/>
      <c r="P2586" s="11"/>
      <c r="Q2586" s="11"/>
      <c r="R2586" s="15"/>
      <c r="S2586" s="13"/>
      <c r="T2586" s="13"/>
      <c r="U2586" s="19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9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</row>
    <row r="2587" spans="1:80" x14ac:dyDescent="0.15">
      <c r="A2587" s="36"/>
      <c r="B2587" s="14"/>
      <c r="C2587" s="13"/>
      <c r="D2587" s="12"/>
      <c r="E2587" s="13"/>
      <c r="F2587" s="13"/>
      <c r="G2587" s="13"/>
      <c r="H2587" s="13"/>
      <c r="I2587" s="12"/>
      <c r="J2587" s="12"/>
      <c r="K2587" s="30"/>
      <c r="L2587" s="2"/>
      <c r="M2587" s="15"/>
      <c r="N2587" s="11"/>
      <c r="O2587" s="11"/>
      <c r="P2587" s="11"/>
      <c r="Q2587" s="11"/>
      <c r="R2587" s="15"/>
      <c r="S2587" s="13"/>
      <c r="T2587" s="13"/>
      <c r="U2587" s="19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9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</row>
    <row r="2588" spans="1:80" x14ac:dyDescent="0.15">
      <c r="A2588" s="36"/>
      <c r="B2588" s="14"/>
      <c r="C2588" s="13"/>
      <c r="D2588" s="12"/>
      <c r="E2588" s="13"/>
      <c r="F2588" s="13"/>
      <c r="G2588" s="13"/>
      <c r="H2588" s="13"/>
      <c r="I2588" s="12"/>
      <c r="J2588" s="12"/>
      <c r="K2588" s="30"/>
      <c r="L2588" s="2"/>
      <c r="M2588" s="15"/>
      <c r="N2588" s="11"/>
      <c r="O2588" s="11"/>
      <c r="P2588" s="11"/>
      <c r="Q2588" s="11"/>
      <c r="R2588" s="15"/>
      <c r="S2588" s="13"/>
      <c r="T2588" s="13"/>
      <c r="U2588" s="19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9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</row>
    <row r="2589" spans="1:80" x14ac:dyDescent="0.15">
      <c r="A2589" s="36"/>
      <c r="B2589" s="14"/>
      <c r="C2589" s="13"/>
      <c r="D2589" s="12"/>
      <c r="E2589" s="13"/>
      <c r="F2589" s="13"/>
      <c r="G2589" s="13"/>
      <c r="H2589" s="13"/>
      <c r="I2589" s="12"/>
      <c r="J2589" s="12"/>
      <c r="K2589" s="30"/>
      <c r="L2589" s="2"/>
      <c r="M2589" s="15"/>
      <c r="N2589" s="11"/>
      <c r="O2589" s="11"/>
      <c r="P2589" s="11"/>
      <c r="Q2589" s="11"/>
      <c r="R2589" s="15"/>
      <c r="S2589" s="13"/>
      <c r="T2589" s="13"/>
      <c r="U2589" s="19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9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</row>
    <row r="2590" spans="1:80" x14ac:dyDescent="0.15">
      <c r="A2590" s="36"/>
      <c r="B2590" s="14"/>
      <c r="C2590" s="13"/>
      <c r="D2590" s="12"/>
      <c r="E2590" s="13"/>
      <c r="F2590" s="13"/>
      <c r="G2590" s="13"/>
      <c r="H2590" s="13"/>
      <c r="I2590" s="12"/>
      <c r="J2590" s="12"/>
      <c r="K2590" s="30"/>
      <c r="L2590" s="2"/>
      <c r="M2590" s="15"/>
      <c r="N2590" s="11"/>
      <c r="O2590" s="11"/>
      <c r="P2590" s="11"/>
      <c r="Q2590" s="11"/>
      <c r="R2590" s="15"/>
      <c r="S2590" s="13"/>
      <c r="T2590" s="13"/>
      <c r="U2590" s="19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9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</row>
    <row r="2591" spans="1:80" x14ac:dyDescent="0.15">
      <c r="A2591" s="36"/>
      <c r="B2591" s="14"/>
      <c r="C2591" s="13"/>
      <c r="D2591" s="12"/>
      <c r="E2591" s="13"/>
      <c r="F2591" s="13"/>
      <c r="G2591" s="13"/>
      <c r="H2591" s="13"/>
      <c r="I2591" s="12"/>
      <c r="J2591" s="12"/>
      <c r="K2591" s="30"/>
      <c r="L2591" s="2"/>
      <c r="M2591" s="15"/>
      <c r="N2591" s="11"/>
      <c r="O2591" s="11"/>
      <c r="P2591" s="11"/>
      <c r="Q2591" s="11"/>
      <c r="R2591" s="15"/>
      <c r="S2591" s="13"/>
      <c r="T2591" s="13"/>
      <c r="U2591" s="19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9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</row>
    <row r="2592" spans="1:80" x14ac:dyDescent="0.15">
      <c r="A2592" s="36"/>
      <c r="B2592" s="14"/>
      <c r="C2592" s="13"/>
      <c r="D2592" s="12"/>
      <c r="E2592" s="13"/>
      <c r="F2592" s="13"/>
      <c r="G2592" s="13"/>
      <c r="H2592" s="13"/>
      <c r="I2592" s="12"/>
      <c r="J2592" s="12"/>
      <c r="K2592" s="30"/>
      <c r="L2592" s="2"/>
      <c r="M2592" s="15"/>
      <c r="N2592" s="11"/>
      <c r="O2592" s="11"/>
      <c r="P2592" s="11"/>
      <c r="Q2592" s="11"/>
      <c r="R2592" s="15"/>
      <c r="S2592" s="13"/>
      <c r="T2592" s="13"/>
      <c r="U2592" s="19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9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</row>
    <row r="2593" spans="1:80" x14ac:dyDescent="0.15">
      <c r="A2593" s="36"/>
      <c r="B2593" s="14"/>
      <c r="C2593" s="13"/>
      <c r="D2593" s="12"/>
      <c r="E2593" s="13"/>
      <c r="F2593" s="13"/>
      <c r="G2593" s="13"/>
      <c r="H2593" s="13"/>
      <c r="I2593" s="12"/>
      <c r="J2593" s="12"/>
      <c r="K2593" s="30"/>
      <c r="L2593" s="2"/>
      <c r="M2593" s="15"/>
      <c r="N2593" s="11"/>
      <c r="O2593" s="11"/>
      <c r="P2593" s="11"/>
      <c r="Q2593" s="11"/>
      <c r="R2593" s="15"/>
      <c r="S2593" s="13"/>
      <c r="T2593" s="13"/>
      <c r="U2593" s="19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9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</row>
    <row r="2594" spans="1:80" x14ac:dyDescent="0.15">
      <c r="A2594" s="36"/>
      <c r="B2594" s="14"/>
      <c r="C2594" s="13"/>
      <c r="D2594" s="12"/>
      <c r="E2594" s="13"/>
      <c r="F2594" s="13"/>
      <c r="G2594" s="13"/>
      <c r="H2594" s="13"/>
      <c r="I2594" s="12"/>
      <c r="J2594" s="12"/>
      <c r="K2594" s="30"/>
      <c r="L2594" s="2"/>
      <c r="M2594" s="15"/>
      <c r="N2594" s="11"/>
      <c r="O2594" s="11"/>
      <c r="P2594" s="11"/>
      <c r="Q2594" s="11"/>
      <c r="R2594" s="15"/>
      <c r="S2594" s="13"/>
      <c r="T2594" s="13"/>
      <c r="U2594" s="19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9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</row>
    <row r="2595" spans="1:80" x14ac:dyDescent="0.15">
      <c r="A2595" s="36"/>
      <c r="B2595" s="14"/>
      <c r="C2595" s="13"/>
      <c r="D2595" s="12"/>
      <c r="E2595" s="13"/>
      <c r="F2595" s="13"/>
      <c r="G2595" s="13"/>
      <c r="H2595" s="13"/>
      <c r="I2595" s="12"/>
      <c r="J2595" s="12"/>
      <c r="K2595" s="30"/>
      <c r="L2595" s="2"/>
      <c r="M2595" s="15"/>
      <c r="N2595" s="11"/>
      <c r="O2595" s="11"/>
      <c r="P2595" s="11"/>
      <c r="Q2595" s="11"/>
      <c r="R2595" s="15"/>
      <c r="S2595" s="13"/>
      <c r="T2595" s="13"/>
      <c r="U2595" s="19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9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</row>
    <row r="2596" spans="1:80" x14ac:dyDescent="0.15">
      <c r="A2596" s="36"/>
      <c r="B2596" s="14"/>
      <c r="C2596" s="13"/>
      <c r="D2596" s="12"/>
      <c r="E2596" s="13"/>
      <c r="F2596" s="13"/>
      <c r="G2596" s="13"/>
      <c r="H2596" s="13"/>
      <c r="I2596" s="12"/>
      <c r="J2596" s="12"/>
      <c r="K2596" s="30"/>
      <c r="L2596" s="2"/>
      <c r="M2596" s="15"/>
      <c r="N2596" s="11"/>
      <c r="O2596" s="11"/>
      <c r="P2596" s="11"/>
      <c r="Q2596" s="11"/>
      <c r="R2596" s="15"/>
      <c r="S2596" s="13"/>
      <c r="T2596" s="13"/>
      <c r="U2596" s="19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9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</row>
    <row r="2597" spans="1:80" x14ac:dyDescent="0.15">
      <c r="A2597" s="36"/>
      <c r="B2597" s="14"/>
      <c r="C2597" s="13"/>
      <c r="D2597" s="12"/>
      <c r="E2597" s="13"/>
      <c r="F2597" s="13"/>
      <c r="G2597" s="13"/>
      <c r="H2597" s="13"/>
      <c r="I2597" s="12"/>
      <c r="J2597" s="12"/>
      <c r="K2597" s="30"/>
      <c r="L2597" s="2"/>
      <c r="M2597" s="15"/>
      <c r="N2597" s="11"/>
      <c r="O2597" s="11"/>
      <c r="P2597" s="11"/>
      <c r="Q2597" s="11"/>
      <c r="R2597" s="15"/>
      <c r="S2597" s="13"/>
      <c r="T2597" s="13"/>
      <c r="U2597" s="19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9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</row>
    <row r="2598" spans="1:80" x14ac:dyDescent="0.15">
      <c r="A2598" s="36"/>
      <c r="B2598" s="14"/>
      <c r="C2598" s="13"/>
      <c r="D2598" s="12"/>
      <c r="E2598" s="13"/>
      <c r="F2598" s="13"/>
      <c r="G2598" s="13"/>
      <c r="H2598" s="13"/>
      <c r="I2598" s="12"/>
      <c r="J2598" s="12"/>
      <c r="K2598" s="30"/>
      <c r="L2598" s="2"/>
      <c r="M2598" s="15"/>
      <c r="N2598" s="11"/>
      <c r="O2598" s="11"/>
      <c r="P2598" s="11"/>
      <c r="Q2598" s="11"/>
      <c r="R2598" s="15"/>
      <c r="S2598" s="13"/>
      <c r="T2598" s="13"/>
      <c r="U2598" s="19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9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</row>
    <row r="2599" spans="1:80" x14ac:dyDescent="0.15">
      <c r="A2599" s="36"/>
      <c r="B2599" s="14"/>
      <c r="C2599" s="13"/>
      <c r="D2599" s="12"/>
      <c r="E2599" s="13"/>
      <c r="F2599" s="13"/>
      <c r="G2599" s="13"/>
      <c r="H2599" s="13"/>
      <c r="I2599" s="12"/>
      <c r="J2599" s="12"/>
      <c r="K2599" s="30"/>
      <c r="L2599" s="2"/>
      <c r="M2599" s="15"/>
      <c r="N2599" s="11"/>
      <c r="O2599" s="11"/>
      <c r="P2599" s="11"/>
      <c r="Q2599" s="11"/>
      <c r="R2599" s="15"/>
      <c r="S2599" s="13"/>
      <c r="T2599" s="13"/>
      <c r="U2599" s="19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9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</row>
    <row r="2600" spans="1:80" x14ac:dyDescent="0.15">
      <c r="A2600" s="36"/>
      <c r="B2600" s="14"/>
      <c r="C2600" s="13"/>
      <c r="D2600" s="12"/>
      <c r="E2600" s="13"/>
      <c r="F2600" s="13"/>
      <c r="G2600" s="13"/>
      <c r="H2600" s="13"/>
      <c r="I2600" s="12"/>
      <c r="J2600" s="12"/>
      <c r="K2600" s="30"/>
      <c r="L2600" s="2"/>
      <c r="M2600" s="15"/>
      <c r="N2600" s="11"/>
      <c r="O2600" s="11"/>
      <c r="P2600" s="11"/>
      <c r="Q2600" s="11"/>
      <c r="R2600" s="15"/>
      <c r="S2600" s="13"/>
      <c r="T2600" s="13"/>
      <c r="U2600" s="19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9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</row>
    <row r="2601" spans="1:80" x14ac:dyDescent="0.15">
      <c r="A2601" s="36"/>
      <c r="B2601" s="14"/>
      <c r="C2601" s="13"/>
      <c r="D2601" s="12"/>
      <c r="E2601" s="13"/>
      <c r="F2601" s="13"/>
      <c r="G2601" s="13"/>
      <c r="H2601" s="13"/>
      <c r="I2601" s="12"/>
      <c r="J2601" s="12"/>
      <c r="K2601" s="30"/>
      <c r="L2601" s="2"/>
      <c r="M2601" s="15"/>
      <c r="N2601" s="11"/>
      <c r="O2601" s="11"/>
      <c r="P2601" s="11"/>
      <c r="Q2601" s="11"/>
      <c r="R2601" s="15"/>
      <c r="S2601" s="13"/>
      <c r="T2601" s="13"/>
      <c r="U2601" s="19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9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</row>
    <row r="2602" spans="1:80" x14ac:dyDescent="0.15">
      <c r="A2602" s="36"/>
      <c r="B2602" s="14"/>
      <c r="C2602" s="13"/>
      <c r="D2602" s="12"/>
      <c r="E2602" s="13"/>
      <c r="F2602" s="13"/>
      <c r="G2602" s="13"/>
      <c r="H2602" s="13"/>
      <c r="I2602" s="12"/>
      <c r="J2602" s="12"/>
      <c r="K2602" s="30"/>
      <c r="L2602" s="2"/>
      <c r="M2602" s="15"/>
      <c r="N2602" s="11"/>
      <c r="O2602" s="11"/>
      <c r="P2602" s="11"/>
      <c r="Q2602" s="11"/>
      <c r="R2602" s="15"/>
      <c r="S2602" s="13"/>
      <c r="T2602" s="13"/>
      <c r="U2602" s="19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9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</row>
    <row r="2603" spans="1:80" x14ac:dyDescent="0.15">
      <c r="A2603" s="36"/>
      <c r="B2603" s="14"/>
      <c r="C2603" s="13"/>
      <c r="D2603" s="12"/>
      <c r="E2603" s="13"/>
      <c r="F2603" s="13"/>
      <c r="G2603" s="13"/>
      <c r="H2603" s="13"/>
      <c r="I2603" s="12"/>
      <c r="J2603" s="12"/>
      <c r="K2603" s="30"/>
      <c r="L2603" s="2"/>
      <c r="M2603" s="15"/>
      <c r="N2603" s="11"/>
      <c r="O2603" s="11"/>
      <c r="P2603" s="11"/>
      <c r="Q2603" s="11"/>
      <c r="R2603" s="15"/>
      <c r="S2603" s="13"/>
      <c r="T2603" s="13"/>
      <c r="U2603" s="19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9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</row>
    <row r="2604" spans="1:80" x14ac:dyDescent="0.15">
      <c r="A2604" s="36"/>
      <c r="B2604" s="14"/>
      <c r="C2604" s="13"/>
      <c r="D2604" s="12"/>
      <c r="E2604" s="13"/>
      <c r="F2604" s="13"/>
      <c r="G2604" s="13"/>
      <c r="H2604" s="13"/>
      <c r="I2604" s="12"/>
      <c r="J2604" s="12"/>
      <c r="K2604" s="30"/>
      <c r="L2604" s="2"/>
      <c r="M2604" s="15"/>
      <c r="N2604" s="11"/>
      <c r="O2604" s="11"/>
      <c r="P2604" s="11"/>
      <c r="Q2604" s="11"/>
      <c r="R2604" s="15"/>
      <c r="S2604" s="13"/>
      <c r="T2604" s="13"/>
      <c r="U2604" s="19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9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</row>
    <row r="2605" spans="1:80" x14ac:dyDescent="0.15">
      <c r="A2605" s="36"/>
      <c r="B2605" s="14"/>
      <c r="C2605" s="13"/>
      <c r="D2605" s="12"/>
      <c r="E2605" s="13"/>
      <c r="F2605" s="13"/>
      <c r="G2605" s="13"/>
      <c r="H2605" s="13"/>
      <c r="I2605" s="12"/>
      <c r="J2605" s="12"/>
      <c r="K2605" s="30"/>
      <c r="L2605" s="2"/>
      <c r="M2605" s="15"/>
      <c r="N2605" s="11"/>
      <c r="O2605" s="11"/>
      <c r="P2605" s="11"/>
      <c r="Q2605" s="11"/>
      <c r="R2605" s="15"/>
      <c r="S2605" s="13"/>
      <c r="T2605" s="13"/>
      <c r="U2605" s="19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9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</row>
    <row r="2606" spans="1:80" x14ac:dyDescent="0.15">
      <c r="A2606" s="36"/>
      <c r="B2606" s="14"/>
      <c r="C2606" s="13"/>
      <c r="D2606" s="12"/>
      <c r="E2606" s="13"/>
      <c r="F2606" s="13"/>
      <c r="G2606" s="13"/>
      <c r="H2606" s="13"/>
      <c r="I2606" s="12"/>
      <c r="J2606" s="12"/>
      <c r="K2606" s="30"/>
      <c r="L2606" s="2"/>
      <c r="M2606" s="15"/>
      <c r="N2606" s="11"/>
      <c r="O2606" s="11"/>
      <c r="P2606" s="11"/>
      <c r="Q2606" s="11"/>
      <c r="R2606" s="15"/>
      <c r="S2606" s="13"/>
      <c r="T2606" s="13"/>
      <c r="U2606" s="19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9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</row>
    <row r="2607" spans="1:80" x14ac:dyDescent="0.15">
      <c r="A2607" s="36"/>
      <c r="B2607" s="14"/>
      <c r="C2607" s="13"/>
      <c r="D2607" s="12"/>
      <c r="E2607" s="13"/>
      <c r="F2607" s="13"/>
      <c r="G2607" s="13"/>
      <c r="H2607" s="13"/>
      <c r="I2607" s="12"/>
      <c r="J2607" s="12"/>
      <c r="K2607" s="30"/>
      <c r="L2607" s="2"/>
      <c r="M2607" s="15"/>
      <c r="N2607" s="11"/>
      <c r="O2607" s="11"/>
      <c r="P2607" s="11"/>
      <c r="Q2607" s="11"/>
      <c r="R2607" s="15"/>
      <c r="S2607" s="13"/>
      <c r="T2607" s="13"/>
      <c r="U2607" s="19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9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</row>
    <row r="2608" spans="1:80" x14ac:dyDescent="0.15">
      <c r="A2608" s="36"/>
      <c r="B2608" s="14"/>
      <c r="C2608" s="13"/>
      <c r="D2608" s="12"/>
      <c r="E2608" s="13"/>
      <c r="F2608" s="13"/>
      <c r="G2608" s="13"/>
      <c r="H2608" s="13"/>
      <c r="I2608" s="12"/>
      <c r="J2608" s="12"/>
      <c r="K2608" s="30"/>
      <c r="L2608" s="2"/>
      <c r="M2608" s="15"/>
      <c r="N2608" s="11"/>
      <c r="O2608" s="11"/>
      <c r="P2608" s="11"/>
      <c r="Q2608" s="11"/>
      <c r="R2608" s="15"/>
      <c r="S2608" s="13"/>
      <c r="T2608" s="13"/>
      <c r="U2608" s="19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9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</row>
    <row r="2609" spans="1:80" x14ac:dyDescent="0.15">
      <c r="A2609" s="36"/>
      <c r="B2609" s="14"/>
      <c r="C2609" s="13"/>
      <c r="D2609" s="12"/>
      <c r="E2609" s="13"/>
      <c r="F2609" s="13"/>
      <c r="G2609" s="13"/>
      <c r="H2609" s="13"/>
      <c r="I2609" s="12"/>
      <c r="J2609" s="12"/>
      <c r="K2609" s="30"/>
      <c r="L2609" s="2"/>
      <c r="M2609" s="15"/>
      <c r="N2609" s="11"/>
      <c r="O2609" s="11"/>
      <c r="P2609" s="11"/>
      <c r="Q2609" s="11"/>
      <c r="R2609" s="15"/>
      <c r="S2609" s="13"/>
      <c r="T2609" s="13"/>
      <c r="U2609" s="19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9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</row>
    <row r="2610" spans="1:80" x14ac:dyDescent="0.15">
      <c r="A2610" s="36"/>
      <c r="B2610" s="14"/>
      <c r="C2610" s="13"/>
      <c r="D2610" s="12"/>
      <c r="E2610" s="13"/>
      <c r="F2610" s="13"/>
      <c r="G2610" s="13"/>
      <c r="H2610" s="13"/>
      <c r="I2610" s="12"/>
      <c r="J2610" s="12"/>
      <c r="K2610" s="30"/>
      <c r="L2610" s="2"/>
      <c r="M2610" s="15"/>
      <c r="N2610" s="11"/>
      <c r="O2610" s="11"/>
      <c r="P2610" s="11"/>
      <c r="Q2610" s="11"/>
      <c r="R2610" s="15"/>
      <c r="S2610" s="13"/>
      <c r="T2610" s="13"/>
      <c r="U2610" s="19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9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</row>
    <row r="2611" spans="1:80" x14ac:dyDescent="0.15">
      <c r="A2611" s="36"/>
      <c r="B2611" s="14"/>
      <c r="C2611" s="13"/>
      <c r="D2611" s="12"/>
      <c r="E2611" s="13"/>
      <c r="F2611" s="13"/>
      <c r="G2611" s="13"/>
      <c r="H2611" s="13"/>
      <c r="I2611" s="12"/>
      <c r="J2611" s="12"/>
      <c r="K2611" s="30"/>
      <c r="L2611" s="2"/>
      <c r="M2611" s="15"/>
      <c r="N2611" s="11"/>
      <c r="O2611" s="11"/>
      <c r="P2611" s="11"/>
      <c r="Q2611" s="11"/>
      <c r="R2611" s="15"/>
      <c r="S2611" s="13"/>
      <c r="T2611" s="13"/>
      <c r="U2611" s="19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9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</row>
    <row r="2612" spans="1:80" x14ac:dyDescent="0.15">
      <c r="A2612" s="36"/>
      <c r="B2612" s="14"/>
      <c r="C2612" s="13"/>
      <c r="D2612" s="12"/>
      <c r="E2612" s="13"/>
      <c r="F2612" s="13"/>
      <c r="G2612" s="13"/>
      <c r="H2612" s="13"/>
      <c r="I2612" s="12"/>
      <c r="J2612" s="12"/>
      <c r="K2612" s="30"/>
      <c r="L2612" s="2"/>
      <c r="M2612" s="15"/>
      <c r="N2612" s="11"/>
      <c r="O2612" s="11"/>
      <c r="P2612" s="11"/>
      <c r="Q2612" s="11"/>
      <c r="R2612" s="15"/>
      <c r="S2612" s="13"/>
      <c r="T2612" s="13"/>
      <c r="U2612" s="19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9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</row>
    <row r="2613" spans="1:80" x14ac:dyDescent="0.15">
      <c r="A2613" s="36"/>
      <c r="B2613" s="14"/>
      <c r="C2613" s="13"/>
      <c r="D2613" s="12"/>
      <c r="E2613" s="13"/>
      <c r="F2613" s="13"/>
      <c r="G2613" s="13"/>
      <c r="H2613" s="13"/>
      <c r="I2613" s="12"/>
      <c r="J2613" s="12"/>
      <c r="K2613" s="30"/>
      <c r="L2613" s="2"/>
      <c r="M2613" s="15"/>
      <c r="N2613" s="11"/>
      <c r="O2613" s="11"/>
      <c r="P2613" s="11"/>
      <c r="Q2613" s="11"/>
      <c r="R2613" s="15"/>
      <c r="S2613" s="13"/>
      <c r="T2613" s="13"/>
      <c r="U2613" s="19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9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</row>
    <row r="2614" spans="1:80" x14ac:dyDescent="0.15">
      <c r="A2614" s="36"/>
      <c r="B2614" s="14"/>
      <c r="C2614" s="13"/>
      <c r="D2614" s="12"/>
      <c r="E2614" s="13"/>
      <c r="F2614" s="13"/>
      <c r="G2614" s="13"/>
      <c r="H2614" s="13"/>
      <c r="I2614" s="12"/>
      <c r="J2614" s="12"/>
      <c r="K2614" s="30"/>
      <c r="L2614" s="2"/>
      <c r="M2614" s="15"/>
      <c r="N2614" s="11"/>
      <c r="O2614" s="11"/>
      <c r="P2614" s="11"/>
      <c r="Q2614" s="11"/>
      <c r="R2614" s="15"/>
      <c r="S2614" s="13"/>
      <c r="T2614" s="13"/>
      <c r="U2614" s="19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9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</row>
    <row r="2615" spans="1:80" x14ac:dyDescent="0.15">
      <c r="A2615" s="36"/>
      <c r="B2615" s="14"/>
      <c r="C2615" s="13"/>
      <c r="D2615" s="12"/>
      <c r="E2615" s="13"/>
      <c r="F2615" s="13"/>
      <c r="G2615" s="13"/>
      <c r="H2615" s="13"/>
      <c r="I2615" s="12"/>
      <c r="J2615" s="12"/>
      <c r="K2615" s="30"/>
      <c r="L2615" s="2"/>
      <c r="M2615" s="15"/>
      <c r="N2615" s="11"/>
      <c r="O2615" s="11"/>
      <c r="P2615" s="11"/>
      <c r="Q2615" s="11"/>
      <c r="R2615" s="15"/>
      <c r="S2615" s="13"/>
      <c r="T2615" s="13"/>
      <c r="U2615" s="19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9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</row>
    <row r="2616" spans="1:80" x14ac:dyDescent="0.15">
      <c r="A2616" s="36"/>
      <c r="B2616" s="14"/>
      <c r="C2616" s="13"/>
      <c r="D2616" s="12"/>
      <c r="E2616" s="13"/>
      <c r="F2616" s="13"/>
      <c r="G2616" s="13"/>
      <c r="H2616" s="13"/>
      <c r="I2616" s="12"/>
      <c r="J2616" s="12"/>
      <c r="K2616" s="30"/>
      <c r="L2616" s="2"/>
      <c r="M2616" s="15"/>
      <c r="N2616" s="11"/>
      <c r="O2616" s="11"/>
      <c r="P2616" s="11"/>
      <c r="Q2616" s="11"/>
      <c r="R2616" s="15"/>
      <c r="S2616" s="13"/>
      <c r="T2616" s="13"/>
      <c r="U2616" s="19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9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</row>
    <row r="2617" spans="1:80" x14ac:dyDescent="0.15">
      <c r="A2617" s="36"/>
      <c r="B2617" s="14"/>
      <c r="C2617" s="13"/>
      <c r="D2617" s="12"/>
      <c r="E2617" s="13"/>
      <c r="F2617" s="13"/>
      <c r="G2617" s="13"/>
      <c r="H2617" s="13"/>
      <c r="I2617" s="12"/>
      <c r="J2617" s="12"/>
      <c r="K2617" s="30"/>
      <c r="L2617" s="2"/>
      <c r="M2617" s="15"/>
      <c r="N2617" s="11"/>
      <c r="O2617" s="11"/>
      <c r="P2617" s="11"/>
      <c r="Q2617" s="11"/>
      <c r="R2617" s="15"/>
      <c r="S2617" s="13"/>
      <c r="T2617" s="13"/>
      <c r="U2617" s="19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9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</row>
    <row r="2618" spans="1:80" x14ac:dyDescent="0.15">
      <c r="A2618" s="36"/>
      <c r="B2618" s="14"/>
      <c r="C2618" s="13"/>
      <c r="D2618" s="12"/>
      <c r="E2618" s="13"/>
      <c r="F2618" s="13"/>
      <c r="G2618" s="13"/>
      <c r="H2618" s="13"/>
      <c r="I2618" s="12"/>
      <c r="J2618" s="12"/>
      <c r="K2618" s="30"/>
      <c r="L2618" s="2"/>
      <c r="M2618" s="15"/>
      <c r="N2618" s="11"/>
      <c r="O2618" s="11"/>
      <c r="P2618" s="11"/>
      <c r="Q2618" s="11"/>
      <c r="R2618" s="15"/>
      <c r="S2618" s="13"/>
      <c r="T2618" s="13"/>
      <c r="U2618" s="19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9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</row>
    <row r="2619" spans="1:80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12"/>
      <c r="K2619" s="30"/>
      <c r="L2619" s="2"/>
      <c r="M2619" s="15"/>
      <c r="N2619" s="11"/>
      <c r="O2619" s="11"/>
      <c r="P2619" s="11"/>
      <c r="Q2619" s="11"/>
      <c r="R2619" s="15"/>
      <c r="S2619" s="13"/>
      <c r="T2619" s="13"/>
      <c r="U2619" s="19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9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</row>
    <row r="2620" spans="1:80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12"/>
      <c r="K2620" s="30"/>
      <c r="L2620" s="2"/>
      <c r="M2620" s="15"/>
      <c r="N2620" s="11"/>
      <c r="O2620" s="11"/>
      <c r="P2620" s="11"/>
      <c r="Q2620" s="11"/>
      <c r="R2620" s="15"/>
      <c r="S2620" s="13"/>
      <c r="T2620" s="13"/>
      <c r="U2620" s="19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9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</row>
    <row r="2621" spans="1:80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12"/>
      <c r="K2621" s="30"/>
      <c r="L2621" s="2"/>
      <c r="M2621" s="15"/>
      <c r="N2621" s="11"/>
      <c r="O2621" s="11"/>
      <c r="P2621" s="11"/>
      <c r="Q2621" s="11"/>
      <c r="R2621" s="15"/>
      <c r="S2621" s="13"/>
      <c r="T2621" s="13"/>
      <c r="U2621" s="19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9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</row>
    <row r="2622" spans="1:80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12"/>
      <c r="K2622" s="30"/>
      <c r="L2622" s="2"/>
      <c r="M2622" s="15"/>
      <c r="N2622" s="11"/>
      <c r="O2622" s="11"/>
      <c r="P2622" s="11"/>
      <c r="Q2622" s="11"/>
      <c r="R2622" s="15"/>
      <c r="S2622" s="13"/>
      <c r="T2622" s="13"/>
      <c r="U2622" s="19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9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</row>
    <row r="2623" spans="1:80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12"/>
      <c r="K2623" s="30"/>
      <c r="L2623" s="2"/>
      <c r="M2623" s="15"/>
      <c r="N2623" s="11"/>
      <c r="O2623" s="11"/>
      <c r="P2623" s="11"/>
      <c r="Q2623" s="11"/>
      <c r="R2623" s="15"/>
      <c r="S2623" s="13"/>
      <c r="T2623" s="13"/>
      <c r="U2623" s="19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9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</row>
    <row r="2624" spans="1:80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12"/>
      <c r="K2624" s="30"/>
      <c r="L2624" s="2"/>
      <c r="M2624" s="15"/>
      <c r="N2624" s="11"/>
      <c r="O2624" s="11"/>
      <c r="P2624" s="11"/>
      <c r="Q2624" s="11"/>
      <c r="R2624" s="15"/>
      <c r="S2624" s="13"/>
      <c r="T2624" s="13"/>
      <c r="U2624" s="19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9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</row>
    <row r="2625" spans="1:80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12"/>
      <c r="K2625" s="30"/>
      <c r="L2625" s="2"/>
      <c r="M2625" s="15"/>
      <c r="N2625" s="11"/>
      <c r="O2625" s="11"/>
      <c r="P2625" s="11"/>
      <c r="Q2625" s="11"/>
      <c r="R2625" s="15"/>
      <c r="S2625" s="13"/>
      <c r="T2625" s="13"/>
      <c r="U2625" s="19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9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</row>
    <row r="2626" spans="1:80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12"/>
      <c r="K2626" s="30"/>
      <c r="L2626" s="2"/>
      <c r="M2626" s="15"/>
      <c r="N2626" s="11"/>
      <c r="O2626" s="11"/>
      <c r="P2626" s="11"/>
      <c r="Q2626" s="11"/>
      <c r="R2626" s="15"/>
      <c r="S2626" s="13"/>
      <c r="T2626" s="13"/>
      <c r="U2626" s="19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9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</row>
    <row r="2627" spans="1:80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12"/>
      <c r="K2627" s="30"/>
      <c r="L2627" s="2"/>
      <c r="M2627" s="15"/>
      <c r="N2627" s="11"/>
      <c r="O2627" s="11"/>
      <c r="P2627" s="11"/>
      <c r="Q2627" s="11"/>
      <c r="R2627" s="15"/>
      <c r="S2627" s="13"/>
      <c r="T2627" s="13"/>
      <c r="U2627" s="19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9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</row>
    <row r="2628" spans="1:80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12"/>
      <c r="K2628" s="30"/>
      <c r="L2628" s="2"/>
      <c r="M2628" s="15"/>
      <c r="N2628" s="11"/>
      <c r="O2628" s="11"/>
      <c r="P2628" s="11"/>
      <c r="Q2628" s="11"/>
      <c r="R2628" s="15"/>
      <c r="S2628" s="13"/>
      <c r="T2628" s="13"/>
      <c r="U2628" s="19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9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</row>
    <row r="2629" spans="1:80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12"/>
      <c r="K2629" s="30"/>
      <c r="L2629" s="2"/>
      <c r="M2629" s="15"/>
      <c r="N2629" s="11"/>
      <c r="O2629" s="11"/>
      <c r="P2629" s="11"/>
      <c r="Q2629" s="11"/>
      <c r="R2629" s="15"/>
      <c r="S2629" s="13"/>
      <c r="T2629" s="13"/>
      <c r="U2629" s="19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9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</row>
    <row r="2630" spans="1:80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12"/>
      <c r="K2630" s="30"/>
      <c r="L2630" s="2"/>
      <c r="M2630" s="15"/>
      <c r="N2630" s="11"/>
      <c r="O2630" s="11"/>
      <c r="P2630" s="11"/>
      <c r="Q2630" s="11"/>
      <c r="R2630" s="15"/>
      <c r="S2630" s="13"/>
      <c r="T2630" s="13"/>
      <c r="U2630" s="19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9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</row>
    <row r="2631" spans="1:8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12"/>
      <c r="K2631" s="30"/>
      <c r="L2631" s="2"/>
      <c r="M2631" s="15"/>
      <c r="N2631" s="11"/>
      <c r="O2631" s="11"/>
      <c r="P2631" s="11"/>
      <c r="Q2631" s="11"/>
      <c r="R2631" s="15"/>
      <c r="S2631" s="13"/>
      <c r="T2631" s="13"/>
      <c r="U2631" s="19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9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</row>
    <row r="2632" spans="1:8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12"/>
      <c r="K2632" s="30"/>
      <c r="L2632" s="2"/>
      <c r="M2632" s="15"/>
      <c r="N2632" s="11"/>
      <c r="O2632" s="11"/>
      <c r="P2632" s="11"/>
      <c r="Q2632" s="11"/>
      <c r="R2632" s="15"/>
      <c r="S2632" s="13"/>
      <c r="T2632" s="13"/>
      <c r="U2632" s="19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9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</row>
    <row r="2633" spans="1:8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12"/>
      <c r="K2633" s="30"/>
      <c r="L2633" s="2"/>
      <c r="M2633" s="15"/>
      <c r="N2633" s="11"/>
      <c r="O2633" s="11"/>
      <c r="P2633" s="11"/>
      <c r="Q2633" s="11"/>
      <c r="R2633" s="15"/>
      <c r="S2633" s="13"/>
      <c r="T2633" s="13"/>
      <c r="U2633" s="19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9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</row>
    <row r="2634" spans="1:8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12"/>
      <c r="K2634" s="30"/>
      <c r="L2634" s="2"/>
      <c r="M2634" s="15"/>
      <c r="N2634" s="11"/>
      <c r="O2634" s="11"/>
      <c r="P2634" s="11"/>
      <c r="Q2634" s="11"/>
      <c r="R2634" s="15"/>
      <c r="S2634" s="13"/>
      <c r="T2634" s="13"/>
      <c r="U2634" s="19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9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</row>
    <row r="2635" spans="1:8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12"/>
      <c r="K2635" s="30"/>
      <c r="L2635" s="2"/>
      <c r="M2635" s="15"/>
      <c r="N2635" s="11"/>
      <c r="O2635" s="11"/>
      <c r="P2635" s="11"/>
      <c r="Q2635" s="11"/>
      <c r="R2635" s="15"/>
      <c r="S2635" s="13"/>
      <c r="T2635" s="13"/>
      <c r="U2635" s="19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9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</row>
    <row r="2636" spans="1:8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12"/>
      <c r="K2636" s="30"/>
      <c r="L2636" s="2"/>
      <c r="M2636" s="15"/>
      <c r="N2636" s="11"/>
      <c r="O2636" s="11"/>
      <c r="P2636" s="11"/>
      <c r="Q2636" s="11"/>
      <c r="R2636" s="15"/>
      <c r="S2636" s="13"/>
      <c r="T2636" s="13"/>
      <c r="U2636" s="19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9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</row>
    <row r="2637" spans="1:8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12"/>
      <c r="K2637" s="30"/>
      <c r="L2637" s="2"/>
      <c r="M2637" s="15"/>
      <c r="N2637" s="11"/>
      <c r="O2637" s="11"/>
      <c r="P2637" s="11"/>
      <c r="Q2637" s="11"/>
      <c r="R2637" s="15"/>
      <c r="S2637" s="13"/>
      <c r="T2637" s="13"/>
      <c r="U2637" s="19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9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</row>
    <row r="2638" spans="1:8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12"/>
      <c r="K2638" s="30"/>
      <c r="L2638" s="2"/>
      <c r="M2638" s="15"/>
      <c r="N2638" s="11"/>
      <c r="O2638" s="11"/>
      <c r="P2638" s="11"/>
      <c r="Q2638" s="11"/>
      <c r="R2638" s="15"/>
      <c r="S2638" s="13"/>
      <c r="T2638" s="13"/>
      <c r="U2638" s="19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9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</row>
    <row r="2639" spans="1:8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12"/>
      <c r="K2639" s="30"/>
      <c r="L2639" s="2"/>
      <c r="M2639" s="15"/>
      <c r="N2639" s="11"/>
      <c r="O2639" s="11"/>
      <c r="P2639" s="11"/>
      <c r="Q2639" s="11"/>
      <c r="R2639" s="15"/>
      <c r="S2639" s="13"/>
      <c r="T2639" s="13"/>
      <c r="U2639" s="19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9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</row>
    <row r="2640" spans="1:8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12"/>
      <c r="K2640" s="30"/>
      <c r="L2640" s="2"/>
      <c r="M2640" s="15"/>
      <c r="N2640" s="11"/>
      <c r="O2640" s="11"/>
      <c r="P2640" s="11"/>
      <c r="Q2640" s="11"/>
      <c r="R2640" s="15"/>
      <c r="S2640" s="13"/>
      <c r="T2640" s="13"/>
      <c r="U2640" s="19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9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</row>
    <row r="2641" spans="1:8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12"/>
      <c r="K2641" s="30"/>
      <c r="L2641" s="2"/>
      <c r="M2641" s="15"/>
      <c r="N2641" s="11"/>
      <c r="O2641" s="11"/>
      <c r="P2641" s="11"/>
      <c r="Q2641" s="11"/>
      <c r="R2641" s="15"/>
      <c r="S2641" s="13"/>
      <c r="T2641" s="13"/>
      <c r="U2641" s="19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9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</row>
    <row r="2642" spans="1:8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12"/>
      <c r="K2642" s="30"/>
      <c r="L2642" s="2"/>
      <c r="M2642" s="15"/>
      <c r="N2642" s="11"/>
      <c r="O2642" s="11"/>
      <c r="P2642" s="11"/>
      <c r="Q2642" s="11"/>
      <c r="R2642" s="15"/>
      <c r="S2642" s="13"/>
      <c r="T2642" s="13"/>
      <c r="U2642" s="19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9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</row>
    <row r="2643" spans="1:8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12"/>
      <c r="K2643" s="30"/>
      <c r="L2643" s="2"/>
      <c r="M2643" s="15"/>
      <c r="N2643" s="11"/>
      <c r="O2643" s="11"/>
      <c r="P2643" s="11"/>
      <c r="Q2643" s="11"/>
      <c r="R2643" s="15"/>
      <c r="S2643" s="13"/>
      <c r="T2643" s="13"/>
      <c r="U2643" s="19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9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</row>
    <row r="2644" spans="1:8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12"/>
      <c r="K2644" s="30"/>
      <c r="L2644" s="2"/>
      <c r="M2644" s="15"/>
      <c r="N2644" s="11"/>
      <c r="O2644" s="11"/>
      <c r="P2644" s="11"/>
      <c r="Q2644" s="11"/>
      <c r="R2644" s="15"/>
      <c r="S2644" s="13"/>
      <c r="T2644" s="13"/>
      <c r="U2644" s="19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9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</row>
    <row r="2645" spans="1:8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12"/>
      <c r="K2645" s="30"/>
      <c r="L2645" s="2"/>
      <c r="M2645" s="15"/>
      <c r="N2645" s="11"/>
      <c r="O2645" s="11"/>
      <c r="P2645" s="11"/>
      <c r="Q2645" s="11"/>
      <c r="R2645" s="15"/>
      <c r="S2645" s="13"/>
      <c r="T2645" s="13"/>
      <c r="U2645" s="19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9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</row>
    <row r="2646" spans="1:8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12"/>
      <c r="K2646" s="30"/>
      <c r="L2646" s="2"/>
      <c r="M2646" s="15"/>
      <c r="N2646" s="11"/>
      <c r="O2646" s="11"/>
      <c r="P2646" s="11"/>
      <c r="Q2646" s="11"/>
      <c r="R2646" s="15"/>
      <c r="S2646" s="13"/>
      <c r="T2646" s="13"/>
      <c r="U2646" s="19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9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</row>
    <row r="2647" spans="1:8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12"/>
      <c r="K2647" s="30"/>
      <c r="L2647" s="2"/>
      <c r="M2647" s="15"/>
      <c r="N2647" s="11"/>
      <c r="O2647" s="11"/>
      <c r="P2647" s="11"/>
      <c r="Q2647" s="11"/>
      <c r="R2647" s="15"/>
      <c r="S2647" s="13"/>
      <c r="T2647" s="13"/>
      <c r="U2647" s="19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9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</row>
    <row r="2648" spans="1:8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12"/>
      <c r="K2648" s="30"/>
      <c r="L2648" s="2"/>
      <c r="M2648" s="15"/>
      <c r="N2648" s="11"/>
      <c r="O2648" s="11"/>
      <c r="P2648" s="11"/>
      <c r="Q2648" s="11"/>
      <c r="R2648" s="15"/>
      <c r="S2648" s="13"/>
      <c r="T2648" s="13"/>
      <c r="U2648" s="19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9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</row>
    <row r="2649" spans="1:8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12"/>
      <c r="K2649" s="30"/>
      <c r="L2649" s="2"/>
      <c r="M2649" s="15"/>
      <c r="N2649" s="11"/>
      <c r="O2649" s="11"/>
      <c r="P2649" s="11"/>
      <c r="Q2649" s="11"/>
      <c r="R2649" s="15"/>
      <c r="S2649" s="13"/>
      <c r="T2649" s="13"/>
      <c r="U2649" s="19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9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</row>
    <row r="2650" spans="1:8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12"/>
      <c r="K2650" s="30"/>
      <c r="L2650" s="2"/>
      <c r="M2650" s="15"/>
      <c r="N2650" s="11"/>
      <c r="O2650" s="11"/>
      <c r="P2650" s="11"/>
      <c r="Q2650" s="11"/>
      <c r="R2650" s="15"/>
      <c r="S2650" s="13"/>
      <c r="T2650" s="13"/>
      <c r="U2650" s="19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9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</row>
    <row r="2651" spans="1:8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12"/>
      <c r="K2651" s="30"/>
      <c r="L2651" s="2"/>
      <c r="M2651" s="15"/>
      <c r="N2651" s="11"/>
      <c r="O2651" s="11"/>
      <c r="P2651" s="11"/>
      <c r="Q2651" s="11"/>
      <c r="R2651" s="15"/>
      <c r="S2651" s="13"/>
      <c r="T2651" s="13"/>
      <c r="U2651" s="19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9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</row>
    <row r="2652" spans="1:8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12"/>
      <c r="K2652" s="30"/>
      <c r="L2652" s="2"/>
      <c r="M2652" s="15"/>
      <c r="N2652" s="11"/>
      <c r="O2652" s="11"/>
      <c r="P2652" s="11"/>
      <c r="Q2652" s="11"/>
      <c r="R2652" s="15"/>
      <c r="S2652" s="13"/>
      <c r="T2652" s="13"/>
      <c r="U2652" s="19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9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</row>
    <row r="2653" spans="1:8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12"/>
      <c r="K2653" s="30"/>
      <c r="L2653" s="2"/>
      <c r="M2653" s="15"/>
      <c r="N2653" s="11"/>
      <c r="O2653" s="11"/>
      <c r="P2653" s="11"/>
      <c r="Q2653" s="11"/>
      <c r="R2653" s="15"/>
      <c r="S2653" s="13"/>
      <c r="T2653" s="13"/>
      <c r="U2653" s="19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9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</row>
    <row r="2654" spans="1:8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12"/>
      <c r="K2654" s="30"/>
      <c r="L2654" s="2"/>
      <c r="M2654" s="15"/>
      <c r="N2654" s="11"/>
      <c r="O2654" s="11"/>
      <c r="P2654" s="11"/>
      <c r="Q2654" s="11"/>
      <c r="R2654" s="15"/>
      <c r="S2654" s="13"/>
      <c r="T2654" s="13"/>
      <c r="U2654" s="19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9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</row>
    <row r="2655" spans="1:8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12"/>
      <c r="K2655" s="30"/>
      <c r="L2655" s="2"/>
      <c r="M2655" s="15"/>
      <c r="N2655" s="11"/>
      <c r="O2655" s="11"/>
      <c r="P2655" s="11"/>
      <c r="Q2655" s="11"/>
      <c r="R2655" s="15"/>
      <c r="S2655" s="13"/>
      <c r="T2655" s="13"/>
      <c r="U2655" s="19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9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</row>
    <row r="2656" spans="1:8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12"/>
      <c r="K2656" s="30"/>
      <c r="L2656" s="2"/>
      <c r="M2656" s="15"/>
      <c r="N2656" s="11"/>
      <c r="O2656" s="11"/>
      <c r="P2656" s="11"/>
      <c r="Q2656" s="11"/>
      <c r="R2656" s="15"/>
      <c r="S2656" s="13"/>
      <c r="T2656" s="13"/>
      <c r="U2656" s="19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9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</row>
    <row r="2657" spans="1:8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12"/>
      <c r="K2657" s="30"/>
      <c r="L2657" s="2"/>
      <c r="M2657" s="15"/>
      <c r="N2657" s="11"/>
      <c r="O2657" s="11"/>
      <c r="P2657" s="11"/>
      <c r="Q2657" s="11"/>
      <c r="R2657" s="15"/>
      <c r="S2657" s="13"/>
      <c r="T2657" s="13"/>
      <c r="U2657" s="19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9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</row>
    <row r="2658" spans="1:8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12"/>
      <c r="K2658" s="30"/>
      <c r="L2658" s="2"/>
      <c r="M2658" s="15"/>
      <c r="N2658" s="11"/>
      <c r="O2658" s="11"/>
      <c r="P2658" s="11"/>
      <c r="Q2658" s="11"/>
      <c r="R2658" s="15"/>
      <c r="S2658" s="13"/>
      <c r="T2658" s="13"/>
      <c r="U2658" s="19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9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</row>
    <row r="2659" spans="1:8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12"/>
      <c r="K2659" s="30"/>
      <c r="L2659" s="2"/>
      <c r="M2659" s="15"/>
      <c r="N2659" s="11"/>
      <c r="O2659" s="11"/>
      <c r="P2659" s="11"/>
      <c r="Q2659" s="11"/>
      <c r="R2659" s="15"/>
      <c r="S2659" s="13"/>
      <c r="T2659" s="13"/>
      <c r="U2659" s="19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9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</row>
    <row r="2660" spans="1:8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12"/>
      <c r="K2660" s="30"/>
      <c r="L2660" s="2"/>
      <c r="M2660" s="15"/>
      <c r="N2660" s="11"/>
      <c r="O2660" s="11"/>
      <c r="P2660" s="11"/>
      <c r="Q2660" s="11"/>
      <c r="R2660" s="15"/>
      <c r="S2660" s="13"/>
      <c r="T2660" s="13"/>
      <c r="U2660" s="19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9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</row>
    <row r="2661" spans="1:8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12"/>
      <c r="K2661" s="30"/>
      <c r="L2661" s="2"/>
      <c r="M2661" s="15"/>
      <c r="N2661" s="11"/>
      <c r="O2661" s="11"/>
      <c r="P2661" s="11"/>
      <c r="Q2661" s="11"/>
      <c r="R2661" s="15"/>
      <c r="S2661" s="13"/>
      <c r="T2661" s="13"/>
      <c r="U2661" s="19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9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</row>
    <row r="2662" spans="1:8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12"/>
      <c r="K2662" s="30"/>
      <c r="L2662" s="2"/>
      <c r="M2662" s="15"/>
      <c r="N2662" s="11"/>
      <c r="O2662" s="11"/>
      <c r="P2662" s="11"/>
      <c r="Q2662" s="11"/>
      <c r="R2662" s="15"/>
      <c r="S2662" s="13"/>
      <c r="T2662" s="13"/>
      <c r="U2662" s="19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9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</row>
    <row r="2663" spans="1:8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12"/>
      <c r="K2663" s="30"/>
      <c r="L2663" s="2"/>
      <c r="M2663" s="15"/>
      <c r="N2663" s="11"/>
      <c r="O2663" s="11"/>
      <c r="P2663" s="11"/>
      <c r="Q2663" s="11"/>
      <c r="R2663" s="15"/>
      <c r="S2663" s="13"/>
      <c r="T2663" s="13"/>
      <c r="U2663" s="19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9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</row>
    <row r="2664" spans="1:8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12"/>
      <c r="K2664" s="30"/>
      <c r="L2664" s="2"/>
      <c r="M2664" s="15"/>
      <c r="N2664" s="11"/>
      <c r="O2664" s="11"/>
      <c r="P2664" s="11"/>
      <c r="Q2664" s="11"/>
      <c r="R2664" s="15"/>
      <c r="S2664" s="13"/>
      <c r="T2664" s="13"/>
      <c r="U2664" s="19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9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</row>
    <row r="2665" spans="1:8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12"/>
      <c r="K2665" s="30"/>
      <c r="L2665" s="2"/>
      <c r="M2665" s="15"/>
      <c r="N2665" s="11"/>
      <c r="O2665" s="11"/>
      <c r="P2665" s="11"/>
      <c r="Q2665" s="11"/>
      <c r="R2665" s="15"/>
      <c r="S2665" s="13"/>
      <c r="T2665" s="13"/>
      <c r="U2665" s="19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9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</row>
    <row r="2666" spans="1:8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12"/>
      <c r="K2666" s="30"/>
      <c r="L2666" s="2"/>
      <c r="M2666" s="15"/>
      <c r="N2666" s="11"/>
      <c r="O2666" s="11"/>
      <c r="P2666" s="11"/>
      <c r="Q2666" s="11"/>
      <c r="R2666" s="15"/>
      <c r="S2666" s="13"/>
      <c r="T2666" s="13"/>
      <c r="U2666" s="19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9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</row>
    <row r="2667" spans="1:8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12"/>
      <c r="K2667" s="30"/>
      <c r="L2667" s="2"/>
      <c r="M2667" s="15"/>
      <c r="N2667" s="11"/>
      <c r="O2667" s="11"/>
      <c r="P2667" s="11"/>
      <c r="Q2667" s="11"/>
      <c r="R2667" s="15"/>
      <c r="S2667" s="13"/>
      <c r="T2667" s="13"/>
      <c r="U2667" s="19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9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</row>
    <row r="2668" spans="1:8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12"/>
      <c r="K2668" s="30"/>
      <c r="L2668" s="2"/>
      <c r="M2668" s="15"/>
      <c r="N2668" s="11"/>
      <c r="O2668" s="11"/>
      <c r="P2668" s="11"/>
      <c r="Q2668" s="11"/>
      <c r="R2668" s="15"/>
      <c r="S2668" s="13"/>
      <c r="T2668" s="13"/>
      <c r="U2668" s="19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9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</row>
    <row r="2669" spans="1:8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12"/>
      <c r="K2669" s="30"/>
      <c r="L2669" s="2"/>
      <c r="M2669" s="15"/>
      <c r="N2669" s="11"/>
      <c r="O2669" s="11"/>
      <c r="P2669" s="11"/>
      <c r="Q2669" s="11"/>
      <c r="R2669" s="15"/>
      <c r="S2669" s="13"/>
      <c r="T2669" s="13"/>
      <c r="U2669" s="19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9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</row>
    <row r="2670" spans="1:8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12"/>
      <c r="K2670" s="30"/>
      <c r="L2670" s="2"/>
      <c r="M2670" s="15"/>
      <c r="N2670" s="11"/>
      <c r="O2670" s="11"/>
      <c r="P2670" s="11"/>
      <c r="Q2670" s="11"/>
      <c r="R2670" s="15"/>
      <c r="S2670" s="13"/>
      <c r="T2670" s="13"/>
      <c r="U2670" s="19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9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</row>
    <row r="2671" spans="1:8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12"/>
      <c r="K2671" s="30"/>
      <c r="L2671" s="2"/>
      <c r="M2671" s="15"/>
      <c r="N2671" s="11"/>
      <c r="O2671" s="11"/>
      <c r="P2671" s="11"/>
      <c r="Q2671" s="11"/>
      <c r="R2671" s="15"/>
      <c r="S2671" s="13"/>
      <c r="T2671" s="13"/>
      <c r="U2671" s="19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9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</row>
    <row r="2672" spans="1:8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12"/>
      <c r="K2672" s="30"/>
      <c r="L2672" s="2"/>
      <c r="M2672" s="15"/>
      <c r="N2672" s="11"/>
      <c r="O2672" s="11"/>
      <c r="P2672" s="11"/>
      <c r="Q2672" s="11"/>
      <c r="R2672" s="15"/>
      <c r="S2672" s="13"/>
      <c r="T2672" s="13"/>
      <c r="U2672" s="19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9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</row>
    <row r="2673" spans="1:8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12"/>
      <c r="K2673" s="30"/>
      <c r="L2673" s="2"/>
      <c r="M2673" s="15"/>
      <c r="N2673" s="11"/>
      <c r="O2673" s="11"/>
      <c r="P2673" s="11"/>
      <c r="Q2673" s="11"/>
      <c r="R2673" s="15"/>
      <c r="S2673" s="13"/>
      <c r="T2673" s="13"/>
      <c r="U2673" s="19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9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</row>
    <row r="2674" spans="1:8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12"/>
      <c r="K2674" s="30"/>
      <c r="L2674" s="2"/>
      <c r="M2674" s="15"/>
      <c r="N2674" s="11"/>
      <c r="O2674" s="11"/>
      <c r="P2674" s="11"/>
      <c r="Q2674" s="11"/>
      <c r="R2674" s="15"/>
      <c r="S2674" s="13"/>
      <c r="T2674" s="13"/>
      <c r="U2674" s="19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9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</row>
    <row r="2675" spans="1:8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12"/>
      <c r="K2675" s="30"/>
      <c r="L2675" s="2"/>
      <c r="M2675" s="15"/>
      <c r="N2675" s="11"/>
      <c r="O2675" s="11"/>
      <c r="P2675" s="11"/>
      <c r="Q2675" s="11"/>
      <c r="R2675" s="15"/>
      <c r="S2675" s="13"/>
      <c r="T2675" s="13"/>
      <c r="U2675" s="19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9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</row>
    <row r="2676" spans="1:8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12"/>
      <c r="K2676" s="30"/>
      <c r="L2676" s="2"/>
      <c r="M2676" s="15"/>
      <c r="N2676" s="11"/>
      <c r="O2676" s="11"/>
      <c r="P2676" s="11"/>
      <c r="Q2676" s="11"/>
      <c r="R2676" s="15"/>
      <c r="S2676" s="13"/>
      <c r="T2676" s="13"/>
      <c r="U2676" s="19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9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</row>
    <row r="2677" spans="1:8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12"/>
      <c r="K2677" s="30"/>
      <c r="L2677" s="2"/>
      <c r="M2677" s="15"/>
      <c r="N2677" s="11"/>
      <c r="O2677" s="11"/>
      <c r="P2677" s="11"/>
      <c r="Q2677" s="11"/>
      <c r="R2677" s="15"/>
      <c r="S2677" s="13"/>
      <c r="T2677" s="13"/>
      <c r="U2677" s="19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9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</row>
    <row r="2678" spans="1:8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12"/>
      <c r="K2678" s="30"/>
      <c r="L2678" s="2"/>
      <c r="M2678" s="15"/>
      <c r="N2678" s="11"/>
      <c r="O2678" s="11"/>
      <c r="P2678" s="11"/>
      <c r="Q2678" s="11"/>
      <c r="R2678" s="15"/>
      <c r="S2678" s="13"/>
      <c r="T2678" s="13"/>
      <c r="U2678" s="19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9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</row>
    <row r="2679" spans="1:8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12"/>
      <c r="K2679" s="30"/>
      <c r="L2679" s="2"/>
      <c r="M2679" s="15"/>
      <c r="N2679" s="11"/>
      <c r="O2679" s="11"/>
      <c r="P2679" s="11"/>
      <c r="Q2679" s="11"/>
      <c r="R2679" s="15"/>
      <c r="S2679" s="13"/>
      <c r="T2679" s="13"/>
      <c r="U2679" s="19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9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</row>
    <row r="2680" spans="1:8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12"/>
      <c r="K2680" s="30"/>
      <c r="L2680" s="2"/>
      <c r="M2680" s="15"/>
      <c r="N2680" s="11"/>
      <c r="O2680" s="11"/>
      <c r="P2680" s="11"/>
      <c r="Q2680" s="11"/>
      <c r="R2680" s="15"/>
      <c r="S2680" s="13"/>
      <c r="T2680" s="13"/>
      <c r="U2680" s="19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9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</row>
    <row r="2681" spans="1:8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12"/>
      <c r="K2681" s="30"/>
      <c r="L2681" s="2"/>
      <c r="M2681" s="15"/>
      <c r="N2681" s="11"/>
      <c r="O2681" s="11"/>
      <c r="P2681" s="11"/>
      <c r="Q2681" s="11"/>
      <c r="R2681" s="15"/>
      <c r="S2681" s="13"/>
      <c r="T2681" s="13"/>
      <c r="U2681" s="19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9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</row>
    <row r="2682" spans="1:8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12"/>
      <c r="K2682" s="30"/>
      <c r="L2682" s="2"/>
      <c r="M2682" s="15"/>
      <c r="N2682" s="11"/>
      <c r="O2682" s="11"/>
      <c r="P2682" s="11"/>
      <c r="Q2682" s="11"/>
      <c r="R2682" s="15"/>
      <c r="S2682" s="13"/>
      <c r="T2682" s="13"/>
      <c r="U2682" s="19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9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</row>
    <row r="2683" spans="1:8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12"/>
      <c r="K2683" s="30"/>
      <c r="L2683" s="2"/>
      <c r="M2683" s="15"/>
      <c r="N2683" s="11"/>
      <c r="O2683" s="11"/>
      <c r="P2683" s="11"/>
      <c r="Q2683" s="11"/>
      <c r="R2683" s="15"/>
      <c r="S2683" s="13"/>
      <c r="T2683" s="13"/>
      <c r="U2683" s="19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9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</row>
    <row r="2684" spans="1:8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12"/>
      <c r="K2684" s="30"/>
      <c r="L2684" s="2"/>
      <c r="M2684" s="15"/>
      <c r="N2684" s="11"/>
      <c r="O2684" s="11"/>
      <c r="P2684" s="11"/>
      <c r="Q2684" s="11"/>
      <c r="R2684" s="15"/>
      <c r="S2684" s="13"/>
      <c r="T2684" s="13"/>
      <c r="U2684" s="19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9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</row>
    <row r="2685" spans="1:8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12"/>
      <c r="K2685" s="30"/>
      <c r="L2685" s="2"/>
      <c r="M2685" s="15"/>
      <c r="N2685" s="11"/>
      <c r="O2685" s="11"/>
      <c r="P2685" s="11"/>
      <c r="Q2685" s="11"/>
      <c r="R2685" s="15"/>
      <c r="S2685" s="13"/>
      <c r="T2685" s="13"/>
      <c r="U2685" s="19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9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</row>
    <row r="2686" spans="1:8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12"/>
      <c r="K2686" s="30"/>
      <c r="L2686" s="2"/>
      <c r="M2686" s="15"/>
      <c r="N2686" s="11"/>
      <c r="O2686" s="11"/>
      <c r="P2686" s="11"/>
      <c r="Q2686" s="11"/>
      <c r="R2686" s="15"/>
      <c r="S2686" s="13"/>
      <c r="T2686" s="13"/>
      <c r="U2686" s="19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9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</row>
    <row r="2687" spans="1:8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12"/>
      <c r="K2687" s="30"/>
      <c r="L2687" s="2"/>
      <c r="M2687" s="15"/>
      <c r="N2687" s="11"/>
      <c r="O2687" s="11"/>
      <c r="P2687" s="11"/>
      <c r="Q2687" s="11"/>
      <c r="R2687" s="15"/>
      <c r="S2687" s="13"/>
      <c r="T2687" s="13"/>
      <c r="U2687" s="19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9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</row>
    <row r="2688" spans="1:8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12"/>
      <c r="K2688" s="30"/>
      <c r="L2688" s="2"/>
      <c r="M2688" s="15"/>
      <c r="N2688" s="11"/>
      <c r="O2688" s="11"/>
      <c r="P2688" s="11"/>
      <c r="Q2688" s="11"/>
      <c r="R2688" s="15"/>
      <c r="S2688" s="13"/>
      <c r="T2688" s="13"/>
      <c r="U2688" s="19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9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</row>
    <row r="2689" spans="1:8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12"/>
      <c r="K2689" s="30"/>
      <c r="L2689" s="2"/>
      <c r="M2689" s="15"/>
      <c r="N2689" s="11"/>
      <c r="O2689" s="11"/>
      <c r="P2689" s="11"/>
      <c r="Q2689" s="11"/>
      <c r="R2689" s="15"/>
      <c r="S2689" s="13"/>
      <c r="T2689" s="13"/>
      <c r="U2689" s="19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9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</row>
    <row r="2690" spans="1:8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12"/>
      <c r="K2690" s="30"/>
      <c r="L2690" s="2"/>
      <c r="M2690" s="15"/>
      <c r="N2690" s="11"/>
      <c r="O2690" s="11"/>
      <c r="P2690" s="11"/>
      <c r="Q2690" s="11"/>
      <c r="R2690" s="15"/>
      <c r="S2690" s="13"/>
      <c r="T2690" s="13"/>
      <c r="U2690" s="19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9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</row>
    <row r="2691" spans="1:8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12"/>
      <c r="K2691" s="30"/>
      <c r="L2691" s="2"/>
      <c r="M2691" s="15"/>
      <c r="N2691" s="11"/>
      <c r="O2691" s="11"/>
      <c r="P2691" s="11"/>
      <c r="Q2691" s="11"/>
      <c r="R2691" s="15"/>
      <c r="S2691" s="13"/>
      <c r="T2691" s="13"/>
      <c r="U2691" s="19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9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</row>
    <row r="2692" spans="1:8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12"/>
      <c r="K2692" s="30"/>
      <c r="L2692" s="2"/>
      <c r="M2692" s="15"/>
      <c r="N2692" s="11"/>
      <c r="O2692" s="11"/>
      <c r="P2692" s="11"/>
      <c r="Q2692" s="11"/>
      <c r="R2692" s="15"/>
      <c r="S2692" s="13"/>
      <c r="T2692" s="13"/>
      <c r="U2692" s="19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9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</row>
    <row r="2693" spans="1:8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12"/>
      <c r="K2693" s="30"/>
      <c r="L2693" s="2"/>
      <c r="M2693" s="15"/>
      <c r="N2693" s="11"/>
      <c r="O2693" s="11"/>
      <c r="P2693" s="11"/>
      <c r="Q2693" s="11"/>
      <c r="R2693" s="15"/>
      <c r="S2693" s="13"/>
      <c r="T2693" s="13"/>
      <c r="U2693" s="19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9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</row>
    <row r="2694" spans="1:8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12"/>
      <c r="K2694" s="30"/>
      <c r="L2694" s="2"/>
      <c r="M2694" s="15"/>
      <c r="N2694" s="11"/>
      <c r="O2694" s="11"/>
      <c r="P2694" s="11"/>
      <c r="Q2694" s="11"/>
      <c r="R2694" s="15"/>
      <c r="S2694" s="13"/>
      <c r="T2694" s="13"/>
      <c r="U2694" s="19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9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</row>
    <row r="2695" spans="1:8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12"/>
      <c r="K2695" s="30"/>
      <c r="L2695" s="2"/>
      <c r="M2695" s="15"/>
      <c r="N2695" s="11"/>
      <c r="O2695" s="11"/>
      <c r="P2695" s="11"/>
      <c r="Q2695" s="11"/>
      <c r="R2695" s="15"/>
      <c r="S2695" s="13"/>
      <c r="T2695" s="13"/>
      <c r="U2695" s="19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9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</row>
    <row r="2696" spans="1:8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12"/>
      <c r="K2696" s="30"/>
      <c r="L2696" s="2"/>
      <c r="M2696" s="15"/>
      <c r="N2696" s="11"/>
      <c r="O2696" s="11"/>
      <c r="P2696" s="11"/>
      <c r="Q2696" s="11"/>
      <c r="R2696" s="15"/>
      <c r="S2696" s="13"/>
      <c r="T2696" s="13"/>
      <c r="U2696" s="19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9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</row>
    <row r="2697" spans="1:8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12"/>
      <c r="K2697" s="30"/>
      <c r="L2697" s="2"/>
      <c r="M2697" s="15"/>
      <c r="N2697" s="11"/>
      <c r="O2697" s="11"/>
      <c r="P2697" s="11"/>
      <c r="Q2697" s="11"/>
      <c r="R2697" s="15"/>
      <c r="S2697" s="13"/>
      <c r="T2697" s="13"/>
      <c r="U2697" s="19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9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</row>
    <row r="2698" spans="1:8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12"/>
      <c r="K2698" s="30"/>
      <c r="L2698" s="2"/>
      <c r="M2698" s="15"/>
      <c r="N2698" s="11"/>
      <c r="O2698" s="11"/>
      <c r="P2698" s="11"/>
      <c r="Q2698" s="11"/>
      <c r="R2698" s="15"/>
      <c r="S2698" s="13"/>
      <c r="T2698" s="13"/>
      <c r="U2698" s="19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9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</row>
    <row r="2699" spans="1:8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12"/>
      <c r="K2699" s="30"/>
      <c r="L2699" s="2"/>
      <c r="M2699" s="15"/>
      <c r="N2699" s="11"/>
      <c r="O2699" s="11"/>
      <c r="P2699" s="11"/>
      <c r="Q2699" s="11"/>
      <c r="R2699" s="15"/>
      <c r="S2699" s="13"/>
      <c r="T2699" s="13"/>
      <c r="U2699" s="19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9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</row>
    <row r="2700" spans="1:8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12"/>
      <c r="K2700" s="30"/>
      <c r="L2700" s="2"/>
      <c r="M2700" s="15"/>
      <c r="N2700" s="11"/>
      <c r="O2700" s="11"/>
      <c r="P2700" s="11"/>
      <c r="Q2700" s="11"/>
      <c r="R2700" s="15"/>
      <c r="S2700" s="13"/>
      <c r="T2700" s="13"/>
      <c r="U2700" s="19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9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</row>
    <row r="2701" spans="1:8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12"/>
      <c r="K2701" s="30"/>
      <c r="L2701" s="2"/>
      <c r="M2701" s="15"/>
      <c r="N2701" s="11"/>
      <c r="O2701" s="11"/>
      <c r="P2701" s="11"/>
      <c r="Q2701" s="11"/>
      <c r="R2701" s="15"/>
      <c r="S2701" s="13"/>
      <c r="T2701" s="13"/>
      <c r="U2701" s="19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9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</row>
    <row r="2702" spans="1:8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12"/>
      <c r="K2702" s="30"/>
      <c r="L2702" s="2"/>
      <c r="M2702" s="15"/>
      <c r="N2702" s="11"/>
      <c r="O2702" s="11"/>
      <c r="P2702" s="11"/>
      <c r="Q2702" s="11"/>
      <c r="R2702" s="15"/>
      <c r="S2702" s="13"/>
      <c r="T2702" s="13"/>
      <c r="U2702" s="19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9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</row>
    <row r="2703" spans="1:8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12"/>
      <c r="K2703" s="30"/>
      <c r="L2703" s="2"/>
      <c r="M2703" s="15"/>
      <c r="N2703" s="11"/>
      <c r="O2703" s="11"/>
      <c r="P2703" s="11"/>
      <c r="Q2703" s="11"/>
      <c r="R2703" s="15"/>
      <c r="S2703" s="13"/>
      <c r="T2703" s="13"/>
      <c r="U2703" s="19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9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</row>
    <row r="2704" spans="1:8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12"/>
      <c r="K2704" s="30"/>
      <c r="L2704" s="2"/>
      <c r="M2704" s="15"/>
      <c r="N2704" s="11"/>
      <c r="O2704" s="11"/>
      <c r="P2704" s="11"/>
      <c r="Q2704" s="11"/>
      <c r="R2704" s="15"/>
      <c r="S2704" s="13"/>
      <c r="T2704" s="13"/>
      <c r="U2704" s="19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9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</row>
    <row r="2705" spans="1:8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12"/>
      <c r="K2705" s="30"/>
      <c r="L2705" s="2"/>
      <c r="M2705" s="15"/>
      <c r="N2705" s="11"/>
      <c r="O2705" s="11"/>
      <c r="P2705" s="11"/>
      <c r="Q2705" s="11"/>
      <c r="R2705" s="15"/>
      <c r="S2705" s="13"/>
      <c r="T2705" s="13"/>
      <c r="U2705" s="19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9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</row>
    <row r="2706" spans="1:8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12"/>
      <c r="K2706" s="30"/>
      <c r="L2706" s="2"/>
      <c r="M2706" s="15"/>
      <c r="N2706" s="11"/>
      <c r="O2706" s="11"/>
      <c r="P2706" s="11"/>
      <c r="Q2706" s="11"/>
      <c r="R2706" s="15"/>
      <c r="S2706" s="13"/>
      <c r="T2706" s="13"/>
      <c r="U2706" s="19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9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</row>
    <row r="2707" spans="1:8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12"/>
      <c r="K2707" s="30"/>
      <c r="L2707" s="2"/>
      <c r="M2707" s="15"/>
      <c r="N2707" s="11"/>
      <c r="O2707" s="11"/>
      <c r="P2707" s="11"/>
      <c r="Q2707" s="11"/>
      <c r="R2707" s="15"/>
      <c r="S2707" s="13"/>
      <c r="T2707" s="13"/>
      <c r="U2707" s="19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9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</row>
    <row r="2708" spans="1:8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12"/>
      <c r="K2708" s="30"/>
      <c r="L2708" s="2"/>
      <c r="M2708" s="15"/>
      <c r="N2708" s="11"/>
      <c r="O2708" s="11"/>
      <c r="P2708" s="11"/>
      <c r="Q2708" s="11"/>
      <c r="R2708" s="15"/>
      <c r="S2708" s="13"/>
      <c r="T2708" s="13"/>
      <c r="U2708" s="19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9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</row>
    <row r="2709" spans="1:8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12"/>
      <c r="K2709" s="30"/>
      <c r="L2709" s="2"/>
      <c r="M2709" s="15"/>
      <c r="N2709" s="11"/>
      <c r="O2709" s="11"/>
      <c r="P2709" s="11"/>
      <c r="Q2709" s="11"/>
      <c r="R2709" s="15"/>
      <c r="S2709" s="13"/>
      <c r="T2709" s="13"/>
      <c r="U2709" s="19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9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</row>
    <row r="2710" spans="1:8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12"/>
      <c r="K2710" s="30"/>
      <c r="L2710" s="2"/>
      <c r="M2710" s="15"/>
      <c r="N2710" s="11"/>
      <c r="O2710" s="11"/>
      <c r="P2710" s="11"/>
      <c r="Q2710" s="11"/>
      <c r="R2710" s="15"/>
      <c r="S2710" s="13"/>
      <c r="T2710" s="13"/>
      <c r="U2710" s="19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9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</row>
    <row r="2711" spans="1:8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12"/>
      <c r="K2711" s="30"/>
      <c r="L2711" s="2"/>
      <c r="M2711" s="15"/>
      <c r="N2711" s="11"/>
      <c r="O2711" s="11"/>
      <c r="P2711" s="11"/>
      <c r="Q2711" s="11"/>
      <c r="R2711" s="15"/>
      <c r="S2711" s="13"/>
      <c r="T2711" s="13"/>
      <c r="U2711" s="19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9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</row>
    <row r="2712" spans="1:8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12"/>
      <c r="K2712" s="30"/>
      <c r="L2712" s="2"/>
      <c r="M2712" s="15"/>
      <c r="N2712" s="11"/>
      <c r="O2712" s="11"/>
      <c r="P2712" s="11"/>
      <c r="Q2712" s="11"/>
      <c r="R2712" s="15"/>
      <c r="S2712" s="13"/>
      <c r="T2712" s="13"/>
      <c r="U2712" s="19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9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</row>
    <row r="2713" spans="1:8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12"/>
      <c r="K2713" s="30"/>
      <c r="L2713" s="2"/>
      <c r="M2713" s="15"/>
      <c r="N2713" s="11"/>
      <c r="O2713" s="11"/>
      <c r="P2713" s="11"/>
      <c r="Q2713" s="11"/>
      <c r="R2713" s="15"/>
      <c r="S2713" s="13"/>
      <c r="T2713" s="13"/>
      <c r="U2713" s="19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9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</row>
    <row r="2714" spans="1:8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12"/>
      <c r="K2714" s="30"/>
      <c r="L2714" s="2"/>
      <c r="M2714" s="15"/>
      <c r="N2714" s="11"/>
      <c r="O2714" s="11"/>
      <c r="P2714" s="11"/>
      <c r="Q2714" s="11"/>
      <c r="R2714" s="15"/>
      <c r="S2714" s="13"/>
      <c r="T2714" s="13"/>
      <c r="U2714" s="19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9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</row>
    <row r="2715" spans="1:8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12"/>
      <c r="K2715" s="30"/>
      <c r="L2715" s="2"/>
      <c r="M2715" s="15"/>
      <c r="N2715" s="11"/>
      <c r="O2715" s="11"/>
      <c r="P2715" s="11"/>
      <c r="Q2715" s="11"/>
      <c r="R2715" s="15"/>
      <c r="S2715" s="13"/>
      <c r="T2715" s="13"/>
      <c r="U2715" s="19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9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</row>
    <row r="2716" spans="1:8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12"/>
      <c r="K2716" s="30"/>
      <c r="L2716" s="2"/>
      <c r="M2716" s="15"/>
      <c r="N2716" s="11"/>
      <c r="O2716" s="11"/>
      <c r="P2716" s="11"/>
      <c r="Q2716" s="11"/>
      <c r="R2716" s="15"/>
      <c r="S2716" s="13"/>
      <c r="T2716" s="13"/>
      <c r="U2716" s="19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9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</row>
    <row r="2717" spans="1:8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12"/>
      <c r="K2717" s="30"/>
      <c r="L2717" s="2"/>
      <c r="M2717" s="15"/>
      <c r="N2717" s="11"/>
      <c r="O2717" s="11"/>
      <c r="P2717" s="11"/>
      <c r="Q2717" s="11"/>
      <c r="R2717" s="15"/>
      <c r="S2717" s="13"/>
      <c r="T2717" s="13"/>
      <c r="U2717" s="19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9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</row>
    <row r="2718" spans="1:8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12"/>
      <c r="K2718" s="30"/>
      <c r="L2718" s="2"/>
      <c r="M2718" s="15"/>
      <c r="N2718" s="11"/>
      <c r="O2718" s="11"/>
      <c r="P2718" s="11"/>
      <c r="Q2718" s="11"/>
      <c r="R2718" s="15"/>
      <c r="S2718" s="13"/>
      <c r="T2718" s="13"/>
      <c r="U2718" s="19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9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</row>
    <row r="2719" spans="1:8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12"/>
      <c r="K2719" s="30"/>
      <c r="L2719" s="2"/>
      <c r="M2719" s="15"/>
      <c r="N2719" s="11"/>
      <c r="O2719" s="11"/>
      <c r="P2719" s="11"/>
      <c r="Q2719" s="11"/>
      <c r="R2719" s="15"/>
      <c r="S2719" s="13"/>
      <c r="T2719" s="13"/>
      <c r="U2719" s="19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9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</row>
    <row r="2720" spans="1:8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12"/>
      <c r="K2720" s="30"/>
      <c r="L2720" s="2"/>
      <c r="M2720" s="15"/>
      <c r="N2720" s="11"/>
      <c r="O2720" s="11"/>
      <c r="P2720" s="11"/>
      <c r="Q2720" s="11"/>
      <c r="R2720" s="15"/>
      <c r="S2720" s="13"/>
      <c r="T2720" s="13"/>
      <c r="U2720" s="19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9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</row>
    <row r="2721" spans="1:8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12"/>
      <c r="K2721" s="30"/>
      <c r="L2721" s="2"/>
      <c r="M2721" s="15"/>
      <c r="N2721" s="11"/>
      <c r="O2721" s="11"/>
      <c r="P2721" s="11"/>
      <c r="Q2721" s="11"/>
      <c r="R2721" s="15"/>
      <c r="S2721" s="13"/>
      <c r="T2721" s="13"/>
      <c r="U2721" s="19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9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</row>
    <row r="2722" spans="1:8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12"/>
      <c r="K2722" s="30"/>
      <c r="L2722" s="2"/>
      <c r="M2722" s="15"/>
      <c r="N2722" s="11"/>
      <c r="O2722" s="11"/>
      <c r="P2722" s="11"/>
      <c r="Q2722" s="11"/>
      <c r="R2722" s="15"/>
      <c r="S2722" s="13"/>
      <c r="T2722" s="13"/>
      <c r="U2722" s="19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9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</row>
    <row r="2723" spans="1:8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12"/>
      <c r="K2723" s="30"/>
      <c r="L2723" s="2"/>
      <c r="M2723" s="15"/>
      <c r="N2723" s="11"/>
      <c r="O2723" s="11"/>
      <c r="P2723" s="11"/>
      <c r="Q2723" s="11"/>
      <c r="R2723" s="15"/>
      <c r="S2723" s="13"/>
      <c r="T2723" s="13"/>
      <c r="U2723" s="19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9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</row>
    <row r="2724" spans="1:8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12"/>
      <c r="K2724" s="30"/>
      <c r="L2724" s="2"/>
      <c r="M2724" s="15"/>
      <c r="N2724" s="11"/>
      <c r="O2724" s="11"/>
      <c r="P2724" s="11"/>
      <c r="Q2724" s="11"/>
      <c r="R2724" s="15"/>
      <c r="S2724" s="13"/>
      <c r="T2724" s="13"/>
      <c r="U2724" s="19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9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</row>
    <row r="2725" spans="1:8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12"/>
      <c r="K2725" s="30"/>
      <c r="L2725" s="2"/>
      <c r="M2725" s="15"/>
      <c r="N2725" s="11"/>
      <c r="O2725" s="11"/>
      <c r="P2725" s="11"/>
      <c r="Q2725" s="11"/>
      <c r="R2725" s="15"/>
      <c r="S2725" s="13"/>
      <c r="T2725" s="13"/>
      <c r="U2725" s="19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9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</row>
    <row r="2726" spans="1:8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12"/>
      <c r="K2726" s="30"/>
      <c r="L2726" s="2"/>
      <c r="M2726" s="15"/>
      <c r="N2726" s="11"/>
      <c r="O2726" s="11"/>
      <c r="P2726" s="11"/>
      <c r="Q2726" s="11"/>
      <c r="R2726" s="15"/>
      <c r="S2726" s="13"/>
      <c r="T2726" s="13"/>
      <c r="U2726" s="19"/>
      <c r="V2726" s="13"/>
      <c r="W2726" s="4"/>
      <c r="X2726" s="30"/>
      <c r="Y2726" s="27"/>
      <c r="Z2726" s="27"/>
      <c r="AA2726" s="32"/>
      <c r="AB2726" s="20"/>
      <c r="AC2726" s="23"/>
      <c r="AD2726" s="27"/>
      <c r="AE2726" s="20"/>
      <c r="AF2726" s="20"/>
      <c r="AG2726" s="20"/>
      <c r="AH2726" s="27"/>
      <c r="AI2726" s="21"/>
      <c r="AJ2726" s="27"/>
      <c r="AK2726" s="27"/>
      <c r="AL2726" s="23"/>
      <c r="AM2726" s="23"/>
      <c r="AN2726" s="23"/>
      <c r="AO2726" s="23"/>
      <c r="AP2726" s="23"/>
      <c r="AQ2726" s="23"/>
      <c r="AR2726" s="23"/>
      <c r="AS2726" s="23"/>
      <c r="AT2726" s="23"/>
      <c r="AU2726" s="23"/>
      <c r="AV2726" s="23"/>
      <c r="AW2726" s="23"/>
      <c r="AX2726" s="23"/>
      <c r="AY2726" s="23"/>
      <c r="AZ2726" s="23"/>
      <c r="BA2726" s="23"/>
      <c r="BB2726" s="23"/>
      <c r="BC2726" s="23"/>
      <c r="BD2726" s="23"/>
      <c r="BE2726" s="23"/>
      <c r="BF2726" s="23"/>
      <c r="BG2726" s="23"/>
      <c r="BH2726" s="23"/>
      <c r="BI2726" s="23"/>
      <c r="BJ2726" s="23"/>
      <c r="BK2726" s="23"/>
      <c r="BL2726" s="23"/>
      <c r="BM2726" s="23"/>
      <c r="BN2726" s="23"/>
      <c r="BO2726" s="23"/>
      <c r="BP2726" s="23"/>
      <c r="BQ2726" s="23"/>
      <c r="BR2726" s="23"/>
      <c r="BS2726" s="23"/>
      <c r="BT2726" s="23"/>
      <c r="BU2726" s="23"/>
      <c r="BV2726" s="23"/>
      <c r="BW2726" s="23"/>
      <c r="BX2726" s="23"/>
      <c r="BY2726" s="23"/>
      <c r="BZ2726" s="23"/>
      <c r="CA2726" s="23"/>
      <c r="CB2726" s="23"/>
    </row>
    <row r="2727" spans="1:8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12"/>
      <c r="K2727" s="30"/>
      <c r="L2727" s="2"/>
      <c r="M2727" s="15"/>
      <c r="N2727" s="11"/>
      <c r="O2727" s="11"/>
      <c r="P2727" s="11"/>
      <c r="Q2727" s="11"/>
      <c r="R2727" s="15"/>
      <c r="S2727" s="13"/>
      <c r="T2727" s="13"/>
      <c r="U2727" s="19"/>
      <c r="V2727" s="13"/>
      <c r="W2727" s="4"/>
      <c r="X2727" s="30"/>
      <c r="Y2727" s="27"/>
      <c r="Z2727" s="27"/>
      <c r="AA2727" s="32"/>
      <c r="AB2727" s="20"/>
      <c r="AC2727" s="23"/>
      <c r="AD2727" s="27"/>
      <c r="AE2727" s="20"/>
      <c r="AF2727" s="20"/>
      <c r="AG2727" s="20"/>
      <c r="AH2727" s="27"/>
      <c r="AI2727" s="21"/>
      <c r="AJ2727" s="27"/>
      <c r="AK2727" s="27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  <c r="AZ2727" s="23"/>
      <c r="BA2727" s="23"/>
      <c r="BB2727" s="23"/>
      <c r="BC2727" s="23"/>
      <c r="BD2727" s="23"/>
      <c r="BE2727" s="23"/>
      <c r="BF2727" s="23"/>
      <c r="BG2727" s="23"/>
      <c r="BH2727" s="23"/>
      <c r="BI2727" s="23"/>
      <c r="BJ2727" s="23"/>
      <c r="BK2727" s="23"/>
      <c r="BL2727" s="23"/>
      <c r="BM2727" s="23"/>
      <c r="BN2727" s="23"/>
      <c r="BO2727" s="23"/>
      <c r="BP2727" s="23"/>
      <c r="BQ2727" s="23"/>
      <c r="BR2727" s="23"/>
      <c r="BS2727" s="23"/>
      <c r="BT2727" s="23"/>
      <c r="BU2727" s="23"/>
      <c r="BV2727" s="23"/>
      <c r="BW2727" s="23"/>
      <c r="BX2727" s="23"/>
      <c r="BY2727" s="23"/>
      <c r="BZ2727" s="23"/>
      <c r="CA2727" s="23"/>
      <c r="CB2727" s="23"/>
    </row>
    <row r="2728" spans="1:8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12"/>
      <c r="K2728" s="30"/>
      <c r="L2728" s="2"/>
      <c r="M2728" s="15"/>
      <c r="N2728" s="11"/>
      <c r="O2728" s="11"/>
      <c r="P2728" s="11"/>
      <c r="Q2728" s="11"/>
      <c r="R2728" s="15"/>
      <c r="S2728" s="13"/>
      <c r="T2728" s="13"/>
      <c r="U2728" s="19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9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</row>
    <row r="2729" spans="1:8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12"/>
      <c r="K2729" s="30"/>
      <c r="L2729" s="2"/>
      <c r="M2729" s="15"/>
      <c r="N2729" s="11"/>
      <c r="O2729" s="11"/>
      <c r="P2729" s="11"/>
      <c r="Q2729" s="11"/>
      <c r="R2729" s="15"/>
      <c r="S2729" s="13"/>
      <c r="T2729" s="13"/>
      <c r="U2729" s="19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9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</row>
    <row r="2730" spans="1:8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12"/>
      <c r="K2730" s="30"/>
      <c r="L2730" s="2"/>
      <c r="M2730" s="15"/>
      <c r="N2730" s="11"/>
      <c r="O2730" s="11"/>
      <c r="P2730" s="11"/>
      <c r="Q2730" s="11"/>
      <c r="R2730" s="15"/>
      <c r="S2730" s="13"/>
      <c r="T2730" s="13"/>
      <c r="U2730" s="19"/>
      <c r="V2730" s="13"/>
      <c r="W2730" s="4"/>
      <c r="X2730" s="30"/>
      <c r="Y2730" s="27"/>
      <c r="Z2730" s="27"/>
      <c r="AA2730" s="32"/>
      <c r="AB2730" s="20"/>
      <c r="AC2730" s="23"/>
      <c r="AD2730" s="27"/>
      <c r="AE2730" s="20"/>
      <c r="AF2730" s="20"/>
      <c r="AG2730" s="20"/>
      <c r="AH2730" s="27"/>
      <c r="AI2730" s="21"/>
      <c r="AJ2730" s="27"/>
      <c r="AK2730" s="27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  <c r="AV2730" s="23"/>
      <c r="AW2730" s="23"/>
      <c r="AX2730" s="23"/>
      <c r="AY2730" s="23"/>
      <c r="AZ2730" s="23"/>
      <c r="BA2730" s="23"/>
      <c r="BB2730" s="23"/>
      <c r="BC2730" s="23"/>
      <c r="BD2730" s="23"/>
      <c r="BE2730" s="23"/>
      <c r="BF2730" s="23"/>
      <c r="BG2730" s="23"/>
      <c r="BH2730" s="23"/>
      <c r="BI2730" s="23"/>
      <c r="BJ2730" s="23"/>
      <c r="BK2730" s="23"/>
      <c r="BL2730" s="23"/>
      <c r="BM2730" s="23"/>
      <c r="BN2730" s="23"/>
      <c r="BO2730" s="23"/>
      <c r="BP2730" s="23"/>
      <c r="BQ2730" s="23"/>
      <c r="BR2730" s="23"/>
      <c r="BS2730" s="23"/>
      <c r="BT2730" s="23"/>
      <c r="BU2730" s="23"/>
      <c r="BV2730" s="23"/>
      <c r="BW2730" s="23"/>
      <c r="BX2730" s="23"/>
      <c r="BY2730" s="23"/>
      <c r="BZ2730" s="23"/>
      <c r="CA2730" s="23"/>
      <c r="CB2730" s="23"/>
    </row>
    <row r="2731" spans="1:8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12"/>
      <c r="K2731" s="30"/>
      <c r="L2731" s="2"/>
      <c r="M2731" s="15"/>
      <c r="N2731" s="11"/>
      <c r="O2731" s="11"/>
      <c r="P2731" s="11"/>
      <c r="Q2731" s="11"/>
      <c r="R2731" s="15"/>
      <c r="S2731" s="13"/>
      <c r="T2731" s="13"/>
      <c r="U2731" s="19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9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</row>
    <row r="2732" spans="1:8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12"/>
      <c r="K2732" s="30"/>
      <c r="L2732" s="2"/>
      <c r="M2732" s="15"/>
      <c r="N2732" s="11"/>
      <c r="O2732" s="11"/>
      <c r="P2732" s="11"/>
      <c r="Q2732" s="11"/>
      <c r="R2732" s="15"/>
      <c r="S2732" s="13"/>
      <c r="T2732" s="13"/>
      <c r="U2732" s="19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9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</row>
    <row r="2733" spans="1:8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12"/>
      <c r="K2733" s="30"/>
      <c r="L2733" s="2"/>
      <c r="M2733" s="15"/>
      <c r="N2733" s="11"/>
      <c r="O2733" s="11"/>
      <c r="P2733" s="11"/>
      <c r="Q2733" s="11"/>
      <c r="R2733" s="15"/>
      <c r="S2733" s="13"/>
      <c r="T2733" s="13"/>
      <c r="U2733" s="19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9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</row>
    <row r="2734" spans="1:8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12"/>
      <c r="K2734" s="30"/>
      <c r="L2734" s="2"/>
      <c r="M2734" s="15"/>
      <c r="N2734" s="11"/>
      <c r="O2734" s="11"/>
      <c r="P2734" s="11"/>
      <c r="Q2734" s="11"/>
      <c r="R2734" s="15"/>
      <c r="S2734" s="13"/>
      <c r="T2734" s="13"/>
      <c r="U2734" s="19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9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</row>
    <row r="2735" spans="1:8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12"/>
      <c r="K2735" s="30"/>
      <c r="L2735" s="2"/>
      <c r="M2735" s="15"/>
      <c r="N2735" s="11"/>
      <c r="O2735" s="11"/>
      <c r="P2735" s="11"/>
      <c r="Q2735" s="11"/>
      <c r="R2735" s="15"/>
      <c r="S2735" s="13"/>
      <c r="T2735" s="13"/>
      <c r="U2735" s="19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9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</row>
    <row r="2736" spans="1:8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12"/>
      <c r="K2736" s="30"/>
      <c r="L2736" s="2"/>
      <c r="M2736" s="15"/>
      <c r="N2736" s="11"/>
      <c r="O2736" s="11"/>
      <c r="P2736" s="11"/>
      <c r="Q2736" s="11"/>
      <c r="R2736" s="15"/>
      <c r="S2736" s="13"/>
      <c r="T2736" s="13"/>
      <c r="U2736" s="19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9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</row>
    <row r="2737" spans="1:8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12"/>
      <c r="K2737" s="30"/>
      <c r="L2737" s="2"/>
      <c r="M2737" s="15"/>
      <c r="N2737" s="11"/>
      <c r="O2737" s="11"/>
      <c r="P2737" s="11"/>
      <c r="Q2737" s="11"/>
      <c r="R2737" s="15"/>
      <c r="S2737" s="13"/>
      <c r="T2737" s="13"/>
      <c r="U2737" s="19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9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</row>
    <row r="2738" spans="1:8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12"/>
      <c r="K2738" s="30"/>
      <c r="L2738" s="2"/>
      <c r="M2738" s="15"/>
      <c r="N2738" s="11"/>
      <c r="O2738" s="11"/>
      <c r="P2738" s="11"/>
      <c r="Q2738" s="11"/>
      <c r="R2738" s="15"/>
      <c r="S2738" s="13"/>
      <c r="T2738" s="13"/>
      <c r="U2738" s="19"/>
      <c r="V2738" s="13"/>
      <c r="W2738" s="4"/>
      <c r="X2738" s="30"/>
      <c r="Y2738" s="9"/>
      <c r="Z2738" s="9"/>
      <c r="AA2738" s="28"/>
      <c r="AB2738" s="3"/>
      <c r="AC2738" s="1"/>
      <c r="AD2738" s="9"/>
      <c r="AE2738" s="3"/>
      <c r="AF2738" s="3"/>
      <c r="AG2738" s="3"/>
      <c r="AH2738" s="9"/>
      <c r="AI2738" s="10"/>
      <c r="AJ2738" s="9"/>
      <c r="AK2738" s="9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</row>
    <row r="2739" spans="1:8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12"/>
      <c r="K2739" s="30"/>
      <c r="L2739" s="2"/>
      <c r="M2739" s="15"/>
      <c r="N2739" s="11"/>
      <c r="O2739" s="11"/>
      <c r="P2739" s="11"/>
      <c r="Q2739" s="11"/>
      <c r="R2739" s="15"/>
      <c r="S2739" s="13"/>
      <c r="T2739" s="13"/>
      <c r="U2739" s="19"/>
      <c r="V2739" s="13"/>
      <c r="W2739" s="4"/>
      <c r="X2739" s="30"/>
      <c r="Y2739" s="9"/>
      <c r="Z2739" s="9"/>
      <c r="AA2739" s="28"/>
      <c r="AB2739" s="3"/>
      <c r="AC2739" s="1"/>
      <c r="AD2739" s="9"/>
      <c r="AE2739" s="3"/>
      <c r="AF2739" s="3"/>
      <c r="AG2739" s="3"/>
      <c r="AH2739" s="9"/>
      <c r="AI2739" s="10"/>
      <c r="AJ2739" s="9"/>
      <c r="AK2739" s="9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</row>
    <row r="2740" spans="1:8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12"/>
      <c r="K2740" s="30"/>
      <c r="L2740" s="2"/>
      <c r="M2740" s="15"/>
      <c r="N2740" s="11"/>
      <c r="O2740" s="11"/>
      <c r="P2740" s="11"/>
      <c r="Q2740" s="11"/>
      <c r="R2740" s="15"/>
      <c r="S2740" s="13"/>
      <c r="T2740" s="13"/>
      <c r="U2740" s="19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9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</row>
    <row r="2741" spans="1:8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12"/>
      <c r="K2741" s="30"/>
      <c r="L2741" s="2"/>
      <c r="M2741" s="15"/>
      <c r="N2741" s="11"/>
      <c r="O2741" s="11"/>
      <c r="P2741" s="11"/>
      <c r="Q2741" s="11"/>
      <c r="R2741" s="15"/>
      <c r="S2741" s="13"/>
      <c r="T2741" s="13"/>
      <c r="U2741" s="19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9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</row>
    <row r="2742" spans="1:8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12"/>
      <c r="K2742" s="30"/>
      <c r="L2742" s="2"/>
      <c r="M2742" s="15"/>
      <c r="N2742" s="11"/>
      <c r="O2742" s="11"/>
      <c r="P2742" s="11"/>
      <c r="Q2742" s="11"/>
      <c r="R2742" s="15"/>
      <c r="S2742" s="13"/>
      <c r="T2742" s="13"/>
      <c r="U2742" s="19"/>
      <c r="V2742" s="13"/>
      <c r="W2742" s="4"/>
      <c r="X2742" s="30"/>
      <c r="Y2742" s="9"/>
      <c r="Z2742" s="9"/>
      <c r="AA2742" s="28"/>
      <c r="AB2742" s="3"/>
      <c r="AC2742" s="1"/>
      <c r="AD2742" s="9"/>
      <c r="AE2742" s="3"/>
      <c r="AF2742" s="3"/>
      <c r="AG2742" s="3"/>
      <c r="AH2742" s="9"/>
      <c r="AI2742" s="10"/>
      <c r="AJ2742" s="9"/>
      <c r="AK2742" s="9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</row>
    <row r="2743" spans="1:8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12"/>
      <c r="K2743" s="30"/>
      <c r="L2743" s="2"/>
      <c r="M2743" s="15"/>
      <c r="N2743" s="11"/>
      <c r="O2743" s="11"/>
      <c r="P2743" s="11"/>
      <c r="Q2743" s="11"/>
      <c r="R2743" s="15"/>
      <c r="S2743" s="13"/>
      <c r="T2743" s="13"/>
      <c r="U2743" s="19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9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</row>
    <row r="2744" spans="1:8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12"/>
      <c r="K2744" s="30"/>
      <c r="L2744" s="2"/>
      <c r="M2744" s="15"/>
      <c r="N2744" s="11"/>
      <c r="O2744" s="11"/>
      <c r="P2744" s="11"/>
      <c r="Q2744" s="11"/>
      <c r="R2744" s="15"/>
      <c r="S2744" s="13"/>
      <c r="T2744" s="13"/>
      <c r="U2744" s="19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9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</row>
    <row r="2745" spans="1:8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12"/>
      <c r="K2745" s="30"/>
      <c r="L2745" s="2"/>
      <c r="M2745" s="15"/>
      <c r="N2745" s="11"/>
      <c r="O2745" s="11"/>
      <c r="P2745" s="11"/>
      <c r="Q2745" s="11"/>
      <c r="R2745" s="15"/>
      <c r="S2745" s="13"/>
      <c r="T2745" s="13"/>
      <c r="U2745" s="19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9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</row>
    <row r="2746" spans="1:8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12"/>
      <c r="K2746" s="30"/>
      <c r="L2746" s="2"/>
      <c r="M2746" s="15"/>
      <c r="N2746" s="11"/>
      <c r="O2746" s="11"/>
      <c r="P2746" s="11"/>
      <c r="Q2746" s="11"/>
      <c r="R2746" s="15"/>
      <c r="S2746" s="13"/>
      <c r="T2746" s="13"/>
      <c r="U2746" s="19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9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</row>
    <row r="2747" spans="1:8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12"/>
      <c r="K2747" s="30"/>
      <c r="L2747" s="2"/>
      <c r="M2747" s="15"/>
      <c r="N2747" s="11"/>
      <c r="O2747" s="11"/>
      <c r="P2747" s="11"/>
      <c r="Q2747" s="11"/>
      <c r="R2747" s="15"/>
      <c r="S2747" s="13"/>
      <c r="T2747" s="13"/>
      <c r="U2747" s="19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9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</row>
    <row r="2748" spans="1:8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12"/>
      <c r="K2748" s="30"/>
      <c r="L2748" s="2"/>
      <c r="M2748" s="15"/>
      <c r="N2748" s="11"/>
      <c r="O2748" s="11"/>
      <c r="P2748" s="11"/>
      <c r="Q2748" s="11"/>
      <c r="R2748" s="15"/>
      <c r="S2748" s="13"/>
      <c r="T2748" s="13"/>
      <c r="U2748" s="19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9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</row>
    <row r="2749" spans="1:8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12"/>
      <c r="K2749" s="30"/>
      <c r="L2749" s="2"/>
      <c r="M2749" s="15"/>
      <c r="N2749" s="11"/>
      <c r="O2749" s="11"/>
      <c r="P2749" s="11"/>
      <c r="Q2749" s="11"/>
      <c r="R2749" s="15"/>
      <c r="S2749" s="13"/>
      <c r="T2749" s="13"/>
      <c r="U2749" s="19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9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</row>
    <row r="2750" spans="1:8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12"/>
      <c r="K2750" s="30"/>
      <c r="L2750" s="2"/>
      <c r="M2750" s="15"/>
      <c r="N2750" s="11"/>
      <c r="O2750" s="11"/>
      <c r="P2750" s="11"/>
      <c r="Q2750" s="11"/>
      <c r="R2750" s="15"/>
      <c r="S2750" s="13"/>
      <c r="T2750" s="13"/>
      <c r="U2750" s="19"/>
      <c r="V2750" s="13"/>
      <c r="W2750" s="4"/>
      <c r="X2750" s="30"/>
      <c r="Y2750" s="9"/>
      <c r="Z2750" s="9"/>
      <c r="AA2750" s="28"/>
      <c r="AB2750" s="3"/>
      <c r="AC2750" s="1"/>
      <c r="AD2750" s="9"/>
      <c r="AE2750" s="3"/>
      <c r="AF2750" s="3"/>
      <c r="AG2750" s="3"/>
      <c r="AH2750" s="9"/>
      <c r="AI2750" s="10"/>
      <c r="AJ2750" s="9"/>
      <c r="AK2750" s="9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</row>
    <row r="2751" spans="1:8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12"/>
      <c r="K2751" s="30"/>
      <c r="L2751" s="2"/>
      <c r="M2751" s="15"/>
      <c r="N2751" s="11"/>
      <c r="O2751" s="11"/>
      <c r="P2751" s="11"/>
      <c r="Q2751" s="11"/>
      <c r="R2751" s="15"/>
      <c r="S2751" s="13"/>
      <c r="T2751" s="13"/>
      <c r="U2751" s="19"/>
      <c r="V2751" s="13"/>
      <c r="W2751" s="4"/>
      <c r="X2751" s="30"/>
      <c r="Y2751" s="9"/>
      <c r="Z2751" s="9"/>
      <c r="AA2751" s="28"/>
      <c r="AB2751" s="3"/>
      <c r="AC2751" s="1"/>
      <c r="AD2751" s="9"/>
      <c r="AE2751" s="3"/>
      <c r="AF2751" s="3"/>
      <c r="AG2751" s="3"/>
      <c r="AH2751" s="9"/>
      <c r="AI2751" s="10"/>
      <c r="AJ2751" s="9"/>
      <c r="AK2751" s="9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</row>
    <row r="2752" spans="1:8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12"/>
      <c r="K2752" s="30"/>
      <c r="L2752" s="2"/>
      <c r="M2752" s="15"/>
      <c r="N2752" s="11"/>
      <c r="O2752" s="11"/>
      <c r="P2752" s="11"/>
      <c r="Q2752" s="11"/>
      <c r="R2752" s="15"/>
      <c r="S2752" s="13"/>
      <c r="T2752" s="13"/>
      <c r="U2752" s="19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9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</row>
    <row r="2753" spans="1:8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12"/>
      <c r="K2753" s="30"/>
      <c r="L2753" s="2"/>
      <c r="M2753" s="15"/>
      <c r="N2753" s="11"/>
      <c r="O2753" s="11"/>
      <c r="P2753" s="11"/>
      <c r="Q2753" s="11"/>
      <c r="R2753" s="15"/>
      <c r="S2753" s="13"/>
      <c r="T2753" s="13"/>
      <c r="U2753" s="19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9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</row>
    <row r="2754" spans="1:8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12"/>
      <c r="K2754" s="30"/>
      <c r="L2754" s="2"/>
      <c r="M2754" s="15"/>
      <c r="N2754" s="11"/>
      <c r="O2754" s="11"/>
      <c r="P2754" s="11"/>
      <c r="Q2754" s="11"/>
      <c r="R2754" s="15"/>
      <c r="S2754" s="13"/>
      <c r="T2754" s="13"/>
      <c r="U2754" s="19"/>
      <c r="V2754" s="13"/>
      <c r="W2754" s="4"/>
      <c r="X2754" s="30"/>
      <c r="Y2754" s="9"/>
      <c r="Z2754" s="9"/>
      <c r="AA2754" s="28"/>
      <c r="AB2754" s="3"/>
      <c r="AC2754" s="1"/>
      <c r="AD2754" s="9"/>
      <c r="AE2754" s="3"/>
      <c r="AF2754" s="3"/>
      <c r="AG2754" s="3"/>
      <c r="AH2754" s="9"/>
      <c r="AI2754" s="10"/>
      <c r="AJ2754" s="9"/>
      <c r="AK2754" s="9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</row>
    <row r="2755" spans="1:8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12"/>
      <c r="K2755" s="30"/>
      <c r="L2755" s="2"/>
      <c r="M2755" s="15"/>
      <c r="N2755" s="11"/>
      <c r="O2755" s="11"/>
      <c r="P2755" s="11"/>
      <c r="Q2755" s="11"/>
      <c r="R2755" s="15"/>
      <c r="S2755" s="13"/>
      <c r="T2755" s="13"/>
      <c r="U2755" s="19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9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</row>
    <row r="2756" spans="1:8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12"/>
      <c r="K2756" s="30"/>
      <c r="L2756" s="2"/>
      <c r="M2756" s="15"/>
      <c r="N2756" s="11"/>
      <c r="O2756" s="11"/>
      <c r="P2756" s="11"/>
      <c r="Q2756" s="11"/>
      <c r="R2756" s="15"/>
      <c r="S2756" s="13"/>
      <c r="T2756" s="13"/>
      <c r="U2756" s="19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9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</row>
    <row r="2757" spans="1:8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12"/>
      <c r="K2757" s="30"/>
      <c r="L2757" s="2"/>
      <c r="M2757" s="15"/>
      <c r="N2757" s="11"/>
      <c r="O2757" s="11"/>
      <c r="P2757" s="11"/>
      <c r="Q2757" s="11"/>
      <c r="R2757" s="15"/>
      <c r="S2757" s="13"/>
      <c r="T2757" s="13"/>
      <c r="U2757" s="19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9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</row>
    <row r="2758" spans="1:8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12"/>
      <c r="K2758" s="30"/>
      <c r="L2758" s="2"/>
      <c r="M2758" s="15"/>
      <c r="N2758" s="11"/>
      <c r="O2758" s="11"/>
      <c r="P2758" s="11"/>
      <c r="Q2758" s="11"/>
      <c r="R2758" s="15"/>
      <c r="S2758" s="13"/>
      <c r="T2758" s="13"/>
      <c r="U2758" s="19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9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</row>
    <row r="2759" spans="1:8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12"/>
      <c r="K2759" s="30"/>
      <c r="L2759" s="2"/>
      <c r="M2759" s="15"/>
      <c r="N2759" s="11"/>
      <c r="O2759" s="11"/>
      <c r="P2759" s="11"/>
      <c r="Q2759" s="11"/>
      <c r="R2759" s="15"/>
      <c r="S2759" s="13"/>
      <c r="T2759" s="13"/>
      <c r="U2759" s="19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9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</row>
    <row r="2760" spans="1:8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12"/>
      <c r="K2760" s="30"/>
      <c r="L2760" s="2"/>
      <c r="M2760" s="15"/>
      <c r="N2760" s="11"/>
      <c r="O2760" s="11"/>
      <c r="P2760" s="11"/>
      <c r="Q2760" s="11"/>
      <c r="R2760" s="15"/>
      <c r="S2760" s="13"/>
      <c r="T2760" s="13"/>
      <c r="U2760" s="19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9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</row>
    <row r="2761" spans="1:8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12"/>
      <c r="K2761" s="30"/>
      <c r="L2761" s="2"/>
      <c r="M2761" s="15"/>
      <c r="N2761" s="11"/>
      <c r="O2761" s="11"/>
      <c r="P2761" s="11"/>
      <c r="Q2761" s="11"/>
      <c r="R2761" s="15"/>
      <c r="S2761" s="13"/>
      <c r="T2761" s="13"/>
      <c r="U2761" s="19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9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</row>
    <row r="2762" spans="1:8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12"/>
      <c r="K2762" s="30"/>
      <c r="L2762" s="2"/>
      <c r="M2762" s="15"/>
      <c r="N2762" s="11"/>
      <c r="O2762" s="11"/>
      <c r="P2762" s="11"/>
      <c r="Q2762" s="11"/>
      <c r="R2762" s="15"/>
      <c r="S2762" s="13"/>
      <c r="T2762" s="13"/>
      <c r="U2762" s="19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9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</row>
    <row r="2763" spans="1:8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12"/>
      <c r="K2763" s="30"/>
      <c r="L2763" s="2"/>
      <c r="M2763" s="15"/>
      <c r="N2763" s="11"/>
      <c r="O2763" s="11"/>
      <c r="P2763" s="11"/>
      <c r="Q2763" s="11"/>
      <c r="R2763" s="15"/>
      <c r="S2763" s="13"/>
      <c r="T2763" s="13"/>
      <c r="U2763" s="19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9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</row>
    <row r="2764" spans="1:8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12"/>
      <c r="K2764" s="30"/>
      <c r="L2764" s="2"/>
      <c r="M2764" s="15"/>
      <c r="N2764" s="11"/>
      <c r="O2764" s="11"/>
      <c r="P2764" s="11"/>
      <c r="Q2764" s="11"/>
      <c r="R2764" s="15"/>
      <c r="S2764" s="13"/>
      <c r="T2764" s="13"/>
      <c r="U2764" s="19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9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</row>
    <row r="2765" spans="1:8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12"/>
      <c r="K2765" s="30"/>
      <c r="L2765" s="2"/>
      <c r="M2765" s="15"/>
      <c r="N2765" s="11"/>
      <c r="O2765" s="11"/>
      <c r="P2765" s="11"/>
      <c r="Q2765" s="11"/>
      <c r="R2765" s="15"/>
      <c r="S2765" s="13"/>
      <c r="T2765" s="13"/>
      <c r="U2765" s="19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9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</row>
    <row r="2766" spans="1:8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12"/>
      <c r="K2766" s="30"/>
      <c r="L2766" s="2"/>
      <c r="M2766" s="15"/>
      <c r="N2766" s="11"/>
      <c r="O2766" s="11"/>
      <c r="P2766" s="11"/>
      <c r="Q2766" s="11"/>
      <c r="R2766" s="15"/>
      <c r="S2766" s="13"/>
      <c r="T2766" s="13"/>
      <c r="U2766" s="19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9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</row>
    <row r="2767" spans="1:8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12"/>
      <c r="K2767" s="30"/>
      <c r="L2767" s="2"/>
      <c r="M2767" s="15"/>
      <c r="N2767" s="11"/>
      <c r="O2767" s="11"/>
      <c r="P2767" s="11"/>
      <c r="Q2767" s="11"/>
      <c r="R2767" s="15"/>
      <c r="S2767" s="13"/>
      <c r="T2767" s="13"/>
      <c r="U2767" s="19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9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</row>
    <row r="2768" spans="1:8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12"/>
      <c r="K2768" s="30"/>
      <c r="L2768" s="2"/>
      <c r="M2768" s="15"/>
      <c r="N2768" s="11"/>
      <c r="O2768" s="11"/>
      <c r="P2768" s="11"/>
      <c r="Q2768" s="11"/>
      <c r="R2768" s="15"/>
      <c r="S2768" s="13"/>
      <c r="T2768" s="13"/>
      <c r="U2768" s="19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9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</row>
    <row r="2769" spans="1:8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12"/>
      <c r="K2769" s="30"/>
      <c r="L2769" s="2"/>
      <c r="M2769" s="15"/>
      <c r="N2769" s="11"/>
      <c r="O2769" s="11"/>
      <c r="P2769" s="11"/>
      <c r="Q2769" s="11"/>
      <c r="R2769" s="15"/>
      <c r="S2769" s="13"/>
      <c r="T2769" s="13"/>
      <c r="U2769" s="19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9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</row>
    <row r="2770" spans="1:8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12"/>
      <c r="K2770" s="30"/>
      <c r="L2770" s="2"/>
      <c r="M2770" s="15"/>
      <c r="N2770" s="11"/>
      <c r="O2770" s="11"/>
      <c r="P2770" s="11"/>
      <c r="Q2770" s="11"/>
      <c r="R2770" s="15"/>
      <c r="S2770" s="13"/>
      <c r="T2770" s="13"/>
      <c r="U2770" s="19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9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</row>
    <row r="2771" spans="1:8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12"/>
      <c r="K2771" s="30"/>
      <c r="L2771" s="2"/>
      <c r="M2771" s="15"/>
      <c r="N2771" s="11"/>
      <c r="O2771" s="11"/>
      <c r="P2771" s="11"/>
      <c r="Q2771" s="11"/>
      <c r="R2771" s="15"/>
      <c r="S2771" s="13"/>
      <c r="T2771" s="13"/>
      <c r="U2771" s="19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9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</row>
    <row r="2772" spans="1:8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12"/>
      <c r="K2772" s="30"/>
      <c r="L2772" s="2"/>
      <c r="M2772" s="15"/>
      <c r="N2772" s="11"/>
      <c r="O2772" s="11"/>
      <c r="P2772" s="11"/>
      <c r="Q2772" s="11"/>
      <c r="R2772" s="15"/>
      <c r="S2772" s="13"/>
      <c r="T2772" s="13"/>
      <c r="U2772" s="19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9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</row>
    <row r="2773" spans="1:8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12"/>
      <c r="K2773" s="30"/>
      <c r="L2773" s="2"/>
      <c r="M2773" s="15"/>
      <c r="N2773" s="11"/>
      <c r="O2773" s="11"/>
      <c r="P2773" s="11"/>
      <c r="Q2773" s="11"/>
      <c r="R2773" s="15"/>
      <c r="S2773" s="13"/>
      <c r="T2773" s="13"/>
      <c r="U2773" s="19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9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</row>
    <row r="2774" spans="1:8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12"/>
      <c r="K2774" s="30"/>
      <c r="L2774" s="2"/>
      <c r="M2774" s="15"/>
      <c r="N2774" s="11"/>
      <c r="O2774" s="11"/>
      <c r="P2774" s="11"/>
      <c r="Q2774" s="11"/>
      <c r="R2774" s="15"/>
      <c r="S2774" s="13"/>
      <c r="T2774" s="13"/>
      <c r="U2774" s="19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9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</row>
    <row r="2775" spans="1:8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12"/>
      <c r="K2775" s="30"/>
      <c r="L2775" s="2"/>
      <c r="M2775" s="15"/>
      <c r="N2775" s="11"/>
      <c r="O2775" s="11"/>
      <c r="P2775" s="11"/>
      <c r="Q2775" s="11"/>
      <c r="R2775" s="15"/>
      <c r="S2775" s="13"/>
      <c r="T2775" s="13"/>
      <c r="U2775" s="19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9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</row>
    <row r="2776" spans="1:8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12"/>
      <c r="K2776" s="30"/>
      <c r="L2776" s="2"/>
      <c r="M2776" s="15"/>
      <c r="N2776" s="11"/>
      <c r="O2776" s="11"/>
      <c r="P2776" s="11"/>
      <c r="Q2776" s="11"/>
      <c r="R2776" s="15"/>
      <c r="S2776" s="13"/>
      <c r="T2776" s="13"/>
      <c r="U2776" s="19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9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</row>
    <row r="2777" spans="1:8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12"/>
      <c r="K2777" s="30"/>
      <c r="L2777" s="2"/>
      <c r="M2777" s="15"/>
      <c r="N2777" s="11"/>
      <c r="O2777" s="11"/>
      <c r="P2777" s="11"/>
      <c r="Q2777" s="11"/>
      <c r="R2777" s="15"/>
      <c r="S2777" s="13"/>
      <c r="T2777" s="13"/>
      <c r="U2777" s="19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9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</row>
    <row r="2778" spans="1:8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12"/>
      <c r="K2778" s="30"/>
      <c r="L2778" s="2"/>
      <c r="M2778" s="15"/>
      <c r="N2778" s="11"/>
      <c r="O2778" s="11"/>
      <c r="P2778" s="11"/>
      <c r="Q2778" s="11"/>
      <c r="R2778" s="15"/>
      <c r="S2778" s="13"/>
      <c r="T2778" s="13"/>
      <c r="U2778" s="19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9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</row>
    <row r="2779" spans="1:8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12"/>
      <c r="K2779" s="30"/>
      <c r="L2779" s="2"/>
      <c r="M2779" s="15"/>
      <c r="N2779" s="11"/>
      <c r="O2779" s="11"/>
      <c r="P2779" s="11"/>
      <c r="Q2779" s="11"/>
      <c r="R2779" s="15"/>
      <c r="S2779" s="13"/>
      <c r="T2779" s="13"/>
      <c r="U2779" s="19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9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</row>
    <row r="2780" spans="1:8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12"/>
      <c r="K2780" s="30"/>
      <c r="L2780" s="2"/>
      <c r="M2780" s="15"/>
      <c r="N2780" s="11"/>
      <c r="O2780" s="11"/>
      <c r="P2780" s="11"/>
      <c r="Q2780" s="11"/>
      <c r="R2780" s="15"/>
      <c r="S2780" s="13"/>
      <c r="T2780" s="13"/>
      <c r="U2780" s="19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9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</row>
    <row r="2781" spans="1:8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12"/>
      <c r="K2781" s="30"/>
      <c r="L2781" s="2"/>
      <c r="M2781" s="15"/>
      <c r="N2781" s="11"/>
      <c r="O2781" s="11"/>
      <c r="P2781" s="11"/>
      <c r="Q2781" s="11"/>
      <c r="R2781" s="15"/>
      <c r="S2781" s="13"/>
      <c r="T2781" s="13"/>
      <c r="U2781" s="19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9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</row>
    <row r="2782" spans="1:8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12"/>
      <c r="K2782" s="30"/>
      <c r="L2782" s="2"/>
      <c r="M2782" s="15"/>
      <c r="N2782" s="11"/>
      <c r="O2782" s="11"/>
      <c r="P2782" s="11"/>
      <c r="Q2782" s="11"/>
      <c r="R2782" s="15"/>
      <c r="S2782" s="13"/>
      <c r="T2782" s="13"/>
      <c r="U2782" s="19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9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</row>
    <row r="2783" spans="1:8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12"/>
      <c r="K2783" s="30"/>
      <c r="L2783" s="2"/>
      <c r="M2783" s="15"/>
      <c r="N2783" s="11"/>
      <c r="O2783" s="11"/>
      <c r="P2783" s="11"/>
      <c r="Q2783" s="11"/>
      <c r="R2783" s="15"/>
      <c r="S2783" s="13"/>
      <c r="T2783" s="13"/>
      <c r="U2783" s="19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9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</row>
    <row r="2784" spans="1:8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12"/>
      <c r="K2784" s="30"/>
      <c r="L2784" s="2"/>
      <c r="M2784" s="15"/>
      <c r="N2784" s="11"/>
      <c r="O2784" s="11"/>
      <c r="P2784" s="11"/>
      <c r="Q2784" s="11"/>
      <c r="R2784" s="15"/>
      <c r="S2784" s="13"/>
      <c r="T2784" s="13"/>
      <c r="U2784" s="19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9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</row>
    <row r="2785" spans="1:8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12"/>
      <c r="K2785" s="30"/>
      <c r="L2785" s="2"/>
      <c r="M2785" s="15"/>
      <c r="N2785" s="11"/>
      <c r="O2785" s="11"/>
      <c r="P2785" s="11"/>
      <c r="Q2785" s="11"/>
      <c r="R2785" s="15"/>
      <c r="S2785" s="13"/>
      <c r="T2785" s="13"/>
      <c r="U2785" s="19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9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</row>
    <row r="2786" spans="1:8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12"/>
      <c r="K2786" s="30"/>
      <c r="L2786" s="2"/>
      <c r="M2786" s="15"/>
      <c r="N2786" s="11"/>
      <c r="O2786" s="11"/>
      <c r="P2786" s="11"/>
      <c r="Q2786" s="11"/>
      <c r="R2786" s="15"/>
      <c r="S2786" s="13"/>
      <c r="T2786" s="13"/>
      <c r="U2786" s="19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9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</row>
    <row r="2787" spans="1:8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12"/>
      <c r="K2787" s="30"/>
      <c r="L2787" s="2"/>
      <c r="M2787" s="15"/>
      <c r="N2787" s="11"/>
      <c r="O2787" s="11"/>
      <c r="P2787" s="11"/>
      <c r="Q2787" s="11"/>
      <c r="R2787" s="15"/>
      <c r="S2787" s="13"/>
      <c r="T2787" s="13"/>
      <c r="U2787" s="19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9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</row>
    <row r="2788" spans="1:8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12"/>
      <c r="K2788" s="30"/>
      <c r="L2788" s="2"/>
      <c r="M2788" s="15"/>
      <c r="N2788" s="11"/>
      <c r="O2788" s="11"/>
      <c r="P2788" s="11"/>
      <c r="Q2788" s="11"/>
      <c r="R2788" s="15"/>
      <c r="S2788" s="13"/>
      <c r="T2788" s="13"/>
      <c r="U2788" s="19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9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</row>
    <row r="2789" spans="1:8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12"/>
      <c r="K2789" s="30"/>
      <c r="L2789" s="2"/>
      <c r="M2789" s="15"/>
      <c r="N2789" s="11"/>
      <c r="O2789" s="11"/>
      <c r="P2789" s="11"/>
      <c r="Q2789" s="11"/>
      <c r="R2789" s="15"/>
      <c r="S2789" s="13"/>
      <c r="T2789" s="13"/>
      <c r="U2789" s="19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9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</row>
    <row r="2790" spans="1:8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12"/>
      <c r="K2790" s="30"/>
      <c r="L2790" s="2"/>
      <c r="M2790" s="15"/>
      <c r="N2790" s="11"/>
      <c r="O2790" s="11"/>
      <c r="P2790" s="11"/>
      <c r="Q2790" s="11"/>
      <c r="R2790" s="15"/>
      <c r="S2790" s="13"/>
      <c r="T2790" s="13"/>
      <c r="U2790" s="19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9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</row>
    <row r="2791" spans="1:8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12"/>
      <c r="K2791" s="30"/>
      <c r="L2791" s="2"/>
      <c r="M2791" s="15"/>
      <c r="N2791" s="11"/>
      <c r="O2791" s="11"/>
      <c r="P2791" s="11"/>
      <c r="Q2791" s="11"/>
      <c r="R2791" s="15"/>
      <c r="S2791" s="13"/>
      <c r="T2791" s="13"/>
      <c r="U2791" s="19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9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</row>
    <row r="2792" spans="1:8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12"/>
      <c r="K2792" s="30"/>
      <c r="L2792" s="2"/>
      <c r="M2792" s="15"/>
      <c r="N2792" s="11"/>
      <c r="O2792" s="11"/>
      <c r="P2792" s="11"/>
      <c r="Q2792" s="11"/>
      <c r="R2792" s="15"/>
      <c r="S2792" s="13"/>
      <c r="T2792" s="13"/>
      <c r="U2792" s="19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9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</row>
    <row r="2793" spans="1:8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12"/>
      <c r="K2793" s="30"/>
      <c r="L2793" s="2"/>
      <c r="M2793" s="15"/>
      <c r="N2793" s="11"/>
      <c r="O2793" s="11"/>
      <c r="P2793" s="11"/>
      <c r="Q2793" s="11"/>
      <c r="R2793" s="15"/>
      <c r="S2793" s="13"/>
      <c r="T2793" s="13"/>
      <c r="U2793" s="19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9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</row>
    <row r="2794" spans="1:8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12"/>
      <c r="K2794" s="30"/>
      <c r="L2794" s="2"/>
      <c r="M2794" s="15"/>
      <c r="N2794" s="11"/>
      <c r="O2794" s="11"/>
      <c r="P2794" s="11"/>
      <c r="Q2794" s="11"/>
      <c r="R2794" s="15"/>
      <c r="S2794" s="13"/>
      <c r="T2794" s="13"/>
      <c r="U2794" s="19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9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</row>
    <row r="2795" spans="1:8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12"/>
      <c r="K2795" s="30"/>
      <c r="L2795" s="2"/>
      <c r="M2795" s="15"/>
      <c r="N2795" s="11"/>
      <c r="O2795" s="11"/>
      <c r="P2795" s="11"/>
      <c r="Q2795" s="11"/>
      <c r="R2795" s="15"/>
      <c r="S2795" s="13"/>
      <c r="T2795" s="13"/>
      <c r="U2795" s="19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9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</row>
    <row r="2796" spans="1:8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12"/>
      <c r="K2796" s="30"/>
      <c r="L2796" s="2"/>
      <c r="M2796" s="15"/>
      <c r="N2796" s="11"/>
      <c r="O2796" s="11"/>
      <c r="P2796" s="11"/>
      <c r="Q2796" s="11"/>
      <c r="R2796" s="15"/>
      <c r="S2796" s="13"/>
      <c r="T2796" s="13"/>
      <c r="U2796" s="19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9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</row>
    <row r="2797" spans="1:8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12"/>
      <c r="K2797" s="30"/>
      <c r="L2797" s="2"/>
      <c r="M2797" s="15"/>
      <c r="N2797" s="11"/>
      <c r="O2797" s="11"/>
      <c r="P2797" s="11"/>
      <c r="Q2797" s="11"/>
      <c r="R2797" s="15"/>
      <c r="S2797" s="13"/>
      <c r="T2797" s="13"/>
      <c r="U2797" s="19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9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</row>
    <row r="2798" spans="1:8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12"/>
      <c r="K2798" s="30"/>
      <c r="L2798" s="2"/>
      <c r="M2798" s="15"/>
      <c r="N2798" s="11"/>
      <c r="O2798" s="11"/>
      <c r="P2798" s="11"/>
      <c r="Q2798" s="11"/>
      <c r="R2798" s="15"/>
      <c r="S2798" s="13"/>
      <c r="T2798" s="13"/>
      <c r="U2798" s="19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9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</row>
    <row r="2799" spans="1:8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12"/>
      <c r="K2799" s="30"/>
      <c r="L2799" s="2"/>
      <c r="M2799" s="15"/>
      <c r="N2799" s="11"/>
      <c r="O2799" s="11"/>
      <c r="P2799" s="11"/>
      <c r="Q2799" s="11"/>
      <c r="R2799" s="15"/>
      <c r="S2799" s="13"/>
      <c r="T2799" s="13"/>
      <c r="U2799" s="19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9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</row>
    <row r="2800" spans="1:8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12"/>
      <c r="K2800" s="30"/>
      <c r="L2800" s="2"/>
      <c r="M2800" s="15"/>
      <c r="N2800" s="11"/>
      <c r="O2800" s="11"/>
      <c r="P2800" s="11"/>
      <c r="Q2800" s="11"/>
      <c r="R2800" s="15"/>
      <c r="S2800" s="13"/>
      <c r="T2800" s="13"/>
      <c r="U2800" s="19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9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</row>
    <row r="2801" spans="1:8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12"/>
      <c r="K2801" s="30"/>
      <c r="L2801" s="2"/>
      <c r="M2801" s="15"/>
      <c r="N2801" s="11"/>
      <c r="O2801" s="11"/>
      <c r="P2801" s="11"/>
      <c r="Q2801" s="11"/>
      <c r="R2801" s="15"/>
      <c r="S2801" s="13"/>
      <c r="T2801" s="13"/>
      <c r="U2801" s="19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9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</row>
    <row r="2802" spans="1:8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12"/>
      <c r="K2802" s="30"/>
      <c r="L2802" s="2"/>
      <c r="M2802" s="15"/>
      <c r="N2802" s="11"/>
      <c r="O2802" s="11"/>
      <c r="P2802" s="11"/>
      <c r="Q2802" s="11"/>
      <c r="R2802" s="15"/>
      <c r="S2802" s="13"/>
      <c r="T2802" s="13"/>
      <c r="U2802" s="19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9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</row>
    <row r="2803" spans="1:8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12"/>
      <c r="K2803" s="30"/>
      <c r="L2803" s="2"/>
      <c r="M2803" s="15"/>
      <c r="N2803" s="11"/>
      <c r="O2803" s="11"/>
      <c r="P2803" s="11"/>
      <c r="Q2803" s="11"/>
      <c r="R2803" s="15"/>
      <c r="S2803" s="13"/>
      <c r="T2803" s="13"/>
      <c r="U2803" s="19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9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</row>
    <row r="2804" spans="1:8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12"/>
      <c r="K2804" s="30"/>
      <c r="L2804" s="2"/>
      <c r="M2804" s="15"/>
      <c r="N2804" s="11"/>
      <c r="O2804" s="11"/>
      <c r="P2804" s="11"/>
      <c r="Q2804" s="11"/>
      <c r="R2804" s="15"/>
      <c r="S2804" s="13"/>
      <c r="T2804" s="13"/>
      <c r="U2804" s="19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9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</row>
    <row r="2805" spans="1:8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12"/>
      <c r="K2805" s="30"/>
      <c r="L2805" s="2"/>
      <c r="M2805" s="15"/>
      <c r="N2805" s="11"/>
      <c r="O2805" s="11"/>
      <c r="P2805" s="11"/>
      <c r="Q2805" s="11"/>
      <c r="R2805" s="15"/>
      <c r="S2805" s="13"/>
      <c r="T2805" s="13"/>
      <c r="U2805" s="19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9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</row>
    <row r="2806" spans="1:8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12"/>
      <c r="K2806" s="30"/>
      <c r="L2806" s="2"/>
      <c r="M2806" s="15"/>
      <c r="N2806" s="11"/>
      <c r="O2806" s="11"/>
      <c r="P2806" s="11"/>
      <c r="Q2806" s="11"/>
      <c r="R2806" s="15"/>
      <c r="S2806" s="13"/>
      <c r="T2806" s="13"/>
      <c r="U2806" s="19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9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</row>
    <row r="2807" spans="1:8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12"/>
      <c r="K2807" s="30"/>
      <c r="L2807" s="2"/>
      <c r="M2807" s="15"/>
      <c r="N2807" s="11"/>
      <c r="O2807" s="11"/>
      <c r="P2807" s="11"/>
      <c r="Q2807" s="11"/>
      <c r="R2807" s="15"/>
      <c r="S2807" s="13"/>
      <c r="T2807" s="13"/>
      <c r="U2807" s="19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9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</row>
    <row r="2808" spans="1:8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12"/>
      <c r="K2808" s="30"/>
      <c r="L2808" s="2"/>
      <c r="M2808" s="15"/>
      <c r="N2808" s="11"/>
      <c r="O2808" s="11"/>
      <c r="P2808" s="11"/>
      <c r="Q2808" s="11"/>
      <c r="R2808" s="15"/>
      <c r="S2808" s="13"/>
      <c r="T2808" s="13"/>
      <c r="U2808" s="19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9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</row>
    <row r="2809" spans="1:8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12"/>
      <c r="K2809" s="30"/>
      <c r="L2809" s="2"/>
      <c r="M2809" s="15"/>
      <c r="N2809" s="11"/>
      <c r="O2809" s="11"/>
      <c r="P2809" s="11"/>
      <c r="Q2809" s="11"/>
      <c r="R2809" s="15"/>
      <c r="S2809" s="13"/>
      <c r="T2809" s="13"/>
      <c r="U2809" s="19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9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</row>
    <row r="2810" spans="1:8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12"/>
      <c r="K2810" s="30"/>
      <c r="L2810" s="2"/>
      <c r="M2810" s="15"/>
      <c r="N2810" s="11"/>
      <c r="O2810" s="11"/>
      <c r="P2810" s="11"/>
      <c r="Q2810" s="11"/>
      <c r="R2810" s="15"/>
      <c r="S2810" s="13"/>
      <c r="T2810" s="13"/>
      <c r="U2810" s="19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9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</row>
    <row r="2811" spans="1:8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12"/>
      <c r="K2811" s="30"/>
      <c r="L2811" s="2"/>
      <c r="M2811" s="15"/>
      <c r="N2811" s="11"/>
      <c r="O2811" s="11"/>
      <c r="P2811" s="11"/>
      <c r="Q2811" s="11"/>
      <c r="R2811" s="15"/>
      <c r="S2811" s="13"/>
      <c r="T2811" s="13"/>
      <c r="U2811" s="19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9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</row>
    <row r="2812" spans="1:8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12"/>
      <c r="K2812" s="30"/>
      <c r="L2812" s="2"/>
      <c r="M2812" s="15"/>
      <c r="N2812" s="11"/>
      <c r="O2812" s="11"/>
      <c r="P2812" s="11"/>
      <c r="Q2812" s="11"/>
      <c r="R2812" s="15"/>
      <c r="S2812" s="13"/>
      <c r="T2812" s="13"/>
      <c r="U2812" s="19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9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</row>
    <row r="2813" spans="1:8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12"/>
      <c r="K2813" s="30"/>
      <c r="L2813" s="2"/>
      <c r="M2813" s="15"/>
      <c r="N2813" s="11"/>
      <c r="O2813" s="11"/>
      <c r="P2813" s="11"/>
      <c r="Q2813" s="11"/>
      <c r="R2813" s="15"/>
      <c r="S2813" s="13"/>
      <c r="T2813" s="13"/>
      <c r="U2813" s="19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9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</row>
    <row r="2814" spans="1:8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12"/>
      <c r="K2814" s="30"/>
      <c r="L2814" s="2"/>
      <c r="M2814" s="15"/>
      <c r="N2814" s="11"/>
      <c r="O2814" s="11"/>
      <c r="P2814" s="11"/>
      <c r="Q2814" s="11"/>
      <c r="R2814" s="15"/>
      <c r="S2814" s="13"/>
      <c r="T2814" s="13"/>
      <c r="U2814" s="19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9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</row>
    <row r="2815" spans="1:8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12"/>
      <c r="K2815" s="30"/>
      <c r="L2815" s="2"/>
      <c r="M2815" s="15"/>
      <c r="N2815" s="11"/>
      <c r="O2815" s="11"/>
      <c r="P2815" s="11"/>
      <c r="Q2815" s="11"/>
      <c r="R2815" s="15"/>
      <c r="S2815" s="13"/>
      <c r="T2815" s="13"/>
      <c r="U2815" s="19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9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</row>
    <row r="2816" spans="1:8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12"/>
      <c r="K2816" s="30"/>
      <c r="L2816" s="2"/>
      <c r="M2816" s="15"/>
      <c r="N2816" s="11"/>
      <c r="O2816" s="11"/>
      <c r="P2816" s="11"/>
      <c r="Q2816" s="11"/>
      <c r="R2816" s="15"/>
      <c r="S2816" s="13"/>
      <c r="T2816" s="13"/>
      <c r="U2816" s="19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9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</row>
    <row r="2817" spans="1:8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12"/>
      <c r="K2817" s="30"/>
      <c r="L2817" s="2"/>
      <c r="M2817" s="15"/>
      <c r="N2817" s="11"/>
      <c r="O2817" s="11"/>
      <c r="P2817" s="11"/>
      <c r="Q2817" s="11"/>
      <c r="R2817" s="15"/>
      <c r="S2817" s="13"/>
      <c r="T2817" s="13"/>
      <c r="U2817" s="19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9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</row>
    <row r="2818" spans="1:8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12"/>
      <c r="K2818" s="30"/>
      <c r="L2818" s="2"/>
      <c r="M2818" s="15"/>
      <c r="N2818" s="11"/>
      <c r="O2818" s="11"/>
      <c r="P2818" s="11"/>
      <c r="Q2818" s="11"/>
      <c r="R2818" s="15"/>
      <c r="S2818" s="13"/>
      <c r="T2818" s="13"/>
      <c r="U2818" s="19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9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</row>
    <row r="2819" spans="1:8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12"/>
      <c r="K2819" s="30"/>
      <c r="L2819" s="2"/>
      <c r="M2819" s="15"/>
      <c r="N2819" s="11"/>
      <c r="O2819" s="11"/>
      <c r="P2819" s="11"/>
      <c r="Q2819" s="11"/>
      <c r="R2819" s="15"/>
      <c r="S2819" s="13"/>
      <c r="T2819" s="13"/>
      <c r="U2819" s="19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9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</row>
    <row r="2820" spans="1:8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12"/>
      <c r="K2820" s="30"/>
      <c r="L2820" s="2"/>
      <c r="M2820" s="15"/>
      <c r="N2820" s="11"/>
      <c r="O2820" s="11"/>
      <c r="P2820" s="11"/>
      <c r="Q2820" s="11"/>
      <c r="R2820" s="15"/>
      <c r="S2820" s="13"/>
      <c r="T2820" s="13"/>
      <c r="U2820" s="19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9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</row>
    <row r="2821" spans="1:8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12"/>
      <c r="K2821" s="30"/>
      <c r="L2821" s="2"/>
      <c r="M2821" s="15"/>
      <c r="N2821" s="11"/>
      <c r="O2821" s="11"/>
      <c r="P2821" s="11"/>
      <c r="Q2821" s="11"/>
      <c r="R2821" s="15"/>
      <c r="S2821" s="13"/>
      <c r="T2821" s="13"/>
      <c r="U2821" s="19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9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</row>
    <row r="2822" spans="1:8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12"/>
      <c r="K2822" s="30"/>
      <c r="L2822" s="2"/>
      <c r="M2822" s="15"/>
      <c r="N2822" s="11"/>
      <c r="O2822" s="11"/>
      <c r="P2822" s="11"/>
      <c r="Q2822" s="11"/>
      <c r="R2822" s="15"/>
      <c r="S2822" s="13"/>
      <c r="T2822" s="13"/>
      <c r="U2822" s="19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9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</row>
    <row r="2823" spans="1:8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12"/>
      <c r="K2823" s="30"/>
      <c r="L2823" s="2"/>
      <c r="M2823" s="15"/>
      <c r="N2823" s="11"/>
      <c r="O2823" s="11"/>
      <c r="P2823" s="11"/>
      <c r="Q2823" s="11"/>
      <c r="R2823" s="15"/>
      <c r="S2823" s="13"/>
      <c r="T2823" s="13"/>
      <c r="U2823" s="19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9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</row>
    <row r="2824" spans="1:8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12"/>
      <c r="K2824" s="30"/>
      <c r="L2824" s="2"/>
      <c r="M2824" s="15"/>
      <c r="N2824" s="11"/>
      <c r="O2824" s="11"/>
      <c r="P2824" s="11"/>
      <c r="Q2824" s="11"/>
      <c r="R2824" s="15"/>
      <c r="S2824" s="13"/>
      <c r="T2824" s="13"/>
      <c r="U2824" s="19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9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</row>
    <row r="2825" spans="1:8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12"/>
      <c r="K2825" s="30"/>
      <c r="L2825" s="2"/>
      <c r="M2825" s="15"/>
      <c r="N2825" s="11"/>
      <c r="O2825" s="11"/>
      <c r="P2825" s="11"/>
      <c r="Q2825" s="11"/>
      <c r="R2825" s="15"/>
      <c r="S2825" s="13"/>
      <c r="T2825" s="13"/>
      <c r="U2825" s="19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9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</row>
    <row r="2826" spans="1:8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12"/>
      <c r="K2826" s="30"/>
      <c r="L2826" s="2"/>
      <c r="M2826" s="15"/>
      <c r="N2826" s="11"/>
      <c r="O2826" s="11"/>
      <c r="P2826" s="11"/>
      <c r="Q2826" s="11"/>
      <c r="R2826" s="15"/>
      <c r="S2826" s="13"/>
      <c r="T2826" s="13"/>
      <c r="U2826" s="19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9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</row>
    <row r="2827" spans="1:8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12"/>
      <c r="K2827" s="30"/>
      <c r="L2827" s="2"/>
      <c r="M2827" s="15"/>
      <c r="N2827" s="11"/>
      <c r="O2827" s="11"/>
      <c r="P2827" s="11"/>
      <c r="Q2827" s="11"/>
      <c r="R2827" s="15"/>
      <c r="S2827" s="13"/>
      <c r="T2827" s="13"/>
      <c r="U2827" s="19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9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</row>
    <row r="2828" spans="1:8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12"/>
      <c r="K2828" s="30"/>
      <c r="L2828" s="2"/>
      <c r="M2828" s="15"/>
      <c r="N2828" s="11"/>
      <c r="O2828" s="11"/>
      <c r="P2828" s="11"/>
      <c r="Q2828" s="11"/>
      <c r="R2828" s="15"/>
      <c r="S2828" s="13"/>
      <c r="T2828" s="13"/>
      <c r="U2828" s="19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9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</row>
    <row r="2829" spans="1:8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12"/>
      <c r="K2829" s="30"/>
      <c r="L2829" s="2"/>
      <c r="M2829" s="15"/>
      <c r="N2829" s="11"/>
      <c r="O2829" s="11"/>
      <c r="P2829" s="11"/>
      <c r="Q2829" s="11"/>
      <c r="R2829" s="15"/>
      <c r="S2829" s="13"/>
      <c r="T2829" s="13"/>
      <c r="U2829" s="19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9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</row>
    <row r="2830" spans="1:8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12"/>
      <c r="K2830" s="30"/>
      <c r="L2830" s="2"/>
      <c r="M2830" s="15"/>
      <c r="N2830" s="11"/>
      <c r="O2830" s="11"/>
      <c r="P2830" s="11"/>
      <c r="Q2830" s="11"/>
      <c r="R2830" s="15"/>
      <c r="S2830" s="13"/>
      <c r="T2830" s="13"/>
      <c r="U2830" s="19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9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</row>
    <row r="2831" spans="1:8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12"/>
      <c r="K2831" s="30"/>
      <c r="L2831" s="2"/>
      <c r="M2831" s="15"/>
      <c r="N2831" s="11"/>
      <c r="O2831" s="11"/>
      <c r="P2831" s="11"/>
      <c r="Q2831" s="11"/>
      <c r="R2831" s="15"/>
      <c r="S2831" s="13"/>
      <c r="T2831" s="13"/>
      <c r="U2831" s="19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9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</row>
    <row r="2832" spans="1:8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12"/>
      <c r="K2832" s="30"/>
      <c r="L2832" s="2"/>
      <c r="M2832" s="15"/>
      <c r="N2832" s="11"/>
      <c r="O2832" s="11"/>
      <c r="P2832" s="11"/>
      <c r="Q2832" s="11"/>
      <c r="R2832" s="15"/>
      <c r="S2832" s="13"/>
      <c r="T2832" s="13"/>
      <c r="U2832" s="19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9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</row>
    <row r="2833" spans="1:8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12"/>
      <c r="K2833" s="30"/>
      <c r="L2833" s="2"/>
      <c r="M2833" s="15"/>
      <c r="N2833" s="11"/>
      <c r="O2833" s="11"/>
      <c r="P2833" s="11"/>
      <c r="Q2833" s="11"/>
      <c r="R2833" s="15"/>
      <c r="S2833" s="13"/>
      <c r="T2833" s="13"/>
      <c r="U2833" s="19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9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</row>
    <row r="2834" spans="1:8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12"/>
      <c r="K2834" s="30"/>
      <c r="L2834" s="2"/>
      <c r="M2834" s="15"/>
      <c r="N2834" s="11"/>
      <c r="O2834" s="11"/>
      <c r="P2834" s="11"/>
      <c r="Q2834" s="11"/>
      <c r="R2834" s="15"/>
      <c r="S2834" s="13"/>
      <c r="T2834" s="13"/>
      <c r="U2834" s="19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9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</row>
    <row r="2835" spans="1:8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12"/>
      <c r="K2835" s="30"/>
      <c r="L2835" s="2"/>
      <c r="M2835" s="15"/>
      <c r="N2835" s="11"/>
      <c r="O2835" s="11"/>
      <c r="P2835" s="11"/>
      <c r="Q2835" s="11"/>
      <c r="R2835" s="15"/>
      <c r="S2835" s="13"/>
      <c r="T2835" s="13"/>
      <c r="U2835" s="19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9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</row>
    <row r="2836" spans="1:8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12"/>
      <c r="K2836" s="30"/>
      <c r="L2836" s="2"/>
      <c r="M2836" s="15"/>
      <c r="N2836" s="11"/>
      <c r="O2836" s="11"/>
      <c r="P2836" s="11"/>
      <c r="Q2836" s="11"/>
      <c r="R2836" s="15"/>
      <c r="S2836" s="13"/>
      <c r="T2836" s="13"/>
      <c r="U2836" s="19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9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</row>
    <row r="2837" spans="1:8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12"/>
      <c r="K2837" s="30"/>
      <c r="L2837" s="2"/>
      <c r="M2837" s="15"/>
      <c r="N2837" s="11"/>
      <c r="O2837" s="11"/>
      <c r="P2837" s="11"/>
      <c r="Q2837" s="11"/>
      <c r="R2837" s="15"/>
      <c r="S2837" s="13"/>
      <c r="T2837" s="13"/>
      <c r="U2837" s="19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9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</row>
    <row r="2838" spans="1:8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12"/>
      <c r="K2838" s="30"/>
      <c r="L2838" s="2"/>
      <c r="M2838" s="15"/>
      <c r="N2838" s="11"/>
      <c r="O2838" s="11"/>
      <c r="P2838" s="11"/>
      <c r="Q2838" s="11"/>
      <c r="R2838" s="15"/>
      <c r="S2838" s="13"/>
      <c r="T2838" s="13"/>
      <c r="U2838" s="19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9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</row>
    <row r="2839" spans="1:8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12"/>
      <c r="K2839" s="30"/>
      <c r="L2839" s="2"/>
      <c r="M2839" s="15"/>
      <c r="N2839" s="11"/>
      <c r="O2839" s="11"/>
      <c r="P2839" s="11"/>
      <c r="Q2839" s="11"/>
      <c r="R2839" s="15"/>
      <c r="S2839" s="13"/>
      <c r="T2839" s="13"/>
      <c r="U2839" s="19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9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</row>
    <row r="2840" spans="1:8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12"/>
      <c r="K2840" s="30"/>
      <c r="L2840" s="2"/>
      <c r="M2840" s="15"/>
      <c r="N2840" s="11"/>
      <c r="O2840" s="11"/>
      <c r="P2840" s="11"/>
      <c r="Q2840" s="11"/>
      <c r="R2840" s="15"/>
      <c r="S2840" s="13"/>
      <c r="T2840" s="13"/>
      <c r="U2840" s="19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9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</row>
    <row r="2841" spans="1:8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12"/>
      <c r="K2841" s="30"/>
      <c r="L2841" s="2"/>
      <c r="M2841" s="15"/>
      <c r="N2841" s="11"/>
      <c r="O2841" s="11"/>
      <c r="P2841" s="11"/>
      <c r="Q2841" s="11"/>
      <c r="R2841" s="15"/>
      <c r="S2841" s="13"/>
      <c r="T2841" s="13"/>
      <c r="U2841" s="19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9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</row>
    <row r="2842" spans="1:8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12"/>
      <c r="K2842" s="30"/>
      <c r="L2842" s="2"/>
      <c r="M2842" s="15"/>
      <c r="N2842" s="11"/>
      <c r="O2842" s="11"/>
      <c r="P2842" s="11"/>
      <c r="Q2842" s="11"/>
      <c r="R2842" s="15"/>
      <c r="S2842" s="13"/>
      <c r="T2842" s="13"/>
      <c r="U2842" s="19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9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</row>
    <row r="2843" spans="1:8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12"/>
      <c r="K2843" s="30"/>
      <c r="L2843" s="2"/>
      <c r="M2843" s="15"/>
      <c r="N2843" s="11"/>
      <c r="O2843" s="11"/>
      <c r="P2843" s="11"/>
      <c r="Q2843" s="11"/>
      <c r="R2843" s="15"/>
      <c r="S2843" s="13"/>
      <c r="T2843" s="13"/>
      <c r="U2843" s="19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9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</row>
    <row r="2844" spans="1:8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12"/>
      <c r="K2844" s="30"/>
      <c r="L2844" s="2"/>
      <c r="M2844" s="15"/>
      <c r="N2844" s="11"/>
      <c r="O2844" s="11"/>
      <c r="P2844" s="11"/>
      <c r="Q2844" s="11"/>
      <c r="R2844" s="15"/>
      <c r="S2844" s="13"/>
      <c r="T2844" s="13"/>
      <c r="U2844" s="19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9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</row>
    <row r="2845" spans="1:8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12"/>
      <c r="K2845" s="30"/>
      <c r="L2845" s="2"/>
      <c r="M2845" s="15"/>
      <c r="N2845" s="11"/>
      <c r="O2845" s="11"/>
      <c r="P2845" s="11"/>
      <c r="Q2845" s="11"/>
      <c r="R2845" s="15"/>
      <c r="S2845" s="13"/>
      <c r="T2845" s="13"/>
      <c r="U2845" s="19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9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</row>
    <row r="2846" spans="1:8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12"/>
      <c r="K2846" s="30"/>
      <c r="L2846" s="2"/>
      <c r="M2846" s="15"/>
      <c r="N2846" s="11"/>
      <c r="O2846" s="11"/>
      <c r="P2846" s="11"/>
      <c r="Q2846" s="11"/>
      <c r="R2846" s="15"/>
      <c r="S2846" s="13"/>
      <c r="T2846" s="13"/>
      <c r="U2846" s="19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9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</row>
    <row r="2847" spans="1:8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12"/>
      <c r="K2847" s="30"/>
      <c r="L2847" s="2"/>
      <c r="M2847" s="15"/>
      <c r="N2847" s="11"/>
      <c r="O2847" s="11"/>
      <c r="P2847" s="11"/>
      <c r="Q2847" s="11"/>
      <c r="R2847" s="15"/>
      <c r="S2847" s="13"/>
      <c r="T2847" s="13"/>
      <c r="U2847" s="19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9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</row>
    <row r="2848" spans="1:8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12"/>
      <c r="K2848" s="30"/>
      <c r="L2848" s="2"/>
      <c r="M2848" s="15"/>
      <c r="N2848" s="11"/>
      <c r="O2848" s="11"/>
      <c r="P2848" s="11"/>
      <c r="Q2848" s="11"/>
      <c r="R2848" s="15"/>
      <c r="S2848" s="13"/>
      <c r="T2848" s="13"/>
      <c r="U2848" s="19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9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</row>
    <row r="2849" spans="1:8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12"/>
      <c r="K2849" s="30"/>
      <c r="L2849" s="2"/>
      <c r="M2849" s="15"/>
      <c r="N2849" s="11"/>
      <c r="O2849" s="11"/>
      <c r="P2849" s="11"/>
      <c r="Q2849" s="11"/>
      <c r="R2849" s="15"/>
      <c r="S2849" s="13"/>
      <c r="T2849" s="13"/>
      <c r="U2849" s="19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9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</row>
    <row r="2850" spans="1:8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12"/>
      <c r="K2850" s="30"/>
      <c r="L2850" s="2"/>
      <c r="M2850" s="15"/>
      <c r="N2850" s="11"/>
      <c r="O2850" s="11"/>
      <c r="P2850" s="11"/>
      <c r="Q2850" s="11"/>
      <c r="R2850" s="15"/>
      <c r="S2850" s="13"/>
      <c r="T2850" s="13"/>
      <c r="U2850" s="19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9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</row>
    <row r="2851" spans="1:8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12"/>
      <c r="K2851" s="30"/>
      <c r="L2851" s="2"/>
      <c r="M2851" s="15"/>
      <c r="N2851" s="11"/>
      <c r="O2851" s="11"/>
      <c r="P2851" s="11"/>
      <c r="Q2851" s="11"/>
      <c r="R2851" s="15"/>
      <c r="S2851" s="13"/>
      <c r="T2851" s="13"/>
      <c r="U2851" s="19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9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</row>
    <row r="2852" spans="1:8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12"/>
      <c r="K2852" s="30"/>
      <c r="L2852" s="2"/>
      <c r="M2852" s="15"/>
      <c r="N2852" s="11"/>
      <c r="O2852" s="11"/>
      <c r="P2852" s="11"/>
      <c r="Q2852" s="11"/>
      <c r="R2852" s="15"/>
      <c r="S2852" s="13"/>
      <c r="T2852" s="13"/>
      <c r="U2852" s="19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9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</row>
    <row r="2853" spans="1:8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12"/>
      <c r="K2853" s="30"/>
      <c r="L2853" s="2"/>
      <c r="M2853" s="15"/>
      <c r="N2853" s="11"/>
      <c r="O2853" s="11"/>
      <c r="P2853" s="11"/>
      <c r="Q2853" s="11"/>
      <c r="R2853" s="15"/>
      <c r="S2853" s="13"/>
      <c r="T2853" s="13"/>
      <c r="U2853" s="19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9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</row>
    <row r="2854" spans="1:8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12"/>
      <c r="K2854" s="30"/>
      <c r="L2854" s="2"/>
      <c r="M2854" s="15"/>
      <c r="N2854" s="11"/>
      <c r="O2854" s="11"/>
      <c r="P2854" s="11"/>
      <c r="Q2854" s="11"/>
      <c r="R2854" s="15"/>
      <c r="S2854" s="13"/>
      <c r="T2854" s="13"/>
      <c r="U2854" s="19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9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</row>
    <row r="2855" spans="1:8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12"/>
      <c r="K2855" s="30"/>
      <c r="L2855" s="2"/>
      <c r="M2855" s="15"/>
      <c r="N2855" s="11"/>
      <c r="O2855" s="11"/>
      <c r="P2855" s="11"/>
      <c r="Q2855" s="11"/>
      <c r="R2855" s="15"/>
      <c r="S2855" s="13"/>
      <c r="T2855" s="13"/>
      <c r="U2855" s="19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9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</row>
    <row r="2856" spans="1:8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12"/>
      <c r="K2856" s="30"/>
      <c r="L2856" s="2"/>
      <c r="M2856" s="15"/>
      <c r="N2856" s="11"/>
      <c r="O2856" s="11"/>
      <c r="P2856" s="11"/>
      <c r="Q2856" s="11"/>
      <c r="R2856" s="15"/>
      <c r="S2856" s="13"/>
      <c r="T2856" s="13"/>
      <c r="U2856" s="19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9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</row>
    <row r="2857" spans="1:8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12"/>
      <c r="K2857" s="30"/>
      <c r="L2857" s="2"/>
      <c r="M2857" s="15"/>
      <c r="N2857" s="11"/>
      <c r="O2857" s="11"/>
      <c r="P2857" s="11"/>
      <c r="Q2857" s="11"/>
      <c r="R2857" s="15"/>
      <c r="S2857" s="13"/>
      <c r="T2857" s="13"/>
      <c r="U2857" s="19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9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</row>
    <row r="2858" spans="1:8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12"/>
      <c r="K2858" s="30"/>
      <c r="L2858" s="2"/>
      <c r="M2858" s="15"/>
      <c r="N2858" s="11"/>
      <c r="O2858" s="11"/>
      <c r="P2858" s="11"/>
      <c r="Q2858" s="11"/>
      <c r="R2858" s="15"/>
      <c r="S2858" s="13"/>
      <c r="T2858" s="13"/>
      <c r="U2858" s="19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9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</row>
    <row r="2859" spans="1:8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12"/>
      <c r="K2859" s="30"/>
      <c r="L2859" s="2"/>
      <c r="M2859" s="15"/>
      <c r="N2859" s="11"/>
      <c r="O2859" s="11"/>
      <c r="P2859" s="11"/>
      <c r="Q2859" s="11"/>
      <c r="R2859" s="15"/>
      <c r="S2859" s="13"/>
      <c r="T2859" s="13"/>
      <c r="U2859" s="19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9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</row>
    <row r="2860" spans="1:8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12"/>
      <c r="K2860" s="30"/>
      <c r="L2860" s="2"/>
      <c r="M2860" s="15"/>
      <c r="N2860" s="11"/>
      <c r="O2860" s="11"/>
      <c r="P2860" s="11"/>
      <c r="Q2860" s="11"/>
      <c r="R2860" s="15"/>
      <c r="S2860" s="13"/>
      <c r="T2860" s="13"/>
      <c r="U2860" s="19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9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</row>
    <row r="2861" spans="1:8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12"/>
      <c r="K2861" s="30"/>
      <c r="L2861" s="2"/>
      <c r="M2861" s="15"/>
      <c r="N2861" s="11"/>
      <c r="O2861" s="11"/>
      <c r="P2861" s="11"/>
      <c r="Q2861" s="11"/>
      <c r="R2861" s="15"/>
      <c r="S2861" s="13"/>
      <c r="T2861" s="13"/>
      <c r="U2861" s="19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9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</row>
    <row r="2862" spans="1:8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12"/>
      <c r="K2862" s="30"/>
      <c r="L2862" s="2"/>
      <c r="M2862" s="15"/>
      <c r="N2862" s="11"/>
      <c r="O2862" s="11"/>
      <c r="P2862" s="11"/>
      <c r="Q2862" s="11"/>
      <c r="R2862" s="15"/>
      <c r="S2862" s="13"/>
      <c r="T2862" s="13"/>
      <c r="U2862" s="19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9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</row>
    <row r="2863" spans="1:8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12"/>
      <c r="K2863" s="30"/>
      <c r="L2863" s="2"/>
      <c r="M2863" s="15"/>
      <c r="N2863" s="11"/>
      <c r="O2863" s="11"/>
      <c r="P2863" s="11"/>
      <c r="Q2863" s="11"/>
      <c r="R2863" s="15"/>
      <c r="S2863" s="13"/>
      <c r="T2863" s="13"/>
      <c r="U2863" s="19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9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</row>
    <row r="2864" spans="1:8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12"/>
      <c r="K2864" s="30"/>
      <c r="L2864" s="2"/>
      <c r="M2864" s="15"/>
      <c r="N2864" s="11"/>
      <c r="O2864" s="11"/>
      <c r="P2864" s="11"/>
      <c r="Q2864" s="11"/>
      <c r="R2864" s="15"/>
      <c r="S2864" s="13"/>
      <c r="T2864" s="13"/>
      <c r="U2864" s="19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9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</row>
    <row r="2865" spans="1:8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12"/>
      <c r="K2865" s="30"/>
      <c r="L2865" s="2"/>
      <c r="M2865" s="15"/>
      <c r="N2865" s="11"/>
      <c r="O2865" s="11"/>
      <c r="P2865" s="11"/>
      <c r="Q2865" s="11"/>
      <c r="R2865" s="15"/>
      <c r="S2865" s="13"/>
      <c r="T2865" s="13"/>
      <c r="U2865" s="19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9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</row>
    <row r="2866" spans="1:8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12"/>
      <c r="K2866" s="30"/>
      <c r="L2866" s="2"/>
      <c r="M2866" s="15"/>
      <c r="N2866" s="11"/>
      <c r="O2866" s="11"/>
      <c r="P2866" s="11"/>
      <c r="Q2866" s="11"/>
      <c r="R2866" s="15"/>
      <c r="S2866" s="13"/>
      <c r="T2866" s="13"/>
      <c r="U2866" s="19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9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</row>
    <row r="2867" spans="1:8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12"/>
      <c r="K2867" s="30"/>
      <c r="L2867" s="2"/>
      <c r="M2867" s="15"/>
      <c r="N2867" s="11"/>
      <c r="O2867" s="11"/>
      <c r="P2867" s="11"/>
      <c r="Q2867" s="11"/>
      <c r="R2867" s="15"/>
      <c r="S2867" s="13"/>
      <c r="T2867" s="13"/>
      <c r="U2867" s="19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9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</row>
    <row r="2868" spans="1:8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12"/>
      <c r="K2868" s="30"/>
      <c r="L2868" s="2"/>
      <c r="M2868" s="15"/>
      <c r="N2868" s="11"/>
      <c r="O2868" s="11"/>
      <c r="P2868" s="11"/>
      <c r="Q2868" s="11"/>
      <c r="R2868" s="15"/>
      <c r="S2868" s="13"/>
      <c r="T2868" s="13"/>
      <c r="U2868" s="19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9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</row>
    <row r="2869" spans="1:8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12"/>
      <c r="K2869" s="30"/>
      <c r="L2869" s="2"/>
      <c r="M2869" s="15"/>
      <c r="N2869" s="11"/>
      <c r="O2869" s="11"/>
      <c r="P2869" s="11"/>
      <c r="Q2869" s="11"/>
      <c r="R2869" s="15"/>
      <c r="S2869" s="13"/>
      <c r="T2869" s="13"/>
      <c r="U2869" s="19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9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</row>
    <row r="2870" spans="1:8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12"/>
      <c r="K2870" s="30"/>
      <c r="L2870" s="2"/>
      <c r="M2870" s="15"/>
      <c r="N2870" s="11"/>
      <c r="O2870" s="11"/>
      <c r="P2870" s="11"/>
      <c r="Q2870" s="11"/>
      <c r="R2870" s="15"/>
      <c r="S2870" s="13"/>
      <c r="T2870" s="13"/>
      <c r="U2870" s="19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9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</row>
    <row r="2871" spans="1:8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12"/>
      <c r="K2871" s="30"/>
      <c r="L2871" s="2"/>
      <c r="M2871" s="15"/>
      <c r="N2871" s="11"/>
      <c r="O2871" s="11"/>
      <c r="P2871" s="11"/>
      <c r="Q2871" s="11"/>
      <c r="R2871" s="15"/>
      <c r="S2871" s="13"/>
      <c r="T2871" s="13"/>
      <c r="U2871" s="19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9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</row>
    <row r="2872" spans="1:8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12"/>
      <c r="K2872" s="30"/>
      <c r="L2872" s="2"/>
      <c r="M2872" s="15"/>
      <c r="N2872" s="11"/>
      <c r="O2872" s="11"/>
      <c r="P2872" s="11"/>
      <c r="Q2872" s="11"/>
      <c r="R2872" s="15"/>
      <c r="S2872" s="13"/>
      <c r="T2872" s="13"/>
      <c r="U2872" s="19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9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</row>
    <row r="2873" spans="1:8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12"/>
      <c r="K2873" s="30"/>
      <c r="L2873" s="2"/>
      <c r="M2873" s="15"/>
      <c r="N2873" s="11"/>
      <c r="O2873" s="11"/>
      <c r="P2873" s="11"/>
      <c r="Q2873" s="11"/>
      <c r="R2873" s="15"/>
      <c r="S2873" s="13"/>
      <c r="T2873" s="13"/>
      <c r="U2873" s="19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9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</row>
    <row r="2874" spans="1:8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12"/>
      <c r="K2874" s="30"/>
      <c r="L2874" s="2"/>
      <c r="M2874" s="15"/>
      <c r="N2874" s="11"/>
      <c r="O2874" s="11"/>
      <c r="P2874" s="11"/>
      <c r="Q2874" s="11"/>
      <c r="R2874" s="15"/>
      <c r="S2874" s="13"/>
      <c r="T2874" s="13"/>
      <c r="U2874" s="19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9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</row>
    <row r="2875" spans="1:8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12"/>
      <c r="K2875" s="30"/>
      <c r="L2875" s="2"/>
      <c r="M2875" s="15"/>
      <c r="N2875" s="11"/>
      <c r="O2875" s="11"/>
      <c r="P2875" s="11"/>
      <c r="Q2875" s="11"/>
      <c r="R2875" s="15"/>
      <c r="S2875" s="13"/>
      <c r="T2875" s="13"/>
      <c r="U2875" s="19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9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</row>
    <row r="2876" spans="1:8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12"/>
      <c r="K2876" s="30"/>
      <c r="L2876" s="2"/>
      <c r="M2876" s="15"/>
      <c r="N2876" s="11"/>
      <c r="O2876" s="11"/>
      <c r="P2876" s="11"/>
      <c r="Q2876" s="11"/>
      <c r="R2876" s="15"/>
      <c r="S2876" s="13"/>
      <c r="T2876" s="13"/>
      <c r="U2876" s="19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9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</row>
    <row r="2877" spans="1:8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12"/>
      <c r="K2877" s="30"/>
      <c r="L2877" s="2"/>
      <c r="M2877" s="15"/>
      <c r="N2877" s="11"/>
      <c r="O2877" s="11"/>
      <c r="P2877" s="11"/>
      <c r="Q2877" s="11"/>
      <c r="R2877" s="15"/>
      <c r="S2877" s="13"/>
      <c r="T2877" s="13"/>
      <c r="U2877" s="19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9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</row>
    <row r="2878" spans="1:8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12"/>
      <c r="K2878" s="30"/>
      <c r="L2878" s="2"/>
      <c r="M2878" s="15"/>
      <c r="N2878" s="11"/>
      <c r="O2878" s="11"/>
      <c r="P2878" s="11"/>
      <c r="Q2878" s="11"/>
      <c r="R2878" s="15"/>
      <c r="S2878" s="13"/>
      <c r="T2878" s="13"/>
      <c r="U2878" s="19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9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</row>
    <row r="2879" spans="1:8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12"/>
      <c r="K2879" s="30"/>
      <c r="L2879" s="2"/>
      <c r="M2879" s="15"/>
      <c r="N2879" s="11"/>
      <c r="O2879" s="11"/>
      <c r="P2879" s="11"/>
      <c r="Q2879" s="11"/>
      <c r="R2879" s="15"/>
      <c r="S2879" s="13"/>
      <c r="T2879" s="13"/>
      <c r="U2879" s="19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9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</row>
    <row r="2880" spans="1:8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12"/>
      <c r="K2880" s="30"/>
      <c r="L2880" s="2"/>
      <c r="M2880" s="15"/>
      <c r="N2880" s="11"/>
      <c r="O2880" s="11"/>
      <c r="P2880" s="11"/>
      <c r="Q2880" s="11"/>
      <c r="R2880" s="15"/>
      <c r="S2880" s="13"/>
      <c r="T2880" s="13"/>
      <c r="U2880" s="19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9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</row>
    <row r="2881" spans="1:8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12"/>
      <c r="K2881" s="30"/>
      <c r="L2881" s="2"/>
      <c r="M2881" s="15"/>
      <c r="N2881" s="11"/>
      <c r="O2881" s="11"/>
      <c r="P2881" s="11"/>
      <c r="Q2881" s="11"/>
      <c r="R2881" s="15"/>
      <c r="S2881" s="13"/>
      <c r="T2881" s="13"/>
      <c r="U2881" s="19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9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</row>
    <row r="2882" spans="1:8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12"/>
      <c r="K2882" s="30"/>
      <c r="L2882" s="2"/>
      <c r="M2882" s="15"/>
      <c r="N2882" s="11"/>
      <c r="O2882" s="11"/>
      <c r="P2882" s="11"/>
      <c r="Q2882" s="11"/>
      <c r="R2882" s="15"/>
      <c r="S2882" s="13"/>
      <c r="T2882" s="13"/>
      <c r="U2882" s="19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9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</row>
    <row r="2883" spans="1:8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12"/>
      <c r="K2883" s="30"/>
      <c r="L2883" s="2"/>
      <c r="M2883" s="15"/>
      <c r="N2883" s="11"/>
      <c r="O2883" s="11"/>
      <c r="P2883" s="11"/>
      <c r="Q2883" s="11"/>
      <c r="R2883" s="15"/>
      <c r="S2883" s="13"/>
      <c r="T2883" s="13"/>
      <c r="U2883" s="19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9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</row>
    <row r="2884" spans="1:8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12"/>
      <c r="K2884" s="30"/>
      <c r="L2884" s="2"/>
      <c r="M2884" s="15"/>
      <c r="N2884" s="11"/>
      <c r="O2884" s="11"/>
      <c r="P2884" s="11"/>
      <c r="Q2884" s="11"/>
      <c r="R2884" s="15"/>
      <c r="S2884" s="13"/>
      <c r="T2884" s="13"/>
      <c r="U2884" s="19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9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</row>
    <row r="2885" spans="1:8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12"/>
      <c r="K2885" s="30"/>
      <c r="L2885" s="2"/>
      <c r="M2885" s="15"/>
      <c r="N2885" s="11"/>
      <c r="O2885" s="11"/>
      <c r="P2885" s="11"/>
      <c r="Q2885" s="11"/>
      <c r="R2885" s="15"/>
      <c r="S2885" s="13"/>
      <c r="T2885" s="13"/>
      <c r="U2885" s="19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9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</row>
    <row r="2886" spans="1:8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12"/>
      <c r="K2886" s="30"/>
      <c r="L2886" s="2"/>
      <c r="M2886" s="15"/>
      <c r="N2886" s="11"/>
      <c r="O2886" s="11"/>
      <c r="P2886" s="11"/>
      <c r="Q2886" s="11"/>
      <c r="R2886" s="15"/>
      <c r="S2886" s="13"/>
      <c r="T2886" s="13"/>
      <c r="U2886" s="19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9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</row>
    <row r="2887" spans="1:8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12"/>
      <c r="K2887" s="30"/>
      <c r="L2887" s="2"/>
      <c r="M2887" s="15"/>
      <c r="N2887" s="11"/>
      <c r="O2887" s="11"/>
      <c r="P2887" s="11"/>
      <c r="Q2887" s="11"/>
      <c r="R2887" s="15"/>
      <c r="S2887" s="13"/>
      <c r="T2887" s="13"/>
      <c r="U2887" s="19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9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</row>
    <row r="2888" spans="1:8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12"/>
      <c r="K2888" s="30"/>
      <c r="L2888" s="2"/>
      <c r="M2888" s="15"/>
      <c r="N2888" s="11"/>
      <c r="O2888" s="11"/>
      <c r="P2888" s="11"/>
      <c r="Q2888" s="11"/>
      <c r="R2888" s="15"/>
      <c r="S2888" s="13"/>
      <c r="T2888" s="13"/>
      <c r="U2888" s="19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9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</row>
    <row r="2889" spans="1:8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12"/>
      <c r="K2889" s="30"/>
      <c r="L2889" s="2"/>
      <c r="M2889" s="15"/>
      <c r="N2889" s="11"/>
      <c r="O2889" s="11"/>
      <c r="P2889" s="11"/>
      <c r="Q2889" s="11"/>
      <c r="R2889" s="15"/>
      <c r="S2889" s="13"/>
      <c r="T2889" s="13"/>
      <c r="U2889" s="19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9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</row>
    <row r="2890" spans="1:8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12"/>
      <c r="K2890" s="30"/>
      <c r="L2890" s="2"/>
      <c r="M2890" s="15"/>
      <c r="N2890" s="11"/>
      <c r="O2890" s="11"/>
      <c r="P2890" s="11"/>
      <c r="Q2890" s="11"/>
      <c r="R2890" s="15"/>
      <c r="S2890" s="13"/>
      <c r="T2890" s="13"/>
      <c r="U2890" s="19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9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</row>
    <row r="2891" spans="1:8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12"/>
      <c r="K2891" s="30"/>
      <c r="L2891" s="2"/>
      <c r="M2891" s="15"/>
      <c r="N2891" s="11"/>
      <c r="O2891" s="11"/>
      <c r="P2891" s="11"/>
      <c r="Q2891" s="11"/>
      <c r="R2891" s="15"/>
      <c r="S2891" s="13"/>
      <c r="T2891" s="13"/>
      <c r="U2891" s="19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9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</row>
    <row r="2892" spans="1:8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12"/>
      <c r="K2892" s="30"/>
      <c r="L2892" s="2"/>
      <c r="M2892" s="15"/>
      <c r="N2892" s="11"/>
      <c r="O2892" s="11"/>
      <c r="P2892" s="11"/>
      <c r="Q2892" s="11"/>
      <c r="R2892" s="15"/>
      <c r="S2892" s="13"/>
      <c r="T2892" s="13"/>
      <c r="U2892" s="19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9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</row>
    <row r="2893" spans="1:8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12"/>
      <c r="K2893" s="30"/>
      <c r="L2893" s="2"/>
      <c r="M2893" s="15"/>
      <c r="N2893" s="11"/>
      <c r="O2893" s="11"/>
      <c r="P2893" s="11"/>
      <c r="Q2893" s="11"/>
      <c r="R2893" s="15"/>
      <c r="S2893" s="13"/>
      <c r="T2893" s="13"/>
      <c r="U2893" s="19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9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</row>
    <row r="2894" spans="1:8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12"/>
      <c r="K2894" s="30"/>
      <c r="L2894" s="2"/>
      <c r="M2894" s="15"/>
      <c r="N2894" s="11"/>
      <c r="O2894" s="11"/>
      <c r="P2894" s="11"/>
      <c r="Q2894" s="11"/>
      <c r="R2894" s="15"/>
      <c r="S2894" s="13"/>
      <c r="T2894" s="13"/>
      <c r="U2894" s="19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9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</row>
    <row r="2895" spans="1:8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12"/>
      <c r="K2895" s="30"/>
      <c r="L2895" s="2"/>
      <c r="M2895" s="15"/>
      <c r="N2895" s="11"/>
      <c r="O2895" s="11"/>
      <c r="P2895" s="11"/>
      <c r="Q2895" s="11"/>
      <c r="R2895" s="15"/>
      <c r="S2895" s="13"/>
      <c r="T2895" s="13"/>
      <c r="U2895" s="19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9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</row>
    <row r="2896" spans="1:8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12"/>
      <c r="K2896" s="30"/>
      <c r="L2896" s="2"/>
      <c r="M2896" s="15"/>
      <c r="N2896" s="11"/>
      <c r="O2896" s="11"/>
      <c r="P2896" s="11"/>
      <c r="Q2896" s="11"/>
      <c r="R2896" s="15"/>
      <c r="S2896" s="13"/>
      <c r="T2896" s="13"/>
      <c r="U2896" s="19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9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</row>
    <row r="2897" spans="1:8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12"/>
      <c r="K2897" s="30"/>
      <c r="L2897" s="2"/>
      <c r="M2897" s="15"/>
      <c r="N2897" s="11"/>
      <c r="O2897" s="11"/>
      <c r="P2897" s="11"/>
      <c r="Q2897" s="11"/>
      <c r="R2897" s="15"/>
      <c r="S2897" s="13"/>
      <c r="T2897" s="13"/>
      <c r="U2897" s="19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9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</row>
    <row r="2898" spans="1:8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12"/>
      <c r="K2898" s="30"/>
      <c r="L2898" s="2"/>
      <c r="M2898" s="15"/>
      <c r="N2898" s="11"/>
      <c r="O2898" s="11"/>
      <c r="P2898" s="11"/>
      <c r="Q2898" s="11"/>
      <c r="R2898" s="15"/>
      <c r="S2898" s="13"/>
      <c r="T2898" s="13"/>
      <c r="U2898" s="19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9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</row>
    <row r="2899" spans="1:8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12"/>
      <c r="K2899" s="30"/>
      <c r="L2899" s="2"/>
      <c r="M2899" s="15"/>
      <c r="N2899" s="11"/>
      <c r="O2899" s="11"/>
      <c r="P2899" s="11"/>
      <c r="Q2899" s="11"/>
      <c r="R2899" s="15"/>
      <c r="S2899" s="13"/>
      <c r="T2899" s="13"/>
      <c r="U2899" s="19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9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</row>
    <row r="2900" spans="1:8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12"/>
      <c r="K2900" s="30"/>
      <c r="L2900" s="2"/>
      <c r="M2900" s="15"/>
      <c r="N2900" s="11"/>
      <c r="O2900" s="11"/>
      <c r="P2900" s="11"/>
      <c r="Q2900" s="11"/>
      <c r="R2900" s="15"/>
      <c r="S2900" s="13"/>
      <c r="T2900" s="13"/>
      <c r="U2900" s="19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9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</row>
    <row r="2901" spans="1:8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12"/>
      <c r="K2901" s="30"/>
      <c r="L2901" s="2"/>
      <c r="M2901" s="15"/>
      <c r="N2901" s="11"/>
      <c r="O2901" s="11"/>
      <c r="P2901" s="11"/>
      <c r="Q2901" s="11"/>
      <c r="R2901" s="15"/>
      <c r="S2901" s="13"/>
      <c r="T2901" s="13"/>
      <c r="U2901" s="19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9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</row>
    <row r="2902" spans="1:8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12"/>
      <c r="K2902" s="30"/>
      <c r="L2902" s="2"/>
      <c r="M2902" s="15"/>
      <c r="N2902" s="11"/>
      <c r="O2902" s="11"/>
      <c r="P2902" s="11"/>
      <c r="Q2902" s="11"/>
      <c r="R2902" s="15"/>
      <c r="S2902" s="13"/>
      <c r="T2902" s="13"/>
      <c r="U2902" s="19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9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</row>
    <row r="2903" spans="1:8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12"/>
      <c r="K2903" s="30"/>
      <c r="L2903" s="2"/>
      <c r="M2903" s="15"/>
      <c r="N2903" s="11"/>
      <c r="O2903" s="11"/>
      <c r="P2903" s="11"/>
      <c r="Q2903" s="11"/>
      <c r="R2903" s="15"/>
      <c r="S2903" s="13"/>
      <c r="T2903" s="13"/>
      <c r="U2903" s="19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9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</row>
    <row r="2904" spans="1:8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12"/>
      <c r="K2904" s="30"/>
      <c r="L2904" s="2"/>
      <c r="M2904" s="15"/>
      <c r="N2904" s="11"/>
      <c r="O2904" s="11"/>
      <c r="P2904" s="11"/>
      <c r="Q2904" s="11"/>
      <c r="R2904" s="15"/>
      <c r="S2904" s="13"/>
      <c r="T2904" s="13"/>
      <c r="U2904" s="19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9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</row>
    <row r="2905" spans="1:8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12"/>
      <c r="K2905" s="30"/>
      <c r="L2905" s="2"/>
      <c r="M2905" s="15"/>
      <c r="N2905" s="11"/>
      <c r="O2905" s="11"/>
      <c r="P2905" s="11"/>
      <c r="Q2905" s="11"/>
      <c r="R2905" s="15"/>
      <c r="S2905" s="13"/>
      <c r="T2905" s="13"/>
      <c r="U2905" s="19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9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</row>
    <row r="2906" spans="1:8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12"/>
      <c r="K2906" s="30"/>
      <c r="L2906" s="2"/>
      <c r="M2906" s="15"/>
      <c r="N2906" s="11"/>
      <c r="O2906" s="11"/>
      <c r="P2906" s="11"/>
      <c r="Q2906" s="11"/>
      <c r="R2906" s="15"/>
      <c r="S2906" s="13"/>
      <c r="T2906" s="13"/>
      <c r="U2906" s="19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9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</row>
    <row r="2907" spans="1:8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12"/>
      <c r="K2907" s="30"/>
      <c r="L2907" s="2"/>
      <c r="M2907" s="15"/>
      <c r="N2907" s="11"/>
      <c r="O2907" s="11"/>
      <c r="P2907" s="11"/>
      <c r="Q2907" s="11"/>
      <c r="R2907" s="15"/>
      <c r="S2907" s="13"/>
      <c r="T2907" s="13"/>
      <c r="U2907" s="19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9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</row>
    <row r="2908" spans="1:8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12"/>
      <c r="K2908" s="30"/>
      <c r="L2908" s="2"/>
      <c r="M2908" s="15"/>
      <c r="N2908" s="11"/>
      <c r="O2908" s="11"/>
      <c r="P2908" s="11"/>
      <c r="Q2908" s="11"/>
      <c r="R2908" s="15"/>
      <c r="S2908" s="13"/>
      <c r="T2908" s="13"/>
      <c r="U2908" s="19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9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</row>
    <row r="2909" spans="1:8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12"/>
      <c r="K2909" s="30"/>
      <c r="L2909" s="2"/>
      <c r="M2909" s="15"/>
      <c r="N2909" s="11"/>
      <c r="O2909" s="11"/>
      <c r="P2909" s="11"/>
      <c r="Q2909" s="11"/>
      <c r="R2909" s="15"/>
      <c r="S2909" s="13"/>
      <c r="T2909" s="13"/>
      <c r="U2909" s="19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9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</row>
    <row r="2910" spans="1:8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12"/>
      <c r="K2910" s="30"/>
      <c r="L2910" s="2"/>
      <c r="M2910" s="15"/>
      <c r="N2910" s="11"/>
      <c r="O2910" s="11"/>
      <c r="P2910" s="11"/>
      <c r="Q2910" s="11"/>
      <c r="R2910" s="15"/>
      <c r="S2910" s="13"/>
      <c r="T2910" s="13"/>
      <c r="U2910" s="19"/>
      <c r="V2910" s="13"/>
      <c r="W2910" s="4"/>
      <c r="X2910" s="30"/>
      <c r="Y2910" s="27"/>
      <c r="Z2910" s="27"/>
      <c r="AA2910" s="32"/>
      <c r="AB2910" s="20"/>
      <c r="AC2910" s="23"/>
      <c r="AD2910" s="27"/>
      <c r="AE2910" s="20"/>
      <c r="AF2910" s="20"/>
      <c r="AG2910" s="20"/>
      <c r="AH2910" s="27"/>
      <c r="AI2910" s="21"/>
      <c r="AJ2910" s="27"/>
      <c r="AK2910" s="27"/>
      <c r="AL2910" s="23"/>
      <c r="AM2910" s="23"/>
      <c r="AN2910" s="23"/>
      <c r="AO2910" s="23"/>
      <c r="AP2910" s="23"/>
      <c r="AQ2910" s="23"/>
      <c r="AR2910" s="23"/>
      <c r="AS2910" s="23"/>
      <c r="AT2910" s="23"/>
      <c r="AU2910" s="23"/>
      <c r="AV2910" s="23"/>
      <c r="AW2910" s="23"/>
      <c r="AX2910" s="23"/>
      <c r="AY2910" s="23"/>
      <c r="AZ2910" s="23"/>
      <c r="BA2910" s="23"/>
      <c r="BB2910" s="23"/>
      <c r="BC2910" s="23"/>
      <c r="BD2910" s="23"/>
      <c r="BE2910" s="23"/>
      <c r="BF2910" s="23"/>
      <c r="BG2910" s="23"/>
      <c r="BH2910" s="23"/>
      <c r="BI2910" s="23"/>
      <c r="BJ2910" s="23"/>
      <c r="BK2910" s="23"/>
      <c r="BL2910" s="23"/>
      <c r="BM2910" s="23"/>
      <c r="BN2910" s="23"/>
      <c r="BO2910" s="23"/>
      <c r="BP2910" s="23"/>
      <c r="BQ2910" s="23"/>
      <c r="BR2910" s="23"/>
      <c r="BS2910" s="23"/>
      <c r="BT2910" s="23"/>
      <c r="BU2910" s="23"/>
      <c r="BV2910" s="23"/>
      <c r="BW2910" s="23"/>
      <c r="BX2910" s="23"/>
      <c r="BY2910" s="23"/>
      <c r="BZ2910" s="23"/>
      <c r="CA2910" s="23"/>
      <c r="CB2910" s="23"/>
    </row>
    <row r="2911" spans="1:8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12"/>
      <c r="K2911" s="30"/>
      <c r="L2911" s="2"/>
      <c r="M2911" s="15"/>
      <c r="N2911" s="11"/>
      <c r="O2911" s="11"/>
      <c r="P2911" s="11"/>
      <c r="Q2911" s="11"/>
      <c r="R2911" s="15"/>
      <c r="S2911" s="13"/>
      <c r="T2911" s="13"/>
      <c r="U2911" s="19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9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</row>
    <row r="2912" spans="1:8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12"/>
      <c r="K2912" s="30"/>
      <c r="L2912" s="2"/>
      <c r="M2912" s="15"/>
      <c r="N2912" s="11"/>
      <c r="O2912" s="11"/>
      <c r="P2912" s="11"/>
      <c r="Q2912" s="11"/>
      <c r="R2912" s="15"/>
      <c r="S2912" s="13"/>
      <c r="T2912" s="13"/>
      <c r="U2912" s="19"/>
      <c r="V2912" s="13"/>
      <c r="W2912" s="4"/>
      <c r="X2912" s="30"/>
      <c r="Y2912" s="27"/>
      <c r="Z2912" s="27"/>
      <c r="AA2912" s="32"/>
      <c r="AB2912" s="20"/>
      <c r="AC2912" s="23"/>
      <c r="AD2912" s="27"/>
      <c r="AE2912" s="20"/>
      <c r="AF2912" s="20"/>
      <c r="AG2912" s="20"/>
      <c r="AH2912" s="27"/>
      <c r="AI2912" s="21"/>
      <c r="AJ2912" s="27"/>
      <c r="AK2912" s="27"/>
      <c r="AL2912" s="23"/>
      <c r="AM2912" s="23"/>
      <c r="AN2912" s="23"/>
      <c r="AO2912" s="23"/>
      <c r="AP2912" s="23"/>
      <c r="AQ2912" s="23"/>
      <c r="AR2912" s="23"/>
      <c r="AS2912" s="23"/>
      <c r="AT2912" s="23"/>
      <c r="AU2912" s="23"/>
      <c r="AV2912" s="23"/>
      <c r="AW2912" s="23"/>
      <c r="AX2912" s="23"/>
      <c r="AY2912" s="23"/>
      <c r="AZ2912" s="23"/>
      <c r="BA2912" s="23"/>
      <c r="BB2912" s="23"/>
      <c r="BC2912" s="23"/>
      <c r="BD2912" s="23"/>
      <c r="BE2912" s="23"/>
      <c r="BF2912" s="23"/>
      <c r="BG2912" s="23"/>
      <c r="BH2912" s="23"/>
      <c r="BI2912" s="23"/>
      <c r="BJ2912" s="23"/>
      <c r="BK2912" s="23"/>
      <c r="BL2912" s="23"/>
      <c r="BM2912" s="23"/>
      <c r="BN2912" s="23"/>
      <c r="BO2912" s="23"/>
      <c r="BP2912" s="23"/>
      <c r="BQ2912" s="23"/>
      <c r="BR2912" s="23"/>
      <c r="BS2912" s="23"/>
      <c r="BT2912" s="23"/>
      <c r="BU2912" s="23"/>
      <c r="BV2912" s="23"/>
      <c r="BW2912" s="23"/>
      <c r="BX2912" s="23"/>
      <c r="BY2912" s="23"/>
      <c r="BZ2912" s="23"/>
      <c r="CA2912" s="23"/>
      <c r="CB2912" s="23"/>
    </row>
    <row r="2913" spans="1:8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12"/>
      <c r="K2913" s="30"/>
      <c r="L2913" s="2"/>
      <c r="M2913" s="15"/>
      <c r="N2913" s="11"/>
      <c r="O2913" s="11"/>
      <c r="P2913" s="11"/>
      <c r="Q2913" s="11"/>
      <c r="R2913" s="15"/>
      <c r="S2913" s="13"/>
      <c r="T2913" s="13"/>
      <c r="U2913" s="19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9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</row>
    <row r="2914" spans="1:8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12"/>
      <c r="K2914" s="30"/>
      <c r="L2914" s="2"/>
      <c r="M2914" s="15"/>
      <c r="N2914" s="11"/>
      <c r="O2914" s="11"/>
      <c r="P2914" s="11"/>
      <c r="Q2914" s="11"/>
      <c r="R2914" s="15"/>
      <c r="S2914" s="13"/>
      <c r="T2914" s="13"/>
      <c r="U2914" s="19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9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</row>
    <row r="2915" spans="1:8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12"/>
      <c r="K2915" s="30"/>
      <c r="L2915" s="2"/>
      <c r="M2915" s="15"/>
      <c r="N2915" s="11"/>
      <c r="O2915" s="11"/>
      <c r="P2915" s="11"/>
      <c r="Q2915" s="11"/>
      <c r="R2915" s="15"/>
      <c r="S2915" s="13"/>
      <c r="T2915" s="13"/>
      <c r="U2915" s="19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9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</row>
    <row r="2916" spans="1:8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12"/>
      <c r="K2916" s="30"/>
      <c r="L2916" s="2"/>
      <c r="M2916" s="15"/>
      <c r="N2916" s="11"/>
      <c r="O2916" s="11"/>
      <c r="P2916" s="11"/>
      <c r="Q2916" s="11"/>
      <c r="R2916" s="15"/>
      <c r="S2916" s="13"/>
      <c r="T2916" s="13"/>
      <c r="U2916" s="19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9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</row>
    <row r="2917" spans="1:8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12"/>
      <c r="K2917" s="30"/>
      <c r="L2917" s="2"/>
      <c r="M2917" s="15"/>
      <c r="N2917" s="11"/>
      <c r="O2917" s="11"/>
      <c r="P2917" s="11"/>
      <c r="Q2917" s="11"/>
      <c r="R2917" s="15"/>
      <c r="S2917" s="13"/>
      <c r="T2917" s="13"/>
      <c r="U2917" s="19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9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</row>
    <row r="2918" spans="1:8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12"/>
      <c r="K2918" s="30"/>
      <c r="L2918" s="2"/>
      <c r="M2918" s="15"/>
      <c r="N2918" s="11"/>
      <c r="O2918" s="11"/>
      <c r="P2918" s="11"/>
      <c r="Q2918" s="11"/>
      <c r="R2918" s="15"/>
      <c r="S2918" s="13"/>
      <c r="T2918" s="13"/>
      <c r="U2918" s="19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9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</row>
    <row r="2919" spans="1:8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12"/>
      <c r="K2919" s="30"/>
      <c r="L2919" s="2"/>
      <c r="M2919" s="15"/>
      <c r="N2919" s="11"/>
      <c r="O2919" s="11"/>
      <c r="P2919" s="11"/>
      <c r="Q2919" s="11"/>
      <c r="R2919" s="15"/>
      <c r="S2919" s="13"/>
      <c r="T2919" s="13"/>
      <c r="U2919" s="19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9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</row>
    <row r="2920" spans="1:8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12"/>
      <c r="K2920" s="30"/>
      <c r="L2920" s="2"/>
      <c r="M2920" s="15"/>
      <c r="N2920" s="11"/>
      <c r="O2920" s="11"/>
      <c r="P2920" s="11"/>
      <c r="Q2920" s="11"/>
      <c r="R2920" s="15"/>
      <c r="S2920" s="13"/>
      <c r="T2920" s="13"/>
      <c r="U2920" s="19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9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</row>
    <row r="2921" spans="1:8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12"/>
      <c r="K2921" s="30"/>
      <c r="L2921" s="2"/>
      <c r="M2921" s="15"/>
      <c r="N2921" s="11"/>
      <c r="O2921" s="11"/>
      <c r="P2921" s="11"/>
      <c r="Q2921" s="11"/>
      <c r="R2921" s="15"/>
      <c r="S2921" s="13"/>
      <c r="T2921" s="13"/>
      <c r="U2921" s="19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9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</row>
    <row r="2922" spans="1:8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12"/>
      <c r="K2922" s="30"/>
      <c r="L2922" s="2"/>
      <c r="M2922" s="15"/>
      <c r="N2922" s="11"/>
      <c r="O2922" s="11"/>
      <c r="P2922" s="11"/>
      <c r="Q2922" s="11"/>
      <c r="R2922" s="15"/>
      <c r="S2922" s="13"/>
      <c r="T2922" s="13"/>
      <c r="U2922" s="19"/>
      <c r="V2922" s="13"/>
      <c r="W2922" s="4"/>
      <c r="X2922" s="30"/>
      <c r="Y2922" s="9"/>
      <c r="Z2922" s="9"/>
      <c r="AA2922" s="28"/>
      <c r="AB2922" s="3"/>
      <c r="AC2922" s="1"/>
      <c r="AD2922" s="9"/>
      <c r="AE2922" s="3"/>
      <c r="AF2922" s="3"/>
      <c r="AG2922" s="3"/>
      <c r="AH2922" s="9"/>
      <c r="AI2922" s="10"/>
      <c r="AJ2922" s="9"/>
      <c r="AK2922" s="9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</row>
    <row r="2923" spans="1:8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12"/>
      <c r="K2923" s="30"/>
      <c r="L2923" s="2"/>
      <c r="M2923" s="15"/>
      <c r="N2923" s="11"/>
      <c r="O2923" s="11"/>
      <c r="P2923" s="11"/>
      <c r="Q2923" s="11"/>
      <c r="R2923" s="15"/>
      <c r="S2923" s="13"/>
      <c r="T2923" s="13"/>
      <c r="U2923" s="19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9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</row>
    <row r="2924" spans="1:8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12"/>
      <c r="K2924" s="30"/>
      <c r="L2924" s="2"/>
      <c r="M2924" s="15"/>
      <c r="N2924" s="11"/>
      <c r="O2924" s="11"/>
      <c r="P2924" s="11"/>
      <c r="Q2924" s="11"/>
      <c r="R2924" s="15"/>
      <c r="S2924" s="13"/>
      <c r="T2924" s="13"/>
      <c r="U2924" s="19"/>
      <c r="V2924" s="13"/>
      <c r="W2924" s="4"/>
      <c r="X2924" s="30"/>
      <c r="Y2924" s="9"/>
      <c r="Z2924" s="9"/>
      <c r="AA2924" s="28"/>
      <c r="AB2924" s="3"/>
      <c r="AC2924" s="1"/>
      <c r="AD2924" s="9"/>
      <c r="AE2924" s="3"/>
      <c r="AF2924" s="3"/>
      <c r="AG2924" s="3"/>
      <c r="AH2924" s="9"/>
      <c r="AI2924" s="10"/>
      <c r="AJ2924" s="9"/>
      <c r="AK2924" s="9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</row>
    <row r="2925" spans="1:8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12"/>
      <c r="K2925" s="30"/>
      <c r="L2925" s="2"/>
      <c r="M2925" s="15"/>
      <c r="N2925" s="11"/>
      <c r="O2925" s="11"/>
      <c r="P2925" s="11"/>
      <c r="Q2925" s="11"/>
      <c r="R2925" s="15"/>
      <c r="S2925" s="13"/>
      <c r="T2925" s="13"/>
      <c r="U2925" s="19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9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</row>
    <row r="2926" spans="1:8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12"/>
      <c r="K2926" s="30"/>
      <c r="L2926" s="2"/>
      <c r="M2926" s="15"/>
      <c r="N2926" s="11"/>
      <c r="O2926" s="11"/>
      <c r="P2926" s="11"/>
      <c r="Q2926" s="11"/>
      <c r="R2926" s="15"/>
      <c r="S2926" s="13"/>
      <c r="T2926" s="13"/>
      <c r="U2926" s="19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9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</row>
    <row r="2927" spans="1:8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12"/>
      <c r="K2927" s="30"/>
      <c r="L2927" s="2"/>
      <c r="M2927" s="15"/>
      <c r="N2927" s="11"/>
      <c r="O2927" s="11"/>
      <c r="P2927" s="11"/>
      <c r="Q2927" s="11"/>
      <c r="R2927" s="15"/>
      <c r="S2927" s="13"/>
      <c r="T2927" s="13"/>
      <c r="U2927" s="19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9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</row>
    <row r="2928" spans="1:8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12"/>
      <c r="K2928" s="30"/>
      <c r="L2928" s="2"/>
      <c r="M2928" s="15"/>
      <c r="N2928" s="11"/>
      <c r="O2928" s="11"/>
      <c r="P2928" s="11"/>
      <c r="Q2928" s="11"/>
      <c r="R2928" s="15"/>
      <c r="S2928" s="13"/>
      <c r="T2928" s="13"/>
      <c r="U2928" s="19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9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</row>
    <row r="2929" spans="1:8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12"/>
      <c r="K2929" s="30"/>
      <c r="L2929" s="2"/>
      <c r="M2929" s="15"/>
      <c r="N2929" s="11"/>
      <c r="O2929" s="11"/>
      <c r="P2929" s="11"/>
      <c r="Q2929" s="11"/>
      <c r="R2929" s="15"/>
      <c r="S2929" s="13"/>
      <c r="T2929" s="13"/>
      <c r="U2929" s="19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9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</row>
    <row r="2930" spans="1:8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12"/>
      <c r="K2930" s="30"/>
      <c r="L2930" s="2"/>
      <c r="M2930" s="15"/>
      <c r="N2930" s="11"/>
      <c r="O2930" s="11"/>
      <c r="P2930" s="11"/>
      <c r="Q2930" s="11"/>
      <c r="R2930" s="15"/>
      <c r="S2930" s="13"/>
      <c r="T2930" s="13"/>
      <c r="U2930" s="19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9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</row>
    <row r="2931" spans="1:8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12"/>
      <c r="K2931" s="30"/>
      <c r="L2931" s="2"/>
      <c r="M2931" s="15"/>
      <c r="N2931" s="11"/>
      <c r="O2931" s="11"/>
      <c r="P2931" s="11"/>
      <c r="Q2931" s="11"/>
      <c r="R2931" s="15"/>
      <c r="S2931" s="13"/>
      <c r="T2931" s="13"/>
      <c r="U2931" s="19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9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</row>
    <row r="2932" spans="1:8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12"/>
      <c r="K2932" s="30"/>
      <c r="L2932" s="2"/>
      <c r="M2932" s="15"/>
      <c r="N2932" s="11"/>
      <c r="O2932" s="11"/>
      <c r="P2932" s="11"/>
      <c r="Q2932" s="11"/>
      <c r="R2932" s="15"/>
      <c r="S2932" s="13"/>
      <c r="T2932" s="13"/>
      <c r="U2932" s="19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9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</row>
    <row r="2933" spans="1:8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12"/>
      <c r="K2933" s="30"/>
      <c r="L2933" s="2"/>
      <c r="M2933" s="15"/>
      <c r="N2933" s="11"/>
      <c r="O2933" s="11"/>
      <c r="P2933" s="11"/>
      <c r="Q2933" s="11"/>
      <c r="R2933" s="15"/>
      <c r="S2933" s="13"/>
      <c r="T2933" s="13"/>
      <c r="U2933" s="19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9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</row>
    <row r="2934" spans="1:8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12"/>
      <c r="K2934" s="30"/>
      <c r="L2934" s="2"/>
      <c r="M2934" s="15"/>
      <c r="N2934" s="11"/>
      <c r="O2934" s="11"/>
      <c r="P2934" s="11"/>
      <c r="Q2934" s="11"/>
      <c r="R2934" s="15"/>
      <c r="S2934" s="13"/>
      <c r="T2934" s="13"/>
      <c r="U2934" s="19"/>
      <c r="V2934" s="13"/>
      <c r="W2934" s="4"/>
      <c r="X2934" s="30"/>
      <c r="Y2934" s="9"/>
      <c r="Z2934" s="9"/>
      <c r="AA2934" s="28"/>
      <c r="AB2934" s="3"/>
      <c r="AC2934" s="1"/>
      <c r="AD2934" s="9"/>
      <c r="AE2934" s="3"/>
      <c r="AF2934" s="3"/>
      <c r="AG2934" s="3"/>
      <c r="AH2934" s="9"/>
      <c r="AI2934" s="10"/>
      <c r="AJ2934" s="9"/>
      <c r="AK2934" s="9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</row>
    <row r="2935" spans="1:8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12"/>
      <c r="K2935" s="30"/>
      <c r="L2935" s="2"/>
      <c r="M2935" s="15"/>
      <c r="N2935" s="11"/>
      <c r="O2935" s="11"/>
      <c r="P2935" s="11"/>
      <c r="Q2935" s="11"/>
      <c r="R2935" s="15"/>
      <c r="S2935" s="13"/>
      <c r="T2935" s="13"/>
      <c r="U2935" s="19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9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</row>
    <row r="2936" spans="1:8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12"/>
      <c r="K2936" s="30"/>
      <c r="L2936" s="2"/>
      <c r="M2936" s="15"/>
      <c r="N2936" s="11"/>
      <c r="O2936" s="11"/>
      <c r="P2936" s="11"/>
      <c r="Q2936" s="11"/>
      <c r="R2936" s="15"/>
      <c r="S2936" s="13"/>
      <c r="T2936" s="13"/>
      <c r="U2936" s="19"/>
      <c r="V2936" s="13"/>
      <c r="W2936" s="4"/>
      <c r="X2936" s="30"/>
      <c r="Y2936" s="9"/>
      <c r="Z2936" s="9"/>
      <c r="AA2936" s="28"/>
      <c r="AB2936" s="3"/>
      <c r="AC2936" s="1"/>
      <c r="AD2936" s="9"/>
      <c r="AE2936" s="3"/>
      <c r="AF2936" s="3"/>
      <c r="AG2936" s="3"/>
      <c r="AH2936" s="9"/>
      <c r="AI2936" s="10"/>
      <c r="AJ2936" s="9"/>
      <c r="AK2936" s="9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</row>
    <row r="2937" spans="1:8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12"/>
      <c r="K2937" s="30"/>
      <c r="L2937" s="2"/>
      <c r="M2937" s="15"/>
      <c r="N2937" s="11"/>
      <c r="O2937" s="11"/>
      <c r="P2937" s="11"/>
      <c r="Q2937" s="11"/>
      <c r="R2937" s="15"/>
      <c r="S2937" s="13"/>
      <c r="T2937" s="13"/>
      <c r="U2937" s="19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9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</row>
    <row r="2938" spans="1:8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12"/>
      <c r="K2938" s="30"/>
      <c r="L2938" s="2"/>
      <c r="M2938" s="15"/>
      <c r="N2938" s="11"/>
      <c r="O2938" s="11"/>
      <c r="P2938" s="11"/>
      <c r="Q2938" s="11"/>
      <c r="R2938" s="15"/>
      <c r="S2938" s="13"/>
      <c r="T2938" s="13"/>
      <c r="U2938" s="19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9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</row>
    <row r="2939" spans="1:8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12"/>
      <c r="K2939" s="30"/>
      <c r="L2939" s="2"/>
      <c r="M2939" s="15"/>
      <c r="N2939" s="11"/>
      <c r="O2939" s="11"/>
      <c r="P2939" s="11"/>
      <c r="Q2939" s="11"/>
      <c r="R2939" s="15"/>
      <c r="S2939" s="13"/>
      <c r="T2939" s="13"/>
      <c r="U2939" s="19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9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</row>
    <row r="2940" spans="1:8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12"/>
      <c r="K2940" s="30"/>
      <c r="L2940" s="2"/>
      <c r="M2940" s="15"/>
      <c r="N2940" s="11"/>
      <c r="O2940" s="11"/>
      <c r="P2940" s="11"/>
      <c r="Q2940" s="11"/>
      <c r="R2940" s="15"/>
      <c r="S2940" s="13"/>
      <c r="T2940" s="13"/>
      <c r="U2940" s="19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9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</row>
    <row r="2941" spans="1:8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12"/>
      <c r="K2941" s="30"/>
      <c r="L2941" s="2"/>
      <c r="M2941" s="15"/>
      <c r="N2941" s="11"/>
      <c r="O2941" s="11"/>
      <c r="P2941" s="11"/>
      <c r="Q2941" s="11"/>
      <c r="R2941" s="15"/>
      <c r="S2941" s="13"/>
      <c r="T2941" s="13"/>
      <c r="U2941" s="19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9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</row>
    <row r="2942" spans="1:8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12"/>
      <c r="K2942" s="30"/>
      <c r="L2942" s="2"/>
      <c r="M2942" s="15"/>
      <c r="N2942" s="11"/>
      <c r="O2942" s="11"/>
      <c r="P2942" s="11"/>
      <c r="Q2942" s="11"/>
      <c r="R2942" s="15"/>
      <c r="S2942" s="13"/>
      <c r="T2942" s="13"/>
      <c r="U2942" s="19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9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</row>
    <row r="2943" spans="1:8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12"/>
      <c r="K2943" s="30"/>
      <c r="L2943" s="2"/>
      <c r="M2943" s="15"/>
      <c r="N2943" s="11"/>
      <c r="O2943" s="11"/>
      <c r="P2943" s="11"/>
      <c r="Q2943" s="11"/>
      <c r="R2943" s="15"/>
      <c r="S2943" s="13"/>
      <c r="T2943" s="13"/>
      <c r="U2943" s="19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9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</row>
    <row r="2944" spans="1:8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12"/>
      <c r="K2944" s="30"/>
      <c r="L2944" s="2"/>
      <c r="M2944" s="15"/>
      <c r="N2944" s="11"/>
      <c r="O2944" s="11"/>
      <c r="P2944" s="11"/>
      <c r="Q2944" s="11"/>
      <c r="R2944" s="15"/>
      <c r="S2944" s="13"/>
      <c r="T2944" s="13"/>
      <c r="U2944" s="19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9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</row>
    <row r="2945" spans="1:8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12"/>
      <c r="K2945" s="30"/>
      <c r="L2945" s="2"/>
      <c r="M2945" s="15"/>
      <c r="N2945" s="11"/>
      <c r="O2945" s="11"/>
      <c r="P2945" s="11"/>
      <c r="Q2945" s="11"/>
      <c r="R2945" s="15"/>
      <c r="S2945" s="13"/>
      <c r="T2945" s="13"/>
      <c r="U2945" s="19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9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</row>
    <row r="2946" spans="1:8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12"/>
      <c r="K2946" s="30"/>
      <c r="L2946" s="2"/>
      <c r="M2946" s="15"/>
      <c r="N2946" s="11"/>
      <c r="O2946" s="11"/>
      <c r="P2946" s="11"/>
      <c r="Q2946" s="11"/>
      <c r="R2946" s="15"/>
      <c r="S2946" s="13"/>
      <c r="T2946" s="13"/>
      <c r="U2946" s="19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9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</row>
    <row r="2947" spans="1:8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12"/>
      <c r="K2947" s="30"/>
      <c r="L2947" s="2"/>
      <c r="M2947" s="15"/>
      <c r="N2947" s="11"/>
      <c r="O2947" s="11"/>
      <c r="P2947" s="11"/>
      <c r="Q2947" s="11"/>
      <c r="R2947" s="15"/>
      <c r="S2947" s="13"/>
      <c r="T2947" s="13"/>
      <c r="U2947" s="19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9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</row>
    <row r="2948" spans="1:8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12"/>
      <c r="K2948" s="30"/>
      <c r="L2948" s="2"/>
      <c r="M2948" s="15"/>
      <c r="N2948" s="11"/>
      <c r="O2948" s="11"/>
      <c r="P2948" s="11"/>
      <c r="Q2948" s="11"/>
      <c r="R2948" s="15"/>
      <c r="S2948" s="13"/>
      <c r="T2948" s="13"/>
      <c r="U2948" s="19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9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</row>
    <row r="2949" spans="1:8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12"/>
      <c r="K2949" s="30"/>
      <c r="L2949" s="2"/>
      <c r="M2949" s="15"/>
      <c r="N2949" s="11"/>
      <c r="O2949" s="11"/>
      <c r="P2949" s="11"/>
      <c r="Q2949" s="11"/>
      <c r="R2949" s="15"/>
      <c r="S2949" s="13"/>
      <c r="T2949" s="13"/>
      <c r="U2949" s="19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9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</row>
    <row r="2950" spans="1:8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12"/>
      <c r="K2950" s="30"/>
      <c r="L2950" s="2"/>
      <c r="M2950" s="15"/>
      <c r="N2950" s="11"/>
      <c r="O2950" s="11"/>
      <c r="P2950" s="11"/>
      <c r="Q2950" s="11"/>
      <c r="R2950" s="15"/>
      <c r="S2950" s="13"/>
      <c r="T2950" s="13"/>
      <c r="U2950" s="19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9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</row>
    <row r="2951" spans="1:8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12"/>
      <c r="K2951" s="30"/>
      <c r="L2951" s="2"/>
      <c r="M2951" s="15"/>
      <c r="N2951" s="11"/>
      <c r="O2951" s="11"/>
      <c r="P2951" s="11"/>
      <c r="Q2951" s="11"/>
      <c r="R2951" s="15"/>
      <c r="S2951" s="13"/>
      <c r="T2951" s="13"/>
      <c r="U2951" s="19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9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</row>
    <row r="2952" spans="1:8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12"/>
      <c r="K2952" s="30"/>
      <c r="L2952" s="2"/>
      <c r="M2952" s="15"/>
      <c r="N2952" s="11"/>
      <c r="O2952" s="11"/>
      <c r="P2952" s="11"/>
      <c r="Q2952" s="11"/>
      <c r="R2952" s="15"/>
      <c r="S2952" s="13"/>
      <c r="T2952" s="13"/>
      <c r="U2952" s="19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9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</row>
    <row r="2953" spans="1:8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12"/>
      <c r="K2953" s="30"/>
      <c r="L2953" s="2"/>
      <c r="M2953" s="15"/>
      <c r="N2953" s="11"/>
      <c r="O2953" s="11"/>
      <c r="P2953" s="11"/>
      <c r="Q2953" s="11"/>
      <c r="R2953" s="15"/>
      <c r="S2953" s="13"/>
      <c r="T2953" s="13"/>
      <c r="U2953" s="19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9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</row>
    <row r="2954" spans="1:8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12"/>
      <c r="K2954" s="30"/>
      <c r="L2954" s="2"/>
      <c r="M2954" s="15"/>
      <c r="N2954" s="11"/>
      <c r="O2954" s="11"/>
      <c r="P2954" s="11"/>
      <c r="Q2954" s="11"/>
      <c r="R2954" s="15"/>
      <c r="S2954" s="13"/>
      <c r="T2954" s="13"/>
      <c r="U2954" s="19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9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</row>
    <row r="2955" spans="1:8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12"/>
      <c r="K2955" s="30"/>
      <c r="L2955" s="2"/>
      <c r="M2955" s="15"/>
      <c r="N2955" s="11"/>
      <c r="O2955" s="11"/>
      <c r="P2955" s="11"/>
      <c r="Q2955" s="11"/>
      <c r="R2955" s="15"/>
      <c r="S2955" s="13"/>
      <c r="T2955" s="13"/>
      <c r="U2955" s="19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9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</row>
    <row r="2956" spans="1:8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12"/>
      <c r="K2956" s="30"/>
      <c r="L2956" s="2"/>
      <c r="M2956" s="15"/>
      <c r="N2956" s="11"/>
      <c r="O2956" s="11"/>
      <c r="P2956" s="11"/>
      <c r="Q2956" s="11"/>
      <c r="R2956" s="15"/>
      <c r="S2956" s="13"/>
      <c r="T2956" s="13"/>
      <c r="U2956" s="19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9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</row>
    <row r="2957" spans="1:8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12"/>
      <c r="K2957" s="30"/>
      <c r="L2957" s="2"/>
      <c r="M2957" s="15"/>
      <c r="N2957" s="11"/>
      <c r="O2957" s="11"/>
      <c r="P2957" s="11"/>
      <c r="Q2957" s="11"/>
      <c r="R2957" s="15"/>
      <c r="S2957" s="13"/>
      <c r="T2957" s="13"/>
      <c r="U2957" s="19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9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</row>
    <row r="2958" spans="1:8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12"/>
      <c r="K2958" s="30"/>
      <c r="L2958" s="2"/>
      <c r="M2958" s="15"/>
      <c r="N2958" s="11"/>
      <c r="O2958" s="11"/>
      <c r="P2958" s="11"/>
      <c r="Q2958" s="11"/>
      <c r="R2958" s="15"/>
      <c r="S2958" s="13"/>
      <c r="T2958" s="13"/>
      <c r="U2958" s="19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9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</row>
    <row r="2959" spans="1:8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12"/>
      <c r="K2959" s="30"/>
      <c r="L2959" s="2"/>
      <c r="M2959" s="15"/>
      <c r="N2959" s="11"/>
      <c r="O2959" s="11"/>
      <c r="P2959" s="11"/>
      <c r="Q2959" s="11"/>
      <c r="R2959" s="15"/>
      <c r="S2959" s="13"/>
      <c r="T2959" s="13"/>
      <c r="U2959" s="19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9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</row>
    <row r="2960" spans="1:8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12"/>
      <c r="K2960" s="30"/>
      <c r="L2960" s="2"/>
      <c r="M2960" s="15"/>
      <c r="N2960" s="11"/>
      <c r="O2960" s="11"/>
      <c r="P2960" s="11"/>
      <c r="Q2960" s="11"/>
      <c r="R2960" s="15"/>
      <c r="S2960" s="13"/>
      <c r="T2960" s="13"/>
      <c r="U2960" s="19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9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</row>
    <row r="2961" spans="1:8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12"/>
      <c r="K2961" s="30"/>
      <c r="L2961" s="2"/>
      <c r="M2961" s="15"/>
      <c r="N2961" s="11"/>
      <c r="O2961" s="11"/>
      <c r="P2961" s="11"/>
      <c r="Q2961" s="11"/>
      <c r="R2961" s="15"/>
      <c r="S2961" s="13"/>
      <c r="T2961" s="13"/>
      <c r="U2961" s="19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9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</row>
    <row r="2962" spans="1:8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12"/>
      <c r="K2962" s="30"/>
      <c r="L2962" s="2"/>
      <c r="M2962" s="15"/>
      <c r="N2962" s="11"/>
      <c r="O2962" s="11"/>
      <c r="P2962" s="11"/>
      <c r="Q2962" s="11"/>
      <c r="R2962" s="15"/>
      <c r="S2962" s="13"/>
      <c r="T2962" s="13"/>
      <c r="U2962" s="19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9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</row>
    <row r="2963" spans="1:8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12"/>
      <c r="K2963" s="30"/>
      <c r="L2963" s="2"/>
      <c r="M2963" s="15"/>
      <c r="N2963" s="11"/>
      <c r="O2963" s="11"/>
      <c r="P2963" s="11"/>
      <c r="Q2963" s="11"/>
      <c r="R2963" s="15"/>
      <c r="S2963" s="13"/>
      <c r="T2963" s="13"/>
      <c r="U2963" s="19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9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</row>
    <row r="2964" spans="1:8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12"/>
      <c r="K2964" s="30"/>
      <c r="L2964" s="2"/>
      <c r="M2964" s="15"/>
      <c r="N2964" s="11"/>
      <c r="O2964" s="11"/>
      <c r="P2964" s="11"/>
      <c r="Q2964" s="11"/>
      <c r="R2964" s="15"/>
      <c r="S2964" s="13"/>
      <c r="T2964" s="13"/>
      <c r="U2964" s="19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9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</row>
    <row r="2965" spans="1:8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12"/>
      <c r="K2965" s="30"/>
      <c r="L2965" s="2"/>
      <c r="M2965" s="15"/>
      <c r="N2965" s="11"/>
      <c r="O2965" s="11"/>
      <c r="P2965" s="11"/>
      <c r="Q2965" s="11"/>
      <c r="R2965" s="15"/>
      <c r="S2965" s="13"/>
      <c r="T2965" s="13"/>
      <c r="U2965" s="19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9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</row>
    <row r="2966" spans="1:8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12"/>
      <c r="K2966" s="30"/>
      <c r="L2966" s="2"/>
      <c r="M2966" s="15"/>
      <c r="N2966" s="11"/>
      <c r="O2966" s="11"/>
      <c r="P2966" s="11"/>
      <c r="Q2966" s="11"/>
      <c r="R2966" s="15"/>
      <c r="S2966" s="13"/>
      <c r="T2966" s="13"/>
      <c r="U2966" s="19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9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</row>
    <row r="2967" spans="1:8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12"/>
      <c r="K2967" s="30"/>
      <c r="L2967" s="2"/>
      <c r="M2967" s="15"/>
      <c r="N2967" s="11"/>
      <c r="O2967" s="11"/>
      <c r="P2967" s="11"/>
      <c r="Q2967" s="11"/>
      <c r="R2967" s="15"/>
      <c r="S2967" s="13"/>
      <c r="T2967" s="13"/>
      <c r="U2967" s="19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9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</row>
    <row r="2968" spans="1:8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12"/>
      <c r="K2968" s="30"/>
      <c r="L2968" s="2"/>
      <c r="M2968" s="15"/>
      <c r="N2968" s="11"/>
      <c r="O2968" s="11"/>
      <c r="P2968" s="11"/>
      <c r="Q2968" s="11"/>
      <c r="R2968" s="15"/>
      <c r="S2968" s="13"/>
      <c r="T2968" s="13"/>
      <c r="U2968" s="19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9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</row>
    <row r="2969" spans="1:8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12"/>
      <c r="K2969" s="30"/>
      <c r="L2969" s="2"/>
      <c r="M2969" s="15"/>
      <c r="N2969" s="11"/>
      <c r="O2969" s="11"/>
      <c r="P2969" s="11"/>
      <c r="Q2969" s="11"/>
      <c r="R2969" s="15"/>
      <c r="S2969" s="13"/>
      <c r="T2969" s="13"/>
      <c r="U2969" s="19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9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</row>
    <row r="2970" spans="1:8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12"/>
      <c r="K2970" s="30"/>
      <c r="L2970" s="2"/>
      <c r="M2970" s="15"/>
      <c r="N2970" s="11"/>
      <c r="O2970" s="11"/>
      <c r="P2970" s="11"/>
      <c r="Q2970" s="11"/>
      <c r="R2970" s="15"/>
      <c r="S2970" s="13"/>
      <c r="T2970" s="13"/>
      <c r="U2970" s="19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9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</row>
    <row r="2971" spans="1:8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12"/>
      <c r="K2971" s="30"/>
      <c r="L2971" s="2"/>
      <c r="M2971" s="15"/>
      <c r="N2971" s="11"/>
      <c r="O2971" s="11"/>
      <c r="P2971" s="11"/>
      <c r="Q2971" s="11"/>
      <c r="R2971" s="15"/>
      <c r="S2971" s="13"/>
      <c r="T2971" s="13"/>
      <c r="U2971" s="19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9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</row>
    <row r="2972" spans="1:8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12"/>
      <c r="K2972" s="30"/>
      <c r="L2972" s="2"/>
      <c r="M2972" s="15"/>
      <c r="N2972" s="11"/>
      <c r="O2972" s="11"/>
      <c r="P2972" s="11"/>
      <c r="Q2972" s="11"/>
      <c r="R2972" s="15"/>
      <c r="S2972" s="13"/>
      <c r="T2972" s="13"/>
      <c r="U2972" s="19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9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</row>
    <row r="2973" spans="1:8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12"/>
      <c r="K2973" s="30"/>
      <c r="L2973" s="2"/>
      <c r="M2973" s="15"/>
      <c r="N2973" s="11"/>
      <c r="O2973" s="11"/>
      <c r="P2973" s="11"/>
      <c r="Q2973" s="11"/>
      <c r="R2973" s="15"/>
      <c r="S2973" s="13"/>
      <c r="T2973" s="13"/>
      <c r="U2973" s="19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9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</row>
    <row r="2974" spans="1:8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12"/>
      <c r="K2974" s="30"/>
      <c r="L2974" s="2"/>
      <c r="M2974" s="15"/>
      <c r="N2974" s="11"/>
      <c r="O2974" s="11"/>
      <c r="P2974" s="11"/>
      <c r="Q2974" s="11"/>
      <c r="R2974" s="15"/>
      <c r="S2974" s="13"/>
      <c r="T2974" s="13"/>
      <c r="U2974" s="19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9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</row>
    <row r="2975" spans="1:8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12"/>
      <c r="K2975" s="30"/>
      <c r="L2975" s="2"/>
      <c r="M2975" s="15"/>
      <c r="N2975" s="11"/>
      <c r="O2975" s="11"/>
      <c r="P2975" s="11"/>
      <c r="Q2975" s="11"/>
      <c r="R2975" s="15"/>
      <c r="S2975" s="13"/>
      <c r="T2975" s="13"/>
      <c r="U2975" s="19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9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</row>
    <row r="2976" spans="1:8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12"/>
      <c r="K2976" s="30"/>
      <c r="L2976" s="2"/>
      <c r="M2976" s="15"/>
      <c r="N2976" s="11"/>
      <c r="O2976" s="11"/>
      <c r="P2976" s="11"/>
      <c r="Q2976" s="11"/>
      <c r="R2976" s="15"/>
      <c r="S2976" s="13"/>
      <c r="T2976" s="13"/>
      <c r="U2976" s="19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9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</row>
    <row r="2977" spans="1:8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12"/>
      <c r="K2977" s="30"/>
      <c r="L2977" s="2"/>
      <c r="M2977" s="15"/>
      <c r="N2977" s="11"/>
      <c r="O2977" s="11"/>
      <c r="P2977" s="11"/>
      <c r="Q2977" s="11"/>
      <c r="R2977" s="15"/>
      <c r="S2977" s="13"/>
      <c r="T2977" s="13"/>
      <c r="U2977" s="19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9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</row>
    <row r="2978" spans="1:8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12"/>
      <c r="K2978" s="30"/>
      <c r="L2978" s="2"/>
      <c r="M2978" s="15"/>
      <c r="N2978" s="11"/>
      <c r="O2978" s="11"/>
      <c r="P2978" s="11"/>
      <c r="Q2978" s="11"/>
      <c r="R2978" s="15"/>
      <c r="S2978" s="13"/>
      <c r="T2978" s="13"/>
      <c r="U2978" s="19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9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</row>
    <row r="2979" spans="1:8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12"/>
      <c r="K2979" s="30"/>
      <c r="L2979" s="2"/>
      <c r="M2979" s="15"/>
      <c r="N2979" s="11"/>
      <c r="O2979" s="11"/>
      <c r="P2979" s="11"/>
      <c r="Q2979" s="11"/>
      <c r="R2979" s="15"/>
      <c r="S2979" s="13"/>
      <c r="T2979" s="13"/>
      <c r="U2979" s="19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9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</row>
    <row r="2980" spans="1:8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12"/>
      <c r="K2980" s="30"/>
      <c r="L2980" s="2"/>
      <c r="M2980" s="15"/>
      <c r="N2980" s="11"/>
      <c r="O2980" s="11"/>
      <c r="P2980" s="11"/>
      <c r="Q2980" s="11"/>
      <c r="R2980" s="15"/>
      <c r="S2980" s="13"/>
      <c r="T2980" s="13"/>
      <c r="U2980" s="19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9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</row>
    <row r="2981" spans="1:8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12"/>
      <c r="K2981" s="30"/>
      <c r="L2981" s="2"/>
      <c r="M2981" s="15"/>
      <c r="N2981" s="11"/>
      <c r="O2981" s="11"/>
      <c r="P2981" s="11"/>
      <c r="Q2981" s="11"/>
      <c r="R2981" s="15"/>
      <c r="S2981" s="13"/>
      <c r="T2981" s="13"/>
      <c r="U2981" s="19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9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</row>
    <row r="2982" spans="1:8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12"/>
      <c r="K2982" s="30"/>
      <c r="L2982" s="2"/>
      <c r="M2982" s="15"/>
      <c r="N2982" s="11"/>
      <c r="O2982" s="11"/>
      <c r="P2982" s="11"/>
      <c r="Q2982" s="11"/>
      <c r="R2982" s="15"/>
      <c r="S2982" s="13"/>
      <c r="T2982" s="13"/>
      <c r="U2982" s="19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9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</row>
    <row r="2983" spans="1:8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12"/>
      <c r="K2983" s="30"/>
      <c r="L2983" s="2"/>
      <c r="M2983" s="15"/>
      <c r="N2983" s="11"/>
      <c r="O2983" s="11"/>
      <c r="P2983" s="11"/>
      <c r="Q2983" s="11"/>
      <c r="R2983" s="15"/>
      <c r="S2983" s="13"/>
      <c r="T2983" s="13"/>
      <c r="U2983" s="19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9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</row>
    <row r="2984" spans="1:8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12"/>
      <c r="K2984" s="30"/>
      <c r="L2984" s="2"/>
      <c r="M2984" s="15"/>
      <c r="N2984" s="11"/>
      <c r="O2984" s="11"/>
      <c r="P2984" s="11"/>
      <c r="Q2984" s="11"/>
      <c r="R2984" s="15"/>
      <c r="S2984" s="13"/>
      <c r="T2984" s="13"/>
      <c r="U2984" s="19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9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</row>
    <row r="2985" spans="1:8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12"/>
      <c r="K2985" s="30"/>
      <c r="L2985" s="2"/>
      <c r="M2985" s="15"/>
      <c r="N2985" s="11"/>
      <c r="O2985" s="11"/>
      <c r="P2985" s="11"/>
      <c r="Q2985" s="11"/>
      <c r="R2985" s="15"/>
      <c r="S2985" s="13"/>
      <c r="T2985" s="13"/>
      <c r="U2985" s="19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9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</row>
    <row r="2986" spans="1:8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12"/>
      <c r="K2986" s="30"/>
      <c r="L2986" s="2"/>
      <c r="M2986" s="15"/>
      <c r="N2986" s="11"/>
      <c r="O2986" s="11"/>
      <c r="P2986" s="11"/>
      <c r="Q2986" s="11"/>
      <c r="R2986" s="15"/>
      <c r="S2986" s="13"/>
      <c r="T2986" s="13"/>
      <c r="U2986" s="19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9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</row>
    <row r="2987" spans="1:8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12"/>
      <c r="K2987" s="30"/>
      <c r="L2987" s="2"/>
      <c r="M2987" s="15"/>
      <c r="N2987" s="11"/>
      <c r="O2987" s="11"/>
      <c r="P2987" s="11"/>
      <c r="Q2987" s="11"/>
      <c r="R2987" s="15"/>
      <c r="S2987" s="13"/>
      <c r="T2987" s="13"/>
      <c r="U2987" s="19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9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</row>
    <row r="2988" spans="1:8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12"/>
      <c r="K2988" s="30"/>
      <c r="L2988" s="2"/>
      <c r="M2988" s="15"/>
      <c r="N2988" s="11"/>
      <c r="O2988" s="11"/>
      <c r="P2988" s="11"/>
      <c r="Q2988" s="11"/>
      <c r="R2988" s="15"/>
      <c r="S2988" s="13"/>
      <c r="T2988" s="13"/>
      <c r="U2988" s="19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9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</row>
    <row r="2989" spans="1:8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12"/>
      <c r="K2989" s="30"/>
      <c r="L2989" s="2"/>
      <c r="M2989" s="15"/>
      <c r="N2989" s="11"/>
      <c r="O2989" s="11"/>
      <c r="P2989" s="11"/>
      <c r="Q2989" s="11"/>
      <c r="R2989" s="15"/>
      <c r="S2989" s="13"/>
      <c r="T2989" s="13"/>
      <c r="U2989" s="19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9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</row>
    <row r="2990" spans="1:8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12"/>
      <c r="K2990" s="30"/>
      <c r="L2990" s="2"/>
      <c r="M2990" s="15"/>
      <c r="N2990" s="11"/>
      <c r="O2990" s="11"/>
      <c r="P2990" s="11"/>
      <c r="Q2990" s="11"/>
      <c r="R2990" s="15"/>
      <c r="S2990" s="13"/>
      <c r="T2990" s="13"/>
      <c r="U2990" s="19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9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</row>
    <row r="2991" spans="1:8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12"/>
      <c r="K2991" s="30"/>
      <c r="L2991" s="2"/>
      <c r="M2991" s="15"/>
      <c r="N2991" s="11"/>
      <c r="O2991" s="11"/>
      <c r="P2991" s="11"/>
      <c r="Q2991" s="11"/>
      <c r="R2991" s="15"/>
      <c r="S2991" s="13"/>
      <c r="T2991" s="13"/>
      <c r="U2991" s="19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9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</row>
    <row r="2992" spans="1:8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12"/>
      <c r="K2992" s="30"/>
      <c r="L2992" s="2"/>
      <c r="M2992" s="15"/>
      <c r="N2992" s="11"/>
      <c r="O2992" s="11"/>
      <c r="P2992" s="11"/>
      <c r="Q2992" s="11"/>
      <c r="R2992" s="15"/>
      <c r="S2992" s="13"/>
      <c r="T2992" s="13"/>
      <c r="U2992" s="19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9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</row>
    <row r="2993" spans="1:8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12"/>
      <c r="K2993" s="30"/>
      <c r="L2993" s="2"/>
      <c r="M2993" s="15"/>
      <c r="N2993" s="11"/>
      <c r="O2993" s="11"/>
      <c r="P2993" s="11"/>
      <c r="Q2993" s="11"/>
      <c r="R2993" s="15"/>
      <c r="S2993" s="13"/>
      <c r="T2993" s="13"/>
      <c r="U2993" s="19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9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</row>
    <row r="2994" spans="1:8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12"/>
      <c r="K2994" s="30"/>
      <c r="L2994" s="2"/>
      <c r="M2994" s="15"/>
      <c r="N2994" s="11"/>
      <c r="O2994" s="11"/>
      <c r="P2994" s="11"/>
      <c r="Q2994" s="11"/>
      <c r="R2994" s="15"/>
      <c r="S2994" s="13"/>
      <c r="T2994" s="13"/>
      <c r="U2994" s="19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9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</row>
    <row r="2995" spans="1:8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12"/>
      <c r="K2995" s="30"/>
      <c r="L2995" s="2"/>
      <c r="M2995" s="15"/>
      <c r="N2995" s="11"/>
      <c r="O2995" s="11"/>
      <c r="P2995" s="11"/>
      <c r="Q2995" s="11"/>
      <c r="R2995" s="15"/>
      <c r="S2995" s="13"/>
      <c r="T2995" s="13"/>
      <c r="U2995" s="19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9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</row>
    <row r="2996" spans="1:8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12"/>
      <c r="K2996" s="30"/>
      <c r="L2996" s="2"/>
      <c r="M2996" s="15"/>
      <c r="N2996" s="11"/>
      <c r="O2996" s="11"/>
      <c r="P2996" s="11"/>
      <c r="Q2996" s="11"/>
      <c r="R2996" s="15"/>
      <c r="S2996" s="13"/>
      <c r="T2996" s="13"/>
      <c r="U2996" s="19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9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</row>
    <row r="2997" spans="1:8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12"/>
      <c r="K2997" s="30"/>
      <c r="L2997" s="2"/>
      <c r="M2997" s="15"/>
      <c r="N2997" s="11"/>
      <c r="O2997" s="11"/>
      <c r="P2997" s="11"/>
      <c r="Q2997" s="11"/>
      <c r="R2997" s="15"/>
      <c r="S2997" s="13"/>
      <c r="T2997" s="13"/>
      <c r="U2997" s="19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9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</row>
    <row r="2998" spans="1:8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12"/>
      <c r="K2998" s="30"/>
      <c r="L2998" s="2"/>
      <c r="M2998" s="15"/>
      <c r="N2998" s="11"/>
      <c r="O2998" s="11"/>
      <c r="P2998" s="11"/>
      <c r="Q2998" s="11"/>
      <c r="R2998" s="15"/>
      <c r="S2998" s="13"/>
      <c r="T2998" s="13"/>
      <c r="U2998" s="19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9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</row>
    <row r="2999" spans="1:8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12"/>
      <c r="K2999" s="30"/>
      <c r="L2999" s="2"/>
      <c r="M2999" s="15"/>
      <c r="N2999" s="11"/>
      <c r="O2999" s="11"/>
      <c r="P2999" s="11"/>
      <c r="Q2999" s="11"/>
      <c r="R2999" s="15"/>
      <c r="S2999" s="13"/>
      <c r="T2999" s="13"/>
      <c r="U2999" s="19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9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</row>
    <row r="3000" spans="1:8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12"/>
      <c r="K3000" s="30"/>
      <c r="L3000" s="2"/>
      <c r="M3000" s="15"/>
      <c r="N3000" s="11"/>
      <c r="O3000" s="11"/>
      <c r="P3000" s="11"/>
      <c r="Q3000" s="11"/>
      <c r="R3000" s="15"/>
      <c r="S3000" s="13"/>
      <c r="T3000" s="13"/>
      <c r="U3000" s="19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9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</row>
    <row r="3001" spans="1:8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12"/>
      <c r="K3001" s="30"/>
      <c r="L3001" s="2"/>
      <c r="M3001" s="15"/>
      <c r="N3001" s="11"/>
      <c r="O3001" s="11"/>
      <c r="P3001" s="11"/>
      <c r="Q3001" s="11"/>
      <c r="R3001" s="15"/>
      <c r="S3001" s="13"/>
      <c r="T3001" s="13"/>
      <c r="U3001" s="19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9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</row>
    <row r="3002" spans="1:8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12"/>
      <c r="K3002" s="30"/>
      <c r="L3002" s="2"/>
      <c r="M3002" s="15"/>
      <c r="N3002" s="11"/>
      <c r="O3002" s="11"/>
      <c r="P3002" s="11"/>
      <c r="Q3002" s="11"/>
      <c r="R3002" s="15"/>
      <c r="S3002" s="13"/>
      <c r="T3002" s="13"/>
      <c r="U3002" s="19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9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</row>
    <row r="3003" spans="1:8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12"/>
      <c r="K3003" s="30"/>
      <c r="L3003" s="2"/>
      <c r="M3003" s="15"/>
      <c r="N3003" s="11"/>
      <c r="O3003" s="11"/>
      <c r="P3003" s="11"/>
      <c r="Q3003" s="11"/>
      <c r="R3003" s="15"/>
      <c r="S3003" s="13"/>
      <c r="T3003" s="13"/>
      <c r="U3003" s="19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9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</row>
    <row r="3004" spans="1:8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12"/>
      <c r="K3004" s="30"/>
      <c r="L3004" s="2"/>
      <c r="M3004" s="15"/>
      <c r="N3004" s="11"/>
      <c r="O3004" s="11"/>
      <c r="P3004" s="11"/>
      <c r="Q3004" s="11"/>
      <c r="R3004" s="15"/>
      <c r="S3004" s="13"/>
      <c r="T3004" s="13"/>
      <c r="U3004" s="19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9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</row>
    <row r="3005" spans="1:8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12"/>
      <c r="K3005" s="30"/>
      <c r="L3005" s="2"/>
      <c r="M3005" s="15"/>
      <c r="N3005" s="11"/>
      <c r="O3005" s="11"/>
      <c r="P3005" s="11"/>
      <c r="Q3005" s="11"/>
      <c r="R3005" s="15"/>
      <c r="S3005" s="13"/>
      <c r="T3005" s="13"/>
      <c r="U3005" s="19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9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</row>
    <row r="3006" spans="1:8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12"/>
      <c r="K3006" s="30"/>
      <c r="L3006" s="2"/>
      <c r="M3006" s="15"/>
      <c r="N3006" s="11"/>
      <c r="O3006" s="11"/>
      <c r="P3006" s="11"/>
      <c r="Q3006" s="11"/>
      <c r="R3006" s="15"/>
      <c r="S3006" s="13"/>
      <c r="T3006" s="13"/>
      <c r="U3006" s="19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9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</row>
    <row r="3007" spans="1:8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12"/>
      <c r="K3007" s="30"/>
      <c r="L3007" s="2"/>
      <c r="M3007" s="15"/>
      <c r="N3007" s="11"/>
      <c r="O3007" s="11"/>
      <c r="P3007" s="11"/>
      <c r="Q3007" s="11"/>
      <c r="R3007" s="15"/>
      <c r="S3007" s="13"/>
      <c r="T3007" s="13"/>
      <c r="U3007" s="19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9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</row>
    <row r="3008" spans="1:8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12"/>
      <c r="K3008" s="30"/>
      <c r="L3008" s="2"/>
      <c r="M3008" s="15"/>
      <c r="N3008" s="11"/>
      <c r="O3008" s="11"/>
      <c r="P3008" s="11"/>
      <c r="Q3008" s="11"/>
      <c r="R3008" s="15"/>
      <c r="S3008" s="13"/>
      <c r="T3008" s="13"/>
      <c r="U3008" s="19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9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</row>
    <row r="3009" spans="1:8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12"/>
      <c r="K3009" s="30"/>
      <c r="L3009" s="2"/>
      <c r="M3009" s="15"/>
      <c r="N3009" s="11"/>
      <c r="O3009" s="11"/>
      <c r="P3009" s="11"/>
      <c r="Q3009" s="11"/>
      <c r="R3009" s="15"/>
      <c r="S3009" s="13"/>
      <c r="T3009" s="13"/>
      <c r="U3009" s="19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9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</row>
    <row r="3010" spans="1:8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12"/>
      <c r="K3010" s="30"/>
      <c r="L3010" s="2"/>
      <c r="M3010" s="15"/>
      <c r="N3010" s="11"/>
      <c r="O3010" s="11"/>
      <c r="P3010" s="11"/>
      <c r="Q3010" s="11"/>
      <c r="R3010" s="15"/>
      <c r="S3010" s="13"/>
      <c r="T3010" s="13"/>
      <c r="U3010" s="19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9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</row>
    <row r="3011" spans="1:8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12"/>
      <c r="K3011" s="30"/>
      <c r="L3011" s="2"/>
      <c r="M3011" s="15"/>
      <c r="N3011" s="11"/>
      <c r="O3011" s="11"/>
      <c r="P3011" s="11"/>
      <c r="Q3011" s="11"/>
      <c r="R3011" s="15"/>
      <c r="S3011" s="13"/>
      <c r="T3011" s="13"/>
      <c r="U3011" s="19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9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</row>
    <row r="3012" spans="1:8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12"/>
      <c r="K3012" s="30"/>
      <c r="L3012" s="2"/>
      <c r="M3012" s="15"/>
      <c r="N3012" s="11"/>
      <c r="O3012" s="11"/>
      <c r="P3012" s="11"/>
      <c r="Q3012" s="11"/>
      <c r="R3012" s="15"/>
      <c r="S3012" s="13"/>
      <c r="T3012" s="13"/>
      <c r="U3012" s="19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9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</row>
    <row r="3013" spans="1:8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12"/>
      <c r="K3013" s="30"/>
      <c r="L3013" s="2"/>
      <c r="M3013" s="15"/>
      <c r="N3013" s="11"/>
      <c r="O3013" s="11"/>
      <c r="P3013" s="11"/>
      <c r="Q3013" s="11"/>
      <c r="R3013" s="15"/>
      <c r="S3013" s="13"/>
      <c r="T3013" s="13"/>
      <c r="U3013" s="19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9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</row>
    <row r="3014" spans="1:8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12"/>
      <c r="K3014" s="30"/>
      <c r="L3014" s="2"/>
      <c r="M3014" s="15"/>
      <c r="N3014" s="11"/>
      <c r="O3014" s="11"/>
      <c r="P3014" s="11"/>
      <c r="Q3014" s="11"/>
      <c r="R3014" s="15"/>
      <c r="S3014" s="13"/>
      <c r="T3014" s="13"/>
      <c r="U3014" s="19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9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</row>
    <row r="3015" spans="1:8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12"/>
      <c r="K3015" s="30"/>
      <c r="L3015" s="2"/>
      <c r="M3015" s="15"/>
      <c r="N3015" s="11"/>
      <c r="O3015" s="11"/>
      <c r="P3015" s="11"/>
      <c r="Q3015" s="11"/>
      <c r="R3015" s="15"/>
      <c r="S3015" s="13"/>
      <c r="T3015" s="13"/>
      <c r="U3015" s="19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9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</row>
    <row r="3016" spans="1:8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12"/>
      <c r="K3016" s="30"/>
      <c r="L3016" s="2"/>
      <c r="M3016" s="15"/>
      <c r="N3016" s="11"/>
      <c r="O3016" s="11"/>
      <c r="P3016" s="11"/>
      <c r="Q3016" s="11"/>
      <c r="R3016" s="15"/>
      <c r="S3016" s="13"/>
      <c r="T3016" s="13"/>
      <c r="U3016" s="19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9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</row>
    <row r="3017" spans="1:8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12"/>
      <c r="K3017" s="30"/>
      <c r="L3017" s="2"/>
      <c r="M3017" s="15"/>
      <c r="N3017" s="11"/>
      <c r="O3017" s="11"/>
      <c r="P3017" s="11"/>
      <c r="Q3017" s="11"/>
      <c r="R3017" s="15"/>
      <c r="S3017" s="13"/>
      <c r="T3017" s="13"/>
      <c r="U3017" s="19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9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</row>
    <row r="3018" spans="1:8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12"/>
      <c r="K3018" s="30"/>
      <c r="L3018" s="2"/>
      <c r="M3018" s="15"/>
      <c r="N3018" s="11"/>
      <c r="O3018" s="11"/>
      <c r="P3018" s="11"/>
      <c r="Q3018" s="11"/>
      <c r="R3018" s="15"/>
      <c r="S3018" s="13"/>
      <c r="T3018" s="13"/>
      <c r="U3018" s="19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9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</row>
    <row r="3019" spans="1:8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12"/>
      <c r="K3019" s="30"/>
      <c r="L3019" s="2"/>
      <c r="M3019" s="15"/>
      <c r="N3019" s="11"/>
      <c r="O3019" s="11"/>
      <c r="P3019" s="11"/>
      <c r="Q3019" s="11"/>
      <c r="R3019" s="15"/>
      <c r="S3019" s="13"/>
      <c r="T3019" s="13"/>
      <c r="U3019" s="19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9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</row>
    <row r="3020" spans="1:8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12"/>
      <c r="K3020" s="30"/>
      <c r="L3020" s="2"/>
      <c r="M3020" s="15"/>
      <c r="N3020" s="11"/>
      <c r="O3020" s="11"/>
      <c r="P3020" s="11"/>
      <c r="Q3020" s="11"/>
      <c r="R3020" s="15"/>
      <c r="S3020" s="13"/>
      <c r="T3020" s="13"/>
      <c r="U3020" s="19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9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</row>
    <row r="3021" spans="1:8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12"/>
      <c r="K3021" s="30"/>
      <c r="L3021" s="2"/>
      <c r="M3021" s="15"/>
      <c r="N3021" s="11"/>
      <c r="O3021" s="11"/>
      <c r="P3021" s="11"/>
      <c r="Q3021" s="11"/>
      <c r="R3021" s="15"/>
      <c r="S3021" s="13"/>
      <c r="T3021" s="13"/>
      <c r="U3021" s="19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9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</row>
    <row r="3022" spans="1:8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12"/>
      <c r="K3022" s="30"/>
      <c r="L3022" s="2"/>
      <c r="M3022" s="15"/>
      <c r="N3022" s="11"/>
      <c r="O3022" s="11"/>
      <c r="P3022" s="11"/>
      <c r="Q3022" s="11"/>
      <c r="R3022" s="15"/>
      <c r="S3022" s="13"/>
      <c r="T3022" s="13"/>
      <c r="U3022" s="19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9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</row>
    <row r="3023" spans="1:8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12"/>
      <c r="K3023" s="30"/>
      <c r="L3023" s="2"/>
      <c r="M3023" s="15"/>
      <c r="N3023" s="11"/>
      <c r="O3023" s="11"/>
      <c r="P3023" s="11"/>
      <c r="Q3023" s="11"/>
      <c r="R3023" s="15"/>
      <c r="S3023" s="13"/>
      <c r="T3023" s="13"/>
      <c r="U3023" s="19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9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</row>
    <row r="3024" spans="1:8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12"/>
      <c r="K3024" s="30"/>
      <c r="L3024" s="2"/>
      <c r="M3024" s="15"/>
      <c r="N3024" s="11"/>
      <c r="O3024" s="11"/>
      <c r="P3024" s="11"/>
      <c r="Q3024" s="11"/>
      <c r="R3024" s="15"/>
      <c r="S3024" s="13"/>
      <c r="T3024" s="13"/>
      <c r="U3024" s="19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9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</row>
    <row r="3025" spans="1:8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12"/>
      <c r="K3025" s="30"/>
      <c r="L3025" s="2"/>
      <c r="M3025" s="15"/>
      <c r="N3025" s="11"/>
      <c r="O3025" s="11"/>
      <c r="P3025" s="11"/>
      <c r="Q3025" s="11"/>
      <c r="R3025" s="15"/>
      <c r="S3025" s="13"/>
      <c r="T3025" s="13"/>
      <c r="U3025" s="19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9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</row>
    <row r="3026" spans="1:8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12"/>
      <c r="K3026" s="30"/>
      <c r="L3026" s="2"/>
      <c r="M3026" s="15"/>
      <c r="N3026" s="11"/>
      <c r="O3026" s="11"/>
      <c r="P3026" s="11"/>
      <c r="Q3026" s="11"/>
      <c r="R3026" s="15"/>
      <c r="S3026" s="13"/>
      <c r="T3026" s="13"/>
      <c r="U3026" s="19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9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</row>
    <row r="3027" spans="1:8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12"/>
      <c r="K3027" s="30"/>
      <c r="L3027" s="2"/>
      <c r="M3027" s="15"/>
      <c r="N3027" s="11"/>
      <c r="O3027" s="11"/>
      <c r="P3027" s="11"/>
      <c r="Q3027" s="11"/>
      <c r="R3027" s="15"/>
      <c r="S3027" s="13"/>
      <c r="T3027" s="13"/>
      <c r="U3027" s="19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9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</row>
    <row r="3028" spans="1:8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12"/>
      <c r="K3028" s="30"/>
      <c r="L3028" s="2"/>
      <c r="M3028" s="15"/>
      <c r="N3028" s="11"/>
      <c r="O3028" s="11"/>
      <c r="P3028" s="11"/>
      <c r="Q3028" s="11"/>
      <c r="R3028" s="15"/>
      <c r="S3028" s="13"/>
      <c r="T3028" s="13"/>
      <c r="U3028" s="19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9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</row>
    <row r="3029" spans="1:8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12"/>
      <c r="K3029" s="30"/>
      <c r="L3029" s="2"/>
      <c r="M3029" s="15"/>
      <c r="N3029" s="11"/>
      <c r="O3029" s="11"/>
      <c r="P3029" s="11"/>
      <c r="Q3029" s="11"/>
      <c r="R3029" s="15"/>
      <c r="S3029" s="13"/>
      <c r="T3029" s="13"/>
      <c r="U3029" s="19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9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</row>
    <row r="3030" spans="1:8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12"/>
      <c r="K3030" s="30"/>
      <c r="L3030" s="2"/>
      <c r="M3030" s="15"/>
      <c r="N3030" s="11"/>
      <c r="O3030" s="11"/>
      <c r="P3030" s="11"/>
      <c r="Q3030" s="11"/>
      <c r="R3030" s="15"/>
      <c r="S3030" s="13"/>
      <c r="T3030" s="13"/>
      <c r="U3030" s="19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9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</row>
    <row r="3031" spans="1:8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12"/>
      <c r="K3031" s="30"/>
      <c r="L3031" s="2"/>
      <c r="M3031" s="15"/>
      <c r="N3031" s="11"/>
      <c r="O3031" s="11"/>
      <c r="P3031" s="11"/>
      <c r="Q3031" s="11"/>
      <c r="R3031" s="15"/>
      <c r="S3031" s="13"/>
      <c r="T3031" s="13"/>
      <c r="U3031" s="19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9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</row>
    <row r="3032" spans="1:8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12"/>
      <c r="K3032" s="30"/>
      <c r="L3032" s="2"/>
      <c r="M3032" s="15"/>
      <c r="N3032" s="11"/>
      <c r="O3032" s="11"/>
      <c r="P3032" s="11"/>
      <c r="Q3032" s="11"/>
      <c r="R3032" s="15"/>
      <c r="S3032" s="13"/>
      <c r="T3032" s="13"/>
      <c r="U3032" s="19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9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</row>
    <row r="3033" spans="1:8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12"/>
      <c r="K3033" s="30"/>
      <c r="L3033" s="2"/>
      <c r="M3033" s="15"/>
      <c r="N3033" s="11"/>
      <c r="O3033" s="11"/>
      <c r="P3033" s="11"/>
      <c r="Q3033" s="11"/>
      <c r="R3033" s="15"/>
      <c r="S3033" s="13"/>
      <c r="T3033" s="13"/>
      <c r="U3033" s="19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9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</row>
    <row r="3034" spans="1:8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12"/>
      <c r="K3034" s="30"/>
      <c r="L3034" s="2"/>
      <c r="M3034" s="15"/>
      <c r="N3034" s="11"/>
      <c r="O3034" s="11"/>
      <c r="P3034" s="11"/>
      <c r="Q3034" s="11"/>
      <c r="R3034" s="15"/>
      <c r="S3034" s="13"/>
      <c r="T3034" s="13"/>
      <c r="U3034" s="19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9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</row>
    <row r="3035" spans="1:8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12"/>
      <c r="K3035" s="30"/>
      <c r="L3035" s="2"/>
      <c r="M3035" s="15"/>
      <c r="N3035" s="11"/>
      <c r="O3035" s="11"/>
      <c r="P3035" s="11"/>
      <c r="Q3035" s="11"/>
      <c r="R3035" s="15"/>
      <c r="S3035" s="13"/>
      <c r="T3035" s="13"/>
      <c r="U3035" s="19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9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</row>
    <row r="3036" spans="1:8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12"/>
      <c r="K3036" s="30"/>
      <c r="L3036" s="2"/>
      <c r="M3036" s="15"/>
      <c r="N3036" s="11"/>
      <c r="O3036" s="11"/>
      <c r="P3036" s="11"/>
      <c r="Q3036" s="11"/>
      <c r="R3036" s="15"/>
      <c r="S3036" s="13"/>
      <c r="T3036" s="13"/>
      <c r="U3036" s="19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9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</row>
    <row r="3037" spans="1:8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12"/>
      <c r="K3037" s="30"/>
      <c r="L3037" s="2"/>
      <c r="M3037" s="15"/>
      <c r="N3037" s="11"/>
      <c r="O3037" s="11"/>
      <c r="P3037" s="11"/>
      <c r="Q3037" s="11"/>
      <c r="R3037" s="15"/>
      <c r="S3037" s="13"/>
      <c r="T3037" s="13"/>
      <c r="U3037" s="19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9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</row>
    <row r="3038" spans="1:8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12"/>
      <c r="K3038" s="30"/>
      <c r="L3038" s="2"/>
      <c r="M3038" s="15"/>
      <c r="N3038" s="11"/>
      <c r="O3038" s="11"/>
      <c r="P3038" s="11"/>
      <c r="Q3038" s="11"/>
      <c r="R3038" s="15"/>
      <c r="S3038" s="13"/>
      <c r="T3038" s="13"/>
      <c r="U3038" s="19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9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</row>
    <row r="3039" spans="1:8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12"/>
      <c r="K3039" s="30"/>
      <c r="L3039" s="2"/>
      <c r="M3039" s="15"/>
      <c r="N3039" s="11"/>
      <c r="O3039" s="11"/>
      <c r="P3039" s="11"/>
      <c r="Q3039" s="11"/>
      <c r="R3039" s="15"/>
      <c r="S3039" s="13"/>
      <c r="T3039" s="13"/>
      <c r="U3039" s="19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9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</row>
    <row r="3040" spans="1:8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12"/>
      <c r="K3040" s="30"/>
      <c r="L3040" s="2"/>
      <c r="M3040" s="15"/>
      <c r="N3040" s="11"/>
      <c r="O3040" s="11"/>
      <c r="P3040" s="11"/>
      <c r="Q3040" s="11"/>
      <c r="R3040" s="15"/>
      <c r="S3040" s="13"/>
      <c r="T3040" s="13"/>
      <c r="U3040" s="19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9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</row>
    <row r="3041" spans="1:8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12"/>
      <c r="K3041" s="30"/>
      <c r="L3041" s="2"/>
      <c r="M3041" s="15"/>
      <c r="N3041" s="11"/>
      <c r="O3041" s="11"/>
      <c r="P3041" s="11"/>
      <c r="Q3041" s="11"/>
      <c r="R3041" s="15"/>
      <c r="S3041" s="13"/>
      <c r="T3041" s="13"/>
      <c r="U3041" s="19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9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</row>
    <row r="3042" spans="1:8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12"/>
      <c r="K3042" s="30"/>
      <c r="L3042" s="2"/>
      <c r="M3042" s="15"/>
      <c r="N3042" s="11"/>
      <c r="O3042" s="11"/>
      <c r="P3042" s="11"/>
      <c r="Q3042" s="11"/>
      <c r="R3042" s="15"/>
      <c r="S3042" s="13"/>
      <c r="T3042" s="13"/>
      <c r="U3042" s="19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9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</row>
    <row r="3043" spans="1:8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12"/>
      <c r="K3043" s="30"/>
      <c r="L3043" s="2"/>
      <c r="M3043" s="15"/>
      <c r="N3043" s="11"/>
      <c r="O3043" s="11"/>
      <c r="P3043" s="11"/>
      <c r="Q3043" s="11"/>
      <c r="R3043" s="15"/>
      <c r="S3043" s="13"/>
      <c r="T3043" s="13"/>
      <c r="U3043" s="19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9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</row>
    <row r="3044" spans="1:8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12"/>
      <c r="K3044" s="30"/>
      <c r="L3044" s="2"/>
      <c r="M3044" s="15"/>
      <c r="N3044" s="11"/>
      <c r="O3044" s="11"/>
      <c r="P3044" s="11"/>
      <c r="Q3044" s="11"/>
      <c r="R3044" s="15"/>
      <c r="S3044" s="13"/>
      <c r="T3044" s="13"/>
      <c r="U3044" s="19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9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</row>
    <row r="3045" spans="1:8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12"/>
      <c r="K3045" s="30"/>
      <c r="L3045" s="2"/>
      <c r="M3045" s="15"/>
      <c r="N3045" s="11"/>
      <c r="O3045" s="11"/>
      <c r="P3045" s="11"/>
      <c r="Q3045" s="11"/>
      <c r="R3045" s="15"/>
      <c r="S3045" s="13"/>
      <c r="T3045" s="13"/>
      <c r="U3045" s="19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9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</row>
    <row r="3046" spans="1:8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12"/>
      <c r="K3046" s="30"/>
      <c r="L3046" s="2"/>
      <c r="M3046" s="15"/>
      <c r="N3046" s="11"/>
      <c r="O3046" s="11"/>
      <c r="P3046" s="11"/>
      <c r="Q3046" s="11"/>
      <c r="R3046" s="15"/>
      <c r="S3046" s="13"/>
      <c r="T3046" s="13"/>
      <c r="U3046" s="19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9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</row>
    <row r="3047" spans="1:8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12"/>
      <c r="K3047" s="30"/>
      <c r="L3047" s="2"/>
      <c r="M3047" s="15"/>
      <c r="N3047" s="11"/>
      <c r="O3047" s="11"/>
      <c r="P3047" s="11"/>
      <c r="Q3047" s="11"/>
      <c r="R3047" s="15"/>
      <c r="S3047" s="13"/>
      <c r="T3047" s="13"/>
      <c r="U3047" s="19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9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</row>
    <row r="3048" spans="1:8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12"/>
      <c r="K3048" s="30"/>
      <c r="L3048" s="2"/>
      <c r="M3048" s="15"/>
      <c r="N3048" s="11"/>
      <c r="O3048" s="11"/>
      <c r="P3048" s="11"/>
      <c r="Q3048" s="11"/>
      <c r="R3048" s="15"/>
      <c r="S3048" s="13"/>
      <c r="T3048" s="13"/>
      <c r="U3048" s="19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9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</row>
    <row r="3049" spans="1:8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12"/>
      <c r="K3049" s="30"/>
      <c r="L3049" s="2"/>
      <c r="M3049" s="15"/>
      <c r="N3049" s="11"/>
      <c r="O3049" s="11"/>
      <c r="P3049" s="11"/>
      <c r="Q3049" s="11"/>
      <c r="R3049" s="15"/>
      <c r="S3049" s="13"/>
      <c r="T3049" s="13"/>
      <c r="U3049" s="19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9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</row>
    <row r="3050" spans="1:8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12"/>
      <c r="K3050" s="30"/>
      <c r="L3050" s="2"/>
      <c r="M3050" s="15"/>
      <c r="N3050" s="11"/>
      <c r="O3050" s="11"/>
      <c r="P3050" s="11"/>
      <c r="Q3050" s="11"/>
      <c r="R3050" s="15"/>
      <c r="S3050" s="13"/>
      <c r="T3050" s="13"/>
      <c r="U3050" s="19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9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</row>
    <row r="3051" spans="1:8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12"/>
      <c r="K3051" s="30"/>
      <c r="L3051" s="2"/>
      <c r="M3051" s="15"/>
      <c r="N3051" s="11"/>
      <c r="O3051" s="11"/>
      <c r="P3051" s="11"/>
      <c r="Q3051" s="11"/>
      <c r="R3051" s="15"/>
      <c r="S3051" s="13"/>
      <c r="T3051" s="13"/>
      <c r="U3051" s="19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9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</row>
    <row r="3052" spans="1:8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12"/>
      <c r="K3052" s="30"/>
      <c r="L3052" s="2"/>
      <c r="M3052" s="15"/>
      <c r="N3052" s="11"/>
      <c r="O3052" s="11"/>
      <c r="P3052" s="11"/>
      <c r="Q3052" s="11"/>
      <c r="R3052" s="15"/>
      <c r="S3052" s="13"/>
      <c r="T3052" s="13"/>
      <c r="U3052" s="19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9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</row>
    <row r="3053" spans="1:8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12"/>
      <c r="K3053" s="30"/>
      <c r="L3053" s="2"/>
      <c r="M3053" s="15"/>
      <c r="N3053" s="11"/>
      <c r="O3053" s="11"/>
      <c r="P3053" s="11"/>
      <c r="Q3053" s="11"/>
      <c r="R3053" s="15"/>
      <c r="S3053" s="13"/>
      <c r="T3053" s="13"/>
      <c r="U3053" s="19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9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</row>
    <row r="3054" spans="1:8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12"/>
      <c r="K3054" s="30"/>
      <c r="L3054" s="2"/>
      <c r="M3054" s="15"/>
      <c r="N3054" s="11"/>
      <c r="O3054" s="11"/>
      <c r="P3054" s="11"/>
      <c r="Q3054" s="11"/>
      <c r="R3054" s="15"/>
      <c r="S3054" s="13"/>
      <c r="T3054" s="13"/>
      <c r="U3054" s="19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9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</row>
    <row r="3055" spans="1:8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12"/>
      <c r="K3055" s="30"/>
      <c r="L3055" s="2"/>
      <c r="M3055" s="15"/>
      <c r="N3055" s="11"/>
      <c r="O3055" s="11"/>
      <c r="P3055" s="11"/>
      <c r="Q3055" s="11"/>
      <c r="R3055" s="15"/>
      <c r="S3055" s="13"/>
      <c r="T3055" s="13"/>
      <c r="U3055" s="19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9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</row>
    <row r="3056" spans="1:8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12"/>
      <c r="K3056" s="30"/>
      <c r="L3056" s="2"/>
      <c r="M3056" s="15"/>
      <c r="N3056" s="11"/>
      <c r="O3056" s="11"/>
      <c r="P3056" s="11"/>
      <c r="Q3056" s="11"/>
      <c r="R3056" s="15"/>
      <c r="S3056" s="13"/>
      <c r="T3056" s="13"/>
      <c r="U3056" s="19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9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</row>
    <row r="3057" spans="1:8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12"/>
      <c r="K3057" s="30"/>
      <c r="L3057" s="2"/>
      <c r="M3057" s="15"/>
      <c r="N3057" s="11"/>
      <c r="O3057" s="11"/>
      <c r="P3057" s="11"/>
      <c r="Q3057" s="11"/>
      <c r="R3057" s="15"/>
      <c r="S3057" s="13"/>
      <c r="T3057" s="13"/>
      <c r="U3057" s="19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9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</row>
    <row r="3058" spans="1:8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12"/>
      <c r="K3058" s="30"/>
      <c r="L3058" s="2"/>
      <c r="M3058" s="15"/>
      <c r="N3058" s="11"/>
      <c r="O3058" s="11"/>
      <c r="P3058" s="11"/>
      <c r="Q3058" s="11"/>
      <c r="R3058" s="15"/>
      <c r="S3058" s="13"/>
      <c r="T3058" s="13"/>
      <c r="U3058" s="19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9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</row>
    <row r="3059" spans="1:8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12"/>
      <c r="K3059" s="30"/>
      <c r="L3059" s="2"/>
      <c r="M3059" s="15"/>
      <c r="N3059" s="11"/>
      <c r="O3059" s="11"/>
      <c r="P3059" s="11"/>
      <c r="Q3059" s="11"/>
      <c r="R3059" s="15"/>
      <c r="S3059" s="13"/>
      <c r="T3059" s="13"/>
      <c r="U3059" s="19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9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</row>
    <row r="3060" spans="1:8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12"/>
      <c r="K3060" s="30"/>
      <c r="L3060" s="2"/>
      <c r="M3060" s="15"/>
      <c r="N3060" s="11"/>
      <c r="O3060" s="11"/>
      <c r="P3060" s="11"/>
      <c r="Q3060" s="11"/>
      <c r="R3060" s="15"/>
      <c r="S3060" s="13"/>
      <c r="T3060" s="13"/>
      <c r="U3060" s="19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9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</row>
    <row r="3061" spans="1:8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12"/>
      <c r="K3061" s="30"/>
      <c r="L3061" s="2"/>
      <c r="M3061" s="15"/>
      <c r="N3061" s="11"/>
      <c r="O3061" s="11"/>
      <c r="P3061" s="11"/>
      <c r="Q3061" s="11"/>
      <c r="R3061" s="15"/>
      <c r="S3061" s="13"/>
      <c r="T3061" s="13"/>
      <c r="U3061" s="19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9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</row>
    <row r="3062" spans="1:8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12"/>
      <c r="K3062" s="30"/>
      <c r="L3062" s="2"/>
      <c r="M3062" s="15"/>
      <c r="N3062" s="11"/>
      <c r="O3062" s="11"/>
      <c r="P3062" s="11"/>
      <c r="Q3062" s="11"/>
      <c r="R3062" s="15"/>
      <c r="S3062" s="13"/>
      <c r="T3062" s="13"/>
      <c r="U3062" s="19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9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</row>
    <row r="3063" spans="1:8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12"/>
      <c r="K3063" s="30"/>
      <c r="L3063" s="2"/>
      <c r="M3063" s="15"/>
      <c r="N3063" s="11"/>
      <c r="O3063" s="11"/>
      <c r="P3063" s="11"/>
      <c r="Q3063" s="11"/>
      <c r="R3063" s="15"/>
      <c r="S3063" s="13"/>
      <c r="T3063" s="13"/>
      <c r="U3063" s="19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9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</row>
    <row r="3064" spans="1:8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12"/>
      <c r="K3064" s="30"/>
      <c r="L3064" s="2"/>
      <c r="M3064" s="15"/>
      <c r="N3064" s="11"/>
      <c r="O3064" s="11"/>
      <c r="P3064" s="11"/>
      <c r="Q3064" s="11"/>
      <c r="R3064" s="15"/>
      <c r="S3064" s="13"/>
      <c r="T3064" s="13"/>
      <c r="U3064" s="19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9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</row>
    <row r="3065" spans="1:8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12"/>
      <c r="K3065" s="30"/>
      <c r="L3065" s="2"/>
      <c r="M3065" s="15"/>
      <c r="N3065" s="11"/>
      <c r="O3065" s="11"/>
      <c r="P3065" s="11"/>
      <c r="Q3065" s="11"/>
      <c r="R3065" s="15"/>
      <c r="S3065" s="13"/>
      <c r="T3065" s="13"/>
      <c r="U3065" s="19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9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</row>
    <row r="3066" spans="1:8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12"/>
      <c r="K3066" s="30"/>
      <c r="L3066" s="2"/>
      <c r="M3066" s="15"/>
      <c r="N3066" s="11"/>
      <c r="O3066" s="11"/>
      <c r="P3066" s="11"/>
      <c r="Q3066" s="11"/>
      <c r="R3066" s="15"/>
      <c r="S3066" s="13"/>
      <c r="T3066" s="13"/>
      <c r="U3066" s="19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9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</row>
    <row r="3067" spans="1:8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12"/>
      <c r="K3067" s="30"/>
      <c r="L3067" s="2"/>
      <c r="M3067" s="15"/>
      <c r="N3067" s="11"/>
      <c r="O3067" s="11"/>
      <c r="P3067" s="11"/>
      <c r="Q3067" s="11"/>
      <c r="R3067" s="15"/>
      <c r="S3067" s="13"/>
      <c r="T3067" s="13"/>
      <c r="U3067" s="19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9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</row>
    <row r="3068" spans="1:8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12"/>
      <c r="K3068" s="30"/>
      <c r="L3068" s="2"/>
      <c r="M3068" s="15"/>
      <c r="N3068" s="11"/>
      <c r="O3068" s="11"/>
      <c r="P3068" s="11"/>
      <c r="Q3068" s="11"/>
      <c r="R3068" s="15"/>
      <c r="S3068" s="13"/>
      <c r="T3068" s="13"/>
      <c r="U3068" s="19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9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</row>
    <row r="3069" spans="1:8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12"/>
      <c r="K3069" s="30"/>
      <c r="L3069" s="2"/>
      <c r="M3069" s="15"/>
      <c r="N3069" s="11"/>
      <c r="O3069" s="11"/>
      <c r="P3069" s="11"/>
      <c r="Q3069" s="11"/>
      <c r="R3069" s="15"/>
      <c r="S3069" s="13"/>
      <c r="T3069" s="13"/>
      <c r="U3069" s="19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9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</row>
    <row r="3070" spans="1:8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12"/>
      <c r="K3070" s="30"/>
      <c r="L3070" s="2"/>
      <c r="M3070" s="15"/>
      <c r="N3070" s="11"/>
      <c r="O3070" s="11"/>
      <c r="P3070" s="11"/>
      <c r="Q3070" s="11"/>
      <c r="R3070" s="15"/>
      <c r="S3070" s="13"/>
      <c r="T3070" s="13"/>
      <c r="U3070" s="19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9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</row>
    <row r="3071" spans="1:8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12"/>
      <c r="K3071" s="30"/>
      <c r="L3071" s="2"/>
      <c r="M3071" s="15"/>
      <c r="N3071" s="11"/>
      <c r="O3071" s="11"/>
      <c r="P3071" s="11"/>
      <c r="Q3071" s="11"/>
      <c r="R3071" s="15"/>
      <c r="S3071" s="13"/>
      <c r="T3071" s="13"/>
      <c r="U3071" s="19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9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</row>
    <row r="3072" spans="1:8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12"/>
      <c r="K3072" s="30"/>
      <c r="L3072" s="2"/>
      <c r="M3072" s="15"/>
      <c r="N3072" s="11"/>
      <c r="O3072" s="11"/>
      <c r="P3072" s="11"/>
      <c r="Q3072" s="11"/>
      <c r="R3072" s="15"/>
      <c r="S3072" s="13"/>
      <c r="T3072" s="13"/>
      <c r="U3072" s="19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9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</row>
    <row r="3073" spans="1:8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12"/>
      <c r="K3073" s="30"/>
      <c r="L3073" s="2"/>
      <c r="M3073" s="15"/>
      <c r="N3073" s="11"/>
      <c r="O3073" s="11"/>
      <c r="P3073" s="11"/>
      <c r="Q3073" s="11"/>
      <c r="R3073" s="15"/>
      <c r="S3073" s="13"/>
      <c r="T3073" s="13"/>
      <c r="U3073" s="19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9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</row>
    <row r="3074" spans="1:8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12"/>
      <c r="K3074" s="30"/>
      <c r="L3074" s="2"/>
      <c r="M3074" s="15"/>
      <c r="N3074" s="11"/>
      <c r="O3074" s="11"/>
      <c r="P3074" s="11"/>
      <c r="Q3074" s="11"/>
      <c r="R3074" s="15"/>
      <c r="S3074" s="13"/>
      <c r="T3074" s="13"/>
      <c r="U3074" s="19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9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</row>
    <row r="3075" spans="1:8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12"/>
      <c r="K3075" s="30"/>
      <c r="L3075" s="2"/>
      <c r="M3075" s="15"/>
      <c r="N3075" s="11"/>
      <c r="O3075" s="11"/>
      <c r="P3075" s="11"/>
      <c r="Q3075" s="11"/>
      <c r="R3075" s="15"/>
      <c r="S3075" s="13"/>
      <c r="T3075" s="13"/>
      <c r="U3075" s="19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9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</row>
    <row r="3076" spans="1:8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12"/>
      <c r="K3076" s="30"/>
      <c r="L3076" s="2"/>
      <c r="M3076" s="15"/>
      <c r="N3076" s="11"/>
      <c r="O3076" s="11"/>
      <c r="P3076" s="11"/>
      <c r="Q3076" s="11"/>
      <c r="R3076" s="15"/>
      <c r="S3076" s="13"/>
      <c r="T3076" s="13"/>
      <c r="U3076" s="19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9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</row>
    <row r="3077" spans="1:8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12"/>
      <c r="K3077" s="30"/>
      <c r="L3077" s="2"/>
      <c r="M3077" s="15"/>
      <c r="N3077" s="11"/>
      <c r="O3077" s="11"/>
      <c r="P3077" s="11"/>
      <c r="Q3077" s="11"/>
      <c r="R3077" s="15"/>
      <c r="S3077" s="13"/>
      <c r="T3077" s="13"/>
      <c r="U3077" s="19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9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</row>
    <row r="3078" spans="1:8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12"/>
      <c r="K3078" s="30"/>
      <c r="L3078" s="2"/>
      <c r="M3078" s="15"/>
      <c r="N3078" s="11"/>
      <c r="O3078" s="11"/>
      <c r="P3078" s="11"/>
      <c r="Q3078" s="11"/>
      <c r="R3078" s="15"/>
      <c r="S3078" s="13"/>
      <c r="T3078" s="13"/>
      <c r="U3078" s="19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9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</row>
    <row r="3079" spans="1:8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12"/>
      <c r="K3079" s="30"/>
      <c r="L3079" s="2"/>
      <c r="M3079" s="15"/>
      <c r="N3079" s="11"/>
      <c r="O3079" s="11"/>
      <c r="P3079" s="11"/>
      <c r="Q3079" s="11"/>
      <c r="R3079" s="15"/>
      <c r="S3079" s="13"/>
      <c r="T3079" s="13"/>
      <c r="U3079" s="19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9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</row>
    <row r="3080" spans="1:8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12"/>
      <c r="K3080" s="30"/>
      <c r="L3080" s="2"/>
      <c r="M3080" s="15"/>
      <c r="N3080" s="11"/>
      <c r="O3080" s="11"/>
      <c r="P3080" s="11"/>
      <c r="Q3080" s="11"/>
      <c r="R3080" s="15"/>
      <c r="S3080" s="13"/>
      <c r="T3080" s="13"/>
      <c r="U3080" s="19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9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</row>
    <row r="3081" spans="1:8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12"/>
      <c r="K3081" s="30"/>
      <c r="L3081" s="2"/>
      <c r="M3081" s="15"/>
      <c r="N3081" s="11"/>
      <c r="O3081" s="11"/>
      <c r="P3081" s="11"/>
      <c r="Q3081" s="11"/>
      <c r="R3081" s="15"/>
      <c r="S3081" s="13"/>
      <c r="T3081" s="13"/>
      <c r="U3081" s="19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9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</row>
    <row r="3082" spans="1:8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12"/>
      <c r="K3082" s="30"/>
      <c r="L3082" s="2"/>
      <c r="M3082" s="15"/>
      <c r="N3082" s="11"/>
      <c r="O3082" s="11"/>
      <c r="P3082" s="11"/>
      <c r="Q3082" s="11"/>
      <c r="R3082" s="15"/>
      <c r="S3082" s="13"/>
      <c r="T3082" s="13"/>
      <c r="U3082" s="19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9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</row>
    <row r="3083" spans="1:8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12"/>
      <c r="K3083" s="30"/>
      <c r="L3083" s="2"/>
      <c r="M3083" s="15"/>
      <c r="N3083" s="11"/>
      <c r="O3083" s="11"/>
      <c r="P3083" s="11"/>
      <c r="Q3083" s="11"/>
      <c r="R3083" s="15"/>
      <c r="S3083" s="13"/>
      <c r="T3083" s="13"/>
      <c r="U3083" s="19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9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</row>
    <row r="3084" spans="1:8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12"/>
      <c r="K3084" s="30"/>
      <c r="L3084" s="2"/>
      <c r="M3084" s="15"/>
      <c r="N3084" s="11"/>
      <c r="O3084" s="11"/>
      <c r="P3084" s="11"/>
      <c r="Q3084" s="11"/>
      <c r="R3084" s="15"/>
      <c r="S3084" s="13"/>
      <c r="T3084" s="13"/>
      <c r="U3084" s="19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9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</row>
    <row r="3085" spans="1:8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12"/>
      <c r="K3085" s="30"/>
      <c r="L3085" s="2"/>
      <c r="M3085" s="15"/>
      <c r="N3085" s="11"/>
      <c r="O3085" s="11"/>
      <c r="P3085" s="11"/>
      <c r="Q3085" s="11"/>
      <c r="R3085" s="15"/>
      <c r="S3085" s="13"/>
      <c r="T3085" s="13"/>
      <c r="U3085" s="19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9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</row>
    <row r="3086" spans="1:8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12"/>
      <c r="K3086" s="30"/>
      <c r="L3086" s="2"/>
      <c r="M3086" s="15"/>
      <c r="N3086" s="11"/>
      <c r="O3086" s="11"/>
      <c r="P3086" s="11"/>
      <c r="Q3086" s="11"/>
      <c r="R3086" s="15"/>
      <c r="S3086" s="13"/>
      <c r="T3086" s="13"/>
      <c r="U3086" s="19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9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</row>
    <row r="3087" spans="1:8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12"/>
      <c r="K3087" s="30"/>
      <c r="L3087" s="2"/>
      <c r="M3087" s="15"/>
      <c r="N3087" s="11"/>
      <c r="O3087" s="11"/>
      <c r="P3087" s="11"/>
      <c r="Q3087" s="11"/>
      <c r="R3087" s="15"/>
      <c r="S3087" s="13"/>
      <c r="T3087" s="13"/>
      <c r="U3087" s="19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9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</row>
    <row r="3088" spans="1:8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12"/>
      <c r="K3088" s="30"/>
      <c r="L3088" s="2"/>
      <c r="M3088" s="15"/>
      <c r="N3088" s="11"/>
      <c r="O3088" s="11"/>
      <c r="P3088" s="11"/>
      <c r="Q3088" s="11"/>
      <c r="R3088" s="15"/>
      <c r="S3088" s="13"/>
      <c r="T3088" s="13"/>
      <c r="U3088" s="19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9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</row>
    <row r="3089" spans="1:8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12"/>
      <c r="K3089" s="30"/>
      <c r="L3089" s="2"/>
      <c r="M3089" s="15"/>
      <c r="N3089" s="11"/>
      <c r="O3089" s="11"/>
      <c r="P3089" s="11"/>
      <c r="Q3089" s="11"/>
      <c r="R3089" s="15"/>
      <c r="S3089" s="13"/>
      <c r="T3089" s="13"/>
      <c r="U3089" s="19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9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</row>
    <row r="3090" spans="1:8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12"/>
      <c r="K3090" s="30"/>
      <c r="L3090" s="2"/>
      <c r="M3090" s="15"/>
      <c r="N3090" s="11"/>
      <c r="O3090" s="11"/>
      <c r="P3090" s="11"/>
      <c r="Q3090" s="11"/>
      <c r="R3090" s="15"/>
      <c r="S3090" s="13"/>
      <c r="T3090" s="13"/>
      <c r="U3090" s="19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9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</row>
    <row r="3091" spans="1:8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12"/>
      <c r="K3091" s="30"/>
      <c r="L3091" s="2"/>
      <c r="M3091" s="15"/>
      <c r="N3091" s="11"/>
      <c r="O3091" s="11"/>
      <c r="P3091" s="11"/>
      <c r="Q3091" s="11"/>
      <c r="R3091" s="15"/>
      <c r="S3091" s="13"/>
      <c r="T3091" s="13"/>
      <c r="U3091" s="19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9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</row>
    <row r="3092" spans="1:8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12"/>
      <c r="K3092" s="30"/>
      <c r="L3092" s="2"/>
      <c r="M3092" s="15"/>
      <c r="N3092" s="11"/>
      <c r="O3092" s="11"/>
      <c r="P3092" s="11"/>
      <c r="Q3092" s="11"/>
      <c r="R3092" s="15"/>
      <c r="S3092" s="13"/>
      <c r="T3092" s="13"/>
      <c r="U3092" s="19"/>
      <c r="V3092" s="13"/>
      <c r="W3092" s="4"/>
      <c r="X3092" s="30"/>
      <c r="Y3092" s="27"/>
      <c r="Z3092" s="27"/>
      <c r="AA3092" s="32"/>
      <c r="AB3092" s="20"/>
      <c r="AC3092" s="23"/>
      <c r="AD3092" s="27"/>
      <c r="AE3092" s="20"/>
      <c r="AF3092" s="20"/>
      <c r="AG3092" s="20"/>
      <c r="AH3092" s="27"/>
      <c r="AI3092" s="21"/>
      <c r="AJ3092" s="27"/>
      <c r="AK3092" s="27"/>
      <c r="AL3092" s="23"/>
      <c r="AM3092" s="23"/>
      <c r="AN3092" s="23"/>
      <c r="AO3092" s="23"/>
      <c r="AP3092" s="23"/>
      <c r="AQ3092" s="23"/>
      <c r="AR3092" s="23"/>
      <c r="AS3092" s="23"/>
      <c r="AT3092" s="23"/>
      <c r="AU3092" s="23"/>
      <c r="AV3092" s="23"/>
      <c r="AW3092" s="23"/>
      <c r="AX3092" s="23"/>
      <c r="AY3092" s="23"/>
      <c r="AZ3092" s="23"/>
      <c r="BA3092" s="23"/>
      <c r="BB3092" s="23"/>
      <c r="BC3092" s="23"/>
      <c r="BD3092" s="23"/>
      <c r="BE3092" s="23"/>
      <c r="BF3092" s="23"/>
      <c r="BG3092" s="23"/>
      <c r="BH3092" s="23"/>
      <c r="BI3092" s="23"/>
      <c r="BJ3092" s="23"/>
      <c r="BK3092" s="23"/>
      <c r="BL3092" s="23"/>
      <c r="BM3092" s="23"/>
      <c r="BN3092" s="23"/>
      <c r="BO3092" s="23"/>
      <c r="BP3092" s="23"/>
      <c r="BQ3092" s="23"/>
      <c r="BR3092" s="23"/>
      <c r="BS3092" s="23"/>
      <c r="BT3092" s="23"/>
      <c r="BU3092" s="23"/>
      <c r="BV3092" s="23"/>
      <c r="BW3092" s="23"/>
      <c r="BX3092" s="23"/>
      <c r="BY3092" s="23"/>
      <c r="BZ3092" s="23"/>
      <c r="CA3092" s="23"/>
      <c r="CB3092" s="23"/>
    </row>
    <row r="3093" spans="1:8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12"/>
      <c r="K3093" s="30"/>
      <c r="L3093" s="2"/>
      <c r="M3093" s="15"/>
      <c r="N3093" s="11"/>
      <c r="O3093" s="11"/>
      <c r="P3093" s="11"/>
      <c r="Q3093" s="11"/>
      <c r="R3093" s="15"/>
      <c r="S3093" s="13"/>
      <c r="T3093" s="13"/>
      <c r="U3093" s="19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9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</row>
    <row r="3094" spans="1:8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12"/>
      <c r="K3094" s="30"/>
      <c r="L3094" s="2"/>
      <c r="M3094" s="15"/>
      <c r="N3094" s="11"/>
      <c r="O3094" s="11"/>
      <c r="P3094" s="11"/>
      <c r="Q3094" s="11"/>
      <c r="R3094" s="15"/>
      <c r="S3094" s="13"/>
      <c r="T3094" s="13"/>
      <c r="U3094" s="19"/>
      <c r="V3094" s="13"/>
      <c r="W3094" s="4"/>
      <c r="X3094" s="30"/>
      <c r="Y3094" s="27"/>
      <c r="Z3094" s="27"/>
      <c r="AA3094" s="32"/>
      <c r="AB3094" s="20"/>
      <c r="AC3094" s="23"/>
      <c r="AD3094" s="27"/>
      <c r="AE3094" s="20"/>
      <c r="AF3094" s="20"/>
      <c r="AG3094" s="20"/>
      <c r="AH3094" s="27"/>
      <c r="AI3094" s="21"/>
      <c r="AJ3094" s="27"/>
      <c r="AK3094" s="27"/>
      <c r="AL3094" s="23"/>
      <c r="AM3094" s="23"/>
      <c r="AN3094" s="23"/>
      <c r="AO3094" s="23"/>
      <c r="AP3094" s="23"/>
      <c r="AQ3094" s="23"/>
      <c r="AR3094" s="23"/>
      <c r="AS3094" s="23"/>
      <c r="AT3094" s="23"/>
      <c r="AU3094" s="23"/>
      <c r="AV3094" s="23"/>
      <c r="AW3094" s="23"/>
      <c r="AX3094" s="23"/>
      <c r="AY3094" s="23"/>
      <c r="AZ3094" s="23"/>
      <c r="BA3094" s="23"/>
      <c r="BB3094" s="23"/>
      <c r="BC3094" s="23"/>
      <c r="BD3094" s="23"/>
      <c r="BE3094" s="23"/>
      <c r="BF3094" s="23"/>
      <c r="BG3094" s="23"/>
      <c r="BH3094" s="23"/>
      <c r="BI3094" s="23"/>
      <c r="BJ3094" s="23"/>
      <c r="BK3094" s="23"/>
      <c r="BL3094" s="23"/>
      <c r="BM3094" s="23"/>
      <c r="BN3094" s="23"/>
      <c r="BO3094" s="23"/>
      <c r="BP3094" s="23"/>
      <c r="BQ3094" s="23"/>
      <c r="BR3094" s="23"/>
      <c r="BS3094" s="23"/>
      <c r="BT3094" s="23"/>
      <c r="BU3094" s="23"/>
      <c r="BV3094" s="23"/>
      <c r="BW3094" s="23"/>
      <c r="BX3094" s="23"/>
      <c r="BY3094" s="23"/>
      <c r="BZ3094" s="23"/>
      <c r="CA3094" s="23"/>
      <c r="CB3094" s="23"/>
    </row>
    <row r="3095" spans="1:8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12"/>
      <c r="K3095" s="30"/>
      <c r="L3095" s="2"/>
      <c r="M3095" s="15"/>
      <c r="N3095" s="11"/>
      <c r="O3095" s="11"/>
      <c r="P3095" s="11"/>
      <c r="Q3095" s="11"/>
      <c r="R3095" s="15"/>
      <c r="S3095" s="13"/>
      <c r="T3095" s="13"/>
      <c r="U3095" s="19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9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</row>
    <row r="3096" spans="1:8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12"/>
      <c r="K3096" s="30"/>
      <c r="L3096" s="2"/>
      <c r="M3096" s="15"/>
      <c r="N3096" s="11"/>
      <c r="O3096" s="11"/>
      <c r="P3096" s="11"/>
      <c r="Q3096" s="11"/>
      <c r="R3096" s="15"/>
      <c r="S3096" s="13"/>
      <c r="T3096" s="13"/>
      <c r="U3096" s="19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9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</row>
    <row r="3097" spans="1:8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12"/>
      <c r="K3097" s="30"/>
      <c r="L3097" s="2"/>
      <c r="M3097" s="15"/>
      <c r="N3097" s="11"/>
      <c r="O3097" s="11"/>
      <c r="P3097" s="11"/>
      <c r="Q3097" s="11"/>
      <c r="R3097" s="15"/>
      <c r="S3097" s="13"/>
      <c r="T3097" s="13"/>
      <c r="U3097" s="19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9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</row>
    <row r="3098" spans="1:8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12"/>
      <c r="K3098" s="30"/>
      <c r="L3098" s="2"/>
      <c r="M3098" s="15"/>
      <c r="N3098" s="11"/>
      <c r="O3098" s="11"/>
      <c r="P3098" s="11"/>
      <c r="Q3098" s="11"/>
      <c r="R3098" s="15"/>
      <c r="S3098" s="13"/>
      <c r="T3098" s="13"/>
      <c r="U3098" s="19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9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</row>
    <row r="3099" spans="1:8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12"/>
      <c r="K3099" s="30"/>
      <c r="L3099" s="2"/>
      <c r="M3099" s="15"/>
      <c r="N3099" s="11"/>
      <c r="O3099" s="11"/>
      <c r="P3099" s="11"/>
      <c r="Q3099" s="11"/>
      <c r="R3099" s="15"/>
      <c r="S3099" s="13"/>
      <c r="T3099" s="13"/>
      <c r="U3099" s="19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9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</row>
    <row r="3100" spans="1:8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12"/>
      <c r="K3100" s="30"/>
      <c r="L3100" s="2"/>
      <c r="M3100" s="15"/>
      <c r="N3100" s="11"/>
      <c r="O3100" s="11"/>
      <c r="P3100" s="11"/>
      <c r="Q3100" s="11"/>
      <c r="R3100" s="15"/>
      <c r="S3100" s="13"/>
      <c r="T3100" s="13"/>
      <c r="U3100" s="19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9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</row>
    <row r="3101" spans="1:8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12"/>
      <c r="K3101" s="30"/>
      <c r="L3101" s="2"/>
      <c r="M3101" s="15"/>
      <c r="N3101" s="11"/>
      <c r="O3101" s="11"/>
      <c r="P3101" s="11"/>
      <c r="Q3101" s="11"/>
      <c r="R3101" s="15"/>
      <c r="S3101" s="13"/>
      <c r="T3101" s="13"/>
      <c r="U3101" s="19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9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</row>
    <row r="3102" spans="1:8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12"/>
      <c r="K3102" s="30"/>
      <c r="L3102" s="2"/>
      <c r="M3102" s="15"/>
      <c r="N3102" s="11"/>
      <c r="O3102" s="11"/>
      <c r="P3102" s="11"/>
      <c r="Q3102" s="11"/>
      <c r="R3102" s="15"/>
      <c r="S3102" s="13"/>
      <c r="T3102" s="13"/>
      <c r="U3102" s="19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9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</row>
    <row r="3103" spans="1:8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12"/>
      <c r="K3103" s="30"/>
      <c r="L3103" s="2"/>
      <c r="M3103" s="15"/>
      <c r="N3103" s="11"/>
      <c r="O3103" s="11"/>
      <c r="P3103" s="11"/>
      <c r="Q3103" s="11"/>
      <c r="R3103" s="15"/>
      <c r="S3103" s="13"/>
      <c r="T3103" s="13"/>
      <c r="U3103" s="19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9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</row>
    <row r="3104" spans="1:8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12"/>
      <c r="K3104" s="30"/>
      <c r="L3104" s="2"/>
      <c r="M3104" s="15"/>
      <c r="N3104" s="11"/>
      <c r="O3104" s="11"/>
      <c r="P3104" s="11"/>
      <c r="Q3104" s="11"/>
      <c r="R3104" s="15"/>
      <c r="S3104" s="13"/>
      <c r="T3104" s="13"/>
      <c r="U3104" s="19"/>
      <c r="V3104" s="13"/>
      <c r="W3104" s="4"/>
      <c r="X3104" s="30"/>
      <c r="Y3104" s="9"/>
      <c r="Z3104" s="9"/>
      <c r="AA3104" s="28"/>
      <c r="AB3104" s="3"/>
      <c r="AC3104" s="1"/>
      <c r="AD3104" s="9"/>
      <c r="AE3104" s="3"/>
      <c r="AF3104" s="3"/>
      <c r="AG3104" s="3"/>
      <c r="AH3104" s="9"/>
      <c r="AI3104" s="10"/>
      <c r="AJ3104" s="9"/>
      <c r="AK3104" s="9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</row>
    <row r="3105" spans="1:8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12"/>
      <c r="K3105" s="30"/>
      <c r="L3105" s="2"/>
      <c r="M3105" s="15"/>
      <c r="N3105" s="11"/>
      <c r="O3105" s="11"/>
      <c r="P3105" s="11"/>
      <c r="Q3105" s="11"/>
      <c r="R3105" s="15"/>
      <c r="S3105" s="13"/>
      <c r="T3105" s="13"/>
      <c r="U3105" s="19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9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</row>
    <row r="3106" spans="1:8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12"/>
      <c r="K3106" s="30"/>
      <c r="L3106" s="2"/>
      <c r="M3106" s="15"/>
      <c r="N3106" s="11"/>
      <c r="O3106" s="11"/>
      <c r="P3106" s="11"/>
      <c r="Q3106" s="11"/>
      <c r="R3106" s="15"/>
      <c r="S3106" s="13"/>
      <c r="T3106" s="13"/>
      <c r="U3106" s="19"/>
      <c r="V3106" s="13"/>
      <c r="W3106" s="4"/>
      <c r="X3106" s="30"/>
      <c r="Y3106" s="9"/>
      <c r="Z3106" s="9"/>
      <c r="AA3106" s="28"/>
      <c r="AB3106" s="3"/>
      <c r="AC3106" s="1"/>
      <c r="AD3106" s="9"/>
      <c r="AE3106" s="3"/>
      <c r="AF3106" s="3"/>
      <c r="AG3106" s="3"/>
      <c r="AH3106" s="9"/>
      <c r="AI3106" s="10"/>
      <c r="AJ3106" s="9"/>
      <c r="AK3106" s="9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</row>
    <row r="3107" spans="1:8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12"/>
      <c r="K3107" s="30"/>
      <c r="L3107" s="2"/>
      <c r="M3107" s="15"/>
      <c r="N3107" s="11"/>
      <c r="O3107" s="11"/>
      <c r="P3107" s="11"/>
      <c r="Q3107" s="11"/>
      <c r="R3107" s="15"/>
      <c r="S3107" s="13"/>
      <c r="T3107" s="13"/>
      <c r="U3107" s="19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9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</row>
    <row r="3108" spans="1:8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12"/>
      <c r="K3108" s="30"/>
      <c r="L3108" s="2"/>
      <c r="M3108" s="15"/>
      <c r="N3108" s="11"/>
      <c r="O3108" s="11"/>
      <c r="P3108" s="11"/>
      <c r="Q3108" s="11"/>
      <c r="R3108" s="15"/>
      <c r="S3108" s="13"/>
      <c r="T3108" s="13"/>
      <c r="U3108" s="19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9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</row>
    <row r="3109" spans="1:8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12"/>
      <c r="K3109" s="30"/>
      <c r="L3109" s="2"/>
      <c r="M3109" s="15"/>
      <c r="N3109" s="11"/>
      <c r="O3109" s="11"/>
      <c r="P3109" s="11"/>
      <c r="Q3109" s="11"/>
      <c r="R3109" s="15"/>
      <c r="S3109" s="13"/>
      <c r="T3109" s="13"/>
      <c r="U3109" s="19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9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</row>
    <row r="3110" spans="1:8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12"/>
      <c r="K3110" s="30"/>
      <c r="L3110" s="2"/>
      <c r="M3110" s="15"/>
      <c r="N3110" s="11"/>
      <c r="O3110" s="11"/>
      <c r="P3110" s="11"/>
      <c r="Q3110" s="11"/>
      <c r="R3110" s="15"/>
      <c r="S3110" s="13"/>
      <c r="T3110" s="13"/>
      <c r="U3110" s="19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9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</row>
    <row r="3111" spans="1:8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12"/>
      <c r="K3111" s="30"/>
      <c r="L3111" s="2"/>
      <c r="M3111" s="15"/>
      <c r="N3111" s="11"/>
      <c r="O3111" s="11"/>
      <c r="P3111" s="11"/>
      <c r="Q3111" s="11"/>
      <c r="R3111" s="15"/>
      <c r="S3111" s="13"/>
      <c r="T3111" s="13"/>
      <c r="U3111" s="19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9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</row>
    <row r="3112" spans="1:8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12"/>
      <c r="K3112" s="30"/>
      <c r="L3112" s="2"/>
      <c r="M3112" s="15"/>
      <c r="N3112" s="11"/>
      <c r="O3112" s="11"/>
      <c r="P3112" s="11"/>
      <c r="Q3112" s="11"/>
      <c r="R3112" s="15"/>
      <c r="S3112" s="13"/>
      <c r="T3112" s="13"/>
      <c r="U3112" s="19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9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</row>
    <row r="3113" spans="1:8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12"/>
      <c r="K3113" s="30"/>
      <c r="L3113" s="2"/>
      <c r="M3113" s="15"/>
      <c r="N3113" s="11"/>
      <c r="O3113" s="11"/>
      <c r="P3113" s="11"/>
      <c r="Q3113" s="11"/>
      <c r="R3113" s="15"/>
      <c r="S3113" s="13"/>
      <c r="T3113" s="13"/>
      <c r="U3113" s="19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9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</row>
    <row r="3114" spans="1:8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12"/>
      <c r="K3114" s="30"/>
      <c r="L3114" s="2"/>
      <c r="M3114" s="15"/>
      <c r="N3114" s="11"/>
      <c r="O3114" s="11"/>
      <c r="P3114" s="11"/>
      <c r="Q3114" s="11"/>
      <c r="R3114" s="15"/>
      <c r="S3114" s="13"/>
      <c r="T3114" s="13"/>
      <c r="U3114" s="19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9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</row>
    <row r="3115" spans="1:8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12"/>
      <c r="K3115" s="30"/>
      <c r="L3115" s="2"/>
      <c r="M3115" s="15"/>
      <c r="N3115" s="11"/>
      <c r="O3115" s="11"/>
      <c r="P3115" s="11"/>
      <c r="Q3115" s="11"/>
      <c r="R3115" s="15"/>
      <c r="S3115" s="13"/>
      <c r="T3115" s="13"/>
      <c r="U3115" s="19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9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</row>
    <row r="3116" spans="1:8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12"/>
      <c r="K3116" s="30"/>
      <c r="L3116" s="2"/>
      <c r="M3116" s="15"/>
      <c r="N3116" s="11"/>
      <c r="O3116" s="11"/>
      <c r="P3116" s="11"/>
      <c r="Q3116" s="11"/>
      <c r="R3116" s="15"/>
      <c r="S3116" s="13"/>
      <c r="T3116" s="13"/>
      <c r="U3116" s="19"/>
      <c r="V3116" s="13"/>
      <c r="W3116" s="4"/>
      <c r="X3116" s="30"/>
      <c r="Y3116" s="9"/>
      <c r="Z3116" s="9"/>
      <c r="AA3116" s="28"/>
      <c r="AB3116" s="3"/>
      <c r="AC3116" s="1"/>
      <c r="AD3116" s="9"/>
      <c r="AE3116" s="3"/>
      <c r="AF3116" s="3"/>
      <c r="AG3116" s="3"/>
      <c r="AH3116" s="9"/>
      <c r="AI3116" s="10"/>
      <c r="AJ3116" s="9"/>
      <c r="AK3116" s="9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</row>
    <row r="3117" spans="1:8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12"/>
      <c r="K3117" s="30"/>
      <c r="L3117" s="2"/>
      <c r="M3117" s="15"/>
      <c r="N3117" s="11"/>
      <c r="O3117" s="11"/>
      <c r="P3117" s="11"/>
      <c r="Q3117" s="11"/>
      <c r="R3117" s="15"/>
      <c r="S3117" s="13"/>
      <c r="T3117" s="13"/>
      <c r="U3117" s="19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9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</row>
    <row r="3118" spans="1:8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12"/>
      <c r="K3118" s="30"/>
      <c r="L3118" s="2"/>
      <c r="M3118" s="15"/>
      <c r="N3118" s="11"/>
      <c r="O3118" s="11"/>
      <c r="P3118" s="11"/>
      <c r="Q3118" s="11"/>
      <c r="R3118" s="15"/>
      <c r="S3118" s="13"/>
      <c r="T3118" s="13"/>
      <c r="U3118" s="19"/>
      <c r="V3118" s="13"/>
      <c r="W3118" s="4"/>
      <c r="X3118" s="30"/>
      <c r="Y3118" s="9"/>
      <c r="Z3118" s="9"/>
      <c r="AA3118" s="28"/>
      <c r="AB3118" s="3"/>
      <c r="AC3118" s="1"/>
      <c r="AD3118" s="9"/>
      <c r="AE3118" s="3"/>
      <c r="AF3118" s="3"/>
      <c r="AG3118" s="3"/>
      <c r="AH3118" s="9"/>
      <c r="AI3118" s="10"/>
      <c r="AJ3118" s="9"/>
      <c r="AK3118" s="9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</row>
    <row r="3119" spans="1:8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12"/>
      <c r="K3119" s="30"/>
      <c r="L3119" s="2"/>
      <c r="M3119" s="15"/>
      <c r="N3119" s="11"/>
      <c r="O3119" s="11"/>
      <c r="P3119" s="11"/>
      <c r="Q3119" s="11"/>
      <c r="R3119" s="15"/>
      <c r="S3119" s="13"/>
      <c r="T3119" s="13"/>
      <c r="U3119" s="19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9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</row>
    <row r="3120" spans="1:8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12"/>
      <c r="K3120" s="30"/>
      <c r="L3120" s="2"/>
      <c r="M3120" s="15"/>
      <c r="N3120" s="11"/>
      <c r="O3120" s="11"/>
      <c r="P3120" s="11"/>
      <c r="Q3120" s="11"/>
      <c r="R3120" s="15"/>
      <c r="S3120" s="13"/>
      <c r="T3120" s="13"/>
      <c r="U3120" s="19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9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</row>
    <row r="3121" spans="1:8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12"/>
      <c r="K3121" s="30"/>
      <c r="L3121" s="2"/>
      <c r="M3121" s="15"/>
      <c r="N3121" s="11"/>
      <c r="O3121" s="11"/>
      <c r="P3121" s="11"/>
      <c r="Q3121" s="11"/>
      <c r="R3121" s="15"/>
      <c r="S3121" s="13"/>
      <c r="T3121" s="13"/>
      <c r="U3121" s="19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9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</row>
    <row r="3122" spans="1:8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12"/>
      <c r="K3122" s="30"/>
      <c r="L3122" s="2"/>
      <c r="M3122" s="15"/>
      <c r="N3122" s="11"/>
      <c r="O3122" s="11"/>
      <c r="P3122" s="11"/>
      <c r="Q3122" s="11"/>
      <c r="R3122" s="15"/>
      <c r="S3122" s="13"/>
      <c r="T3122" s="13"/>
      <c r="U3122" s="19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9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</row>
    <row r="3123" spans="1:8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12"/>
      <c r="K3123" s="30"/>
      <c r="L3123" s="2"/>
      <c r="M3123" s="15"/>
      <c r="N3123" s="11"/>
      <c r="O3123" s="11"/>
      <c r="P3123" s="11"/>
      <c r="Q3123" s="11"/>
      <c r="R3123" s="15"/>
      <c r="S3123" s="13"/>
      <c r="T3123" s="13"/>
      <c r="U3123" s="19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9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</row>
    <row r="3124" spans="1:8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12"/>
      <c r="K3124" s="30"/>
      <c r="L3124" s="2"/>
      <c r="M3124" s="15"/>
      <c r="N3124" s="11"/>
      <c r="O3124" s="11"/>
      <c r="P3124" s="11"/>
      <c r="Q3124" s="11"/>
      <c r="R3124" s="15"/>
      <c r="S3124" s="13"/>
      <c r="T3124" s="13"/>
      <c r="U3124" s="19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9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</row>
    <row r="3125" spans="1:8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12"/>
      <c r="K3125" s="30"/>
      <c r="L3125" s="2"/>
      <c r="M3125" s="15"/>
      <c r="N3125" s="11"/>
      <c r="O3125" s="11"/>
      <c r="P3125" s="11"/>
      <c r="Q3125" s="11"/>
      <c r="R3125" s="15"/>
      <c r="S3125" s="13"/>
      <c r="T3125" s="13"/>
      <c r="U3125" s="19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9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</row>
    <row r="3126" spans="1:8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12"/>
      <c r="K3126" s="30"/>
      <c r="L3126" s="2"/>
      <c r="M3126" s="15"/>
      <c r="N3126" s="11"/>
      <c r="O3126" s="11"/>
      <c r="P3126" s="11"/>
      <c r="Q3126" s="11"/>
      <c r="R3126" s="15"/>
      <c r="S3126" s="13"/>
      <c r="T3126" s="13"/>
      <c r="U3126" s="19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9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</row>
    <row r="3127" spans="1:8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12"/>
      <c r="K3127" s="30"/>
      <c r="L3127" s="2"/>
      <c r="M3127" s="15"/>
      <c r="N3127" s="11"/>
      <c r="O3127" s="11"/>
      <c r="P3127" s="11"/>
      <c r="Q3127" s="11"/>
      <c r="R3127" s="15"/>
      <c r="S3127" s="13"/>
      <c r="T3127" s="13"/>
      <c r="U3127" s="19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9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</row>
    <row r="3128" spans="1:8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12"/>
      <c r="K3128" s="30"/>
      <c r="L3128" s="2"/>
      <c r="M3128" s="15"/>
      <c r="N3128" s="11"/>
      <c r="O3128" s="11"/>
      <c r="P3128" s="11"/>
      <c r="Q3128" s="11"/>
      <c r="R3128" s="15"/>
      <c r="S3128" s="13"/>
      <c r="T3128" s="13"/>
      <c r="U3128" s="19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9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</row>
    <row r="3129" spans="1:8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12"/>
      <c r="K3129" s="30"/>
      <c r="L3129" s="2"/>
      <c r="M3129" s="15"/>
      <c r="N3129" s="11"/>
      <c r="O3129" s="11"/>
      <c r="P3129" s="11"/>
      <c r="Q3129" s="11"/>
      <c r="R3129" s="15"/>
      <c r="S3129" s="13"/>
      <c r="T3129" s="13"/>
      <c r="U3129" s="19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9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</row>
    <row r="3130" spans="1:8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12"/>
      <c r="K3130" s="30"/>
      <c r="L3130" s="2"/>
      <c r="M3130" s="15"/>
      <c r="N3130" s="11"/>
      <c r="O3130" s="11"/>
      <c r="P3130" s="11"/>
      <c r="Q3130" s="11"/>
      <c r="R3130" s="15"/>
      <c r="S3130" s="13"/>
      <c r="T3130" s="13"/>
      <c r="U3130" s="19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9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</row>
    <row r="3131" spans="1:8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12"/>
      <c r="K3131" s="30"/>
      <c r="L3131" s="2"/>
      <c r="M3131" s="15"/>
      <c r="N3131" s="11"/>
      <c r="O3131" s="11"/>
      <c r="P3131" s="11"/>
      <c r="Q3131" s="11"/>
      <c r="R3131" s="15"/>
      <c r="S3131" s="13"/>
      <c r="T3131" s="13"/>
      <c r="U3131" s="19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9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</row>
    <row r="3132" spans="1:8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12"/>
      <c r="K3132" s="30"/>
      <c r="L3132" s="2"/>
      <c r="M3132" s="15"/>
      <c r="N3132" s="11"/>
      <c r="O3132" s="11"/>
      <c r="P3132" s="11"/>
      <c r="Q3132" s="11"/>
      <c r="R3132" s="15"/>
      <c r="S3132" s="13"/>
      <c r="T3132" s="13"/>
      <c r="U3132" s="19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9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</row>
    <row r="3133" spans="1:8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12"/>
      <c r="K3133" s="30"/>
      <c r="L3133" s="2"/>
      <c r="M3133" s="15"/>
      <c r="N3133" s="11"/>
      <c r="O3133" s="11"/>
      <c r="P3133" s="11"/>
      <c r="Q3133" s="11"/>
      <c r="R3133" s="15"/>
      <c r="S3133" s="13"/>
      <c r="T3133" s="13"/>
      <c r="U3133" s="19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9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</row>
    <row r="3134" spans="1:8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12"/>
      <c r="K3134" s="30"/>
      <c r="L3134" s="2"/>
      <c r="M3134" s="15"/>
      <c r="N3134" s="11"/>
      <c r="O3134" s="11"/>
      <c r="P3134" s="11"/>
      <c r="Q3134" s="11"/>
      <c r="R3134" s="15"/>
      <c r="S3134" s="13"/>
      <c r="T3134" s="13"/>
      <c r="U3134" s="19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9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</row>
    <row r="3135" spans="1:8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12"/>
      <c r="K3135" s="30"/>
      <c r="L3135" s="2"/>
      <c r="M3135" s="15"/>
      <c r="N3135" s="11"/>
      <c r="O3135" s="11"/>
      <c r="P3135" s="11"/>
      <c r="Q3135" s="11"/>
      <c r="R3135" s="15"/>
      <c r="S3135" s="13"/>
      <c r="T3135" s="13"/>
      <c r="U3135" s="19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9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</row>
    <row r="3136" spans="1:8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12"/>
      <c r="K3136" s="30"/>
      <c r="L3136" s="2"/>
      <c r="M3136" s="15"/>
      <c r="N3136" s="11"/>
      <c r="O3136" s="11"/>
      <c r="P3136" s="11"/>
      <c r="Q3136" s="11"/>
      <c r="R3136" s="15"/>
      <c r="S3136" s="13"/>
      <c r="T3136" s="13"/>
      <c r="U3136" s="19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9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</row>
    <row r="3137" spans="1:8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12"/>
      <c r="K3137" s="30"/>
      <c r="L3137" s="2"/>
      <c r="M3137" s="15"/>
      <c r="N3137" s="11"/>
      <c r="O3137" s="11"/>
      <c r="P3137" s="11"/>
      <c r="Q3137" s="11"/>
      <c r="R3137" s="15"/>
      <c r="S3137" s="13"/>
      <c r="T3137" s="13"/>
      <c r="U3137" s="19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9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</row>
    <row r="3138" spans="1:8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12"/>
      <c r="K3138" s="30"/>
      <c r="L3138" s="2"/>
      <c r="M3138" s="15"/>
      <c r="N3138" s="11"/>
      <c r="O3138" s="11"/>
      <c r="P3138" s="11"/>
      <c r="Q3138" s="11"/>
      <c r="R3138" s="15"/>
      <c r="S3138" s="13"/>
      <c r="T3138" s="13"/>
      <c r="U3138" s="19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9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</row>
    <row r="3139" spans="1:8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12"/>
      <c r="K3139" s="30"/>
      <c r="L3139" s="2"/>
      <c r="M3139" s="15"/>
      <c r="N3139" s="11"/>
      <c r="O3139" s="11"/>
      <c r="P3139" s="11"/>
      <c r="Q3139" s="11"/>
      <c r="R3139" s="15"/>
      <c r="S3139" s="13"/>
      <c r="T3139" s="13"/>
      <c r="U3139" s="19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9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</row>
    <row r="3140" spans="1:8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12"/>
      <c r="K3140" s="30"/>
      <c r="L3140" s="2"/>
      <c r="M3140" s="15"/>
      <c r="N3140" s="11"/>
      <c r="O3140" s="11"/>
      <c r="P3140" s="11"/>
      <c r="Q3140" s="11"/>
      <c r="R3140" s="15"/>
      <c r="S3140" s="13"/>
      <c r="T3140" s="13"/>
      <c r="U3140" s="19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9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</row>
    <row r="3141" spans="1:8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12"/>
      <c r="K3141" s="30"/>
      <c r="L3141" s="2"/>
      <c r="M3141" s="15"/>
      <c r="N3141" s="11"/>
      <c r="O3141" s="11"/>
      <c r="P3141" s="11"/>
      <c r="Q3141" s="11"/>
      <c r="R3141" s="15"/>
      <c r="S3141" s="13"/>
      <c r="T3141" s="13"/>
      <c r="U3141" s="19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9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</row>
    <row r="3142" spans="1:8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12"/>
      <c r="K3142" s="30"/>
      <c r="L3142" s="2"/>
      <c r="M3142" s="15"/>
      <c r="N3142" s="11"/>
      <c r="O3142" s="11"/>
      <c r="P3142" s="11"/>
      <c r="Q3142" s="11"/>
      <c r="R3142" s="15"/>
      <c r="S3142" s="13"/>
      <c r="T3142" s="13"/>
      <c r="U3142" s="19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9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</row>
    <row r="3143" spans="1:8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12"/>
      <c r="K3143" s="30"/>
      <c r="L3143" s="2"/>
      <c r="M3143" s="15"/>
      <c r="N3143" s="11"/>
      <c r="O3143" s="11"/>
      <c r="P3143" s="11"/>
      <c r="Q3143" s="11"/>
      <c r="R3143" s="15"/>
      <c r="S3143" s="13"/>
      <c r="T3143" s="13"/>
      <c r="U3143" s="19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9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</row>
    <row r="3144" spans="1:8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12"/>
      <c r="K3144" s="30"/>
      <c r="L3144" s="2"/>
      <c r="M3144" s="15"/>
      <c r="N3144" s="11"/>
      <c r="O3144" s="11"/>
      <c r="P3144" s="11"/>
      <c r="Q3144" s="11"/>
      <c r="R3144" s="15"/>
      <c r="S3144" s="13"/>
      <c r="T3144" s="13"/>
      <c r="U3144" s="19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9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</row>
    <row r="3145" spans="1:8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12"/>
      <c r="K3145" s="30"/>
      <c r="L3145" s="2"/>
      <c r="M3145" s="15"/>
      <c r="N3145" s="11"/>
      <c r="O3145" s="11"/>
      <c r="P3145" s="11"/>
      <c r="Q3145" s="11"/>
      <c r="R3145" s="15"/>
      <c r="S3145" s="13"/>
      <c r="T3145" s="13"/>
      <c r="U3145" s="19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9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</row>
    <row r="3146" spans="1:8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12"/>
      <c r="K3146" s="30"/>
      <c r="L3146" s="2"/>
      <c r="M3146" s="15"/>
      <c r="N3146" s="11"/>
      <c r="O3146" s="11"/>
      <c r="P3146" s="11"/>
      <c r="Q3146" s="11"/>
      <c r="R3146" s="15"/>
      <c r="S3146" s="13"/>
      <c r="T3146" s="13"/>
      <c r="U3146" s="19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9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</row>
    <row r="3147" spans="1:8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12"/>
      <c r="K3147" s="30"/>
      <c r="L3147" s="2"/>
      <c r="M3147" s="15"/>
      <c r="N3147" s="11"/>
      <c r="O3147" s="11"/>
      <c r="P3147" s="11"/>
      <c r="Q3147" s="11"/>
      <c r="R3147" s="15"/>
      <c r="S3147" s="13"/>
      <c r="T3147" s="13"/>
      <c r="U3147" s="19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9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</row>
    <row r="3148" spans="1:8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12"/>
      <c r="K3148" s="30"/>
      <c r="L3148" s="2"/>
      <c r="M3148" s="15"/>
      <c r="N3148" s="11"/>
      <c r="O3148" s="11"/>
      <c r="P3148" s="11"/>
      <c r="Q3148" s="11"/>
      <c r="R3148" s="15"/>
      <c r="S3148" s="13"/>
      <c r="T3148" s="13"/>
      <c r="U3148" s="19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9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</row>
    <row r="3149" spans="1:8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12"/>
      <c r="K3149" s="30"/>
      <c r="L3149" s="2"/>
      <c r="M3149" s="15"/>
      <c r="N3149" s="11"/>
      <c r="O3149" s="11"/>
      <c r="P3149" s="11"/>
      <c r="Q3149" s="11"/>
      <c r="R3149" s="15"/>
      <c r="S3149" s="13"/>
      <c r="T3149" s="13"/>
      <c r="U3149" s="19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9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</row>
    <row r="3150" spans="1:8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12"/>
      <c r="K3150" s="30"/>
      <c r="L3150" s="2"/>
      <c r="M3150" s="15"/>
      <c r="N3150" s="11"/>
      <c r="O3150" s="11"/>
      <c r="P3150" s="11"/>
      <c r="Q3150" s="11"/>
      <c r="R3150" s="15"/>
      <c r="S3150" s="13"/>
      <c r="T3150" s="13"/>
      <c r="U3150" s="19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9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</row>
    <row r="3151" spans="1:8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12"/>
      <c r="K3151" s="30"/>
      <c r="L3151" s="2"/>
      <c r="M3151" s="15"/>
      <c r="N3151" s="11"/>
      <c r="O3151" s="11"/>
      <c r="P3151" s="11"/>
      <c r="Q3151" s="11"/>
      <c r="R3151" s="15"/>
      <c r="S3151" s="13"/>
      <c r="T3151" s="13"/>
      <c r="U3151" s="19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9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</row>
    <row r="3152" spans="1:8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12"/>
      <c r="K3152" s="30"/>
      <c r="L3152" s="2"/>
      <c r="M3152" s="15"/>
      <c r="N3152" s="11"/>
      <c r="O3152" s="11"/>
      <c r="P3152" s="11"/>
      <c r="Q3152" s="11"/>
      <c r="R3152" s="15"/>
      <c r="S3152" s="13"/>
      <c r="T3152" s="13"/>
      <c r="U3152" s="19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9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</row>
    <row r="3153" spans="1:8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12"/>
      <c r="K3153" s="30"/>
      <c r="L3153" s="2"/>
      <c r="M3153" s="15"/>
      <c r="N3153" s="11"/>
      <c r="O3153" s="11"/>
      <c r="P3153" s="11"/>
      <c r="Q3153" s="11"/>
      <c r="R3153" s="15"/>
      <c r="S3153" s="13"/>
      <c r="T3153" s="13"/>
      <c r="U3153" s="19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9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</row>
    <row r="3154" spans="1:8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12"/>
      <c r="K3154" s="30"/>
      <c r="L3154" s="2"/>
      <c r="M3154" s="15"/>
      <c r="N3154" s="11"/>
      <c r="O3154" s="11"/>
      <c r="P3154" s="11"/>
      <c r="Q3154" s="11"/>
      <c r="R3154" s="15"/>
      <c r="S3154" s="13"/>
      <c r="T3154" s="13"/>
      <c r="U3154" s="19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9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</row>
    <row r="3155" spans="1:8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12"/>
      <c r="K3155" s="30"/>
      <c r="L3155" s="2"/>
      <c r="M3155" s="15"/>
      <c r="N3155" s="11"/>
      <c r="O3155" s="11"/>
      <c r="P3155" s="11"/>
      <c r="Q3155" s="11"/>
      <c r="R3155" s="15"/>
      <c r="S3155" s="13"/>
      <c r="T3155" s="13"/>
      <c r="U3155" s="19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9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</row>
    <row r="3156" spans="1:8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12"/>
      <c r="K3156" s="30"/>
      <c r="L3156" s="2"/>
      <c r="M3156" s="15"/>
      <c r="N3156" s="11"/>
      <c r="O3156" s="11"/>
      <c r="P3156" s="11"/>
      <c r="Q3156" s="11"/>
      <c r="R3156" s="15"/>
      <c r="S3156" s="13"/>
      <c r="T3156" s="13"/>
      <c r="U3156" s="19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9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</row>
    <row r="3157" spans="1:8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12"/>
      <c r="K3157" s="30"/>
      <c r="L3157" s="2"/>
      <c r="M3157" s="15"/>
      <c r="N3157" s="11"/>
      <c r="O3157" s="11"/>
      <c r="P3157" s="11"/>
      <c r="Q3157" s="11"/>
      <c r="R3157" s="15"/>
      <c r="S3157" s="13"/>
      <c r="T3157" s="13"/>
      <c r="U3157" s="19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9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</row>
    <row r="3158" spans="1:8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12"/>
      <c r="K3158" s="30"/>
      <c r="L3158" s="2"/>
      <c r="M3158" s="15"/>
      <c r="N3158" s="11"/>
      <c r="O3158" s="11"/>
      <c r="P3158" s="11"/>
      <c r="Q3158" s="11"/>
      <c r="R3158" s="15"/>
      <c r="S3158" s="13"/>
      <c r="T3158" s="13"/>
      <c r="U3158" s="19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9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</row>
    <row r="3159" spans="1:8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12"/>
      <c r="K3159" s="30"/>
      <c r="L3159" s="2"/>
      <c r="M3159" s="15"/>
      <c r="N3159" s="11"/>
      <c r="O3159" s="11"/>
      <c r="P3159" s="11"/>
      <c r="Q3159" s="11"/>
      <c r="R3159" s="15"/>
      <c r="S3159" s="13"/>
      <c r="T3159" s="13"/>
      <c r="U3159" s="19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9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</row>
    <row r="3160" spans="1:8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12"/>
      <c r="K3160" s="30"/>
      <c r="L3160" s="2"/>
      <c r="M3160" s="15"/>
      <c r="N3160" s="11"/>
      <c r="O3160" s="11"/>
      <c r="P3160" s="11"/>
      <c r="Q3160" s="11"/>
      <c r="R3160" s="15"/>
      <c r="S3160" s="13"/>
      <c r="T3160" s="13"/>
      <c r="U3160" s="19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9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</row>
    <row r="3161" spans="1:8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12"/>
      <c r="K3161" s="30"/>
      <c r="L3161" s="2"/>
      <c r="M3161" s="15"/>
      <c r="N3161" s="11"/>
      <c r="O3161" s="11"/>
      <c r="P3161" s="11"/>
      <c r="Q3161" s="11"/>
      <c r="R3161" s="15"/>
      <c r="S3161" s="13"/>
      <c r="T3161" s="13"/>
      <c r="U3161" s="19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9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</row>
    <row r="3162" spans="1:8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12"/>
      <c r="K3162" s="30"/>
      <c r="L3162" s="2"/>
      <c r="M3162" s="15"/>
      <c r="N3162" s="11"/>
      <c r="O3162" s="11"/>
      <c r="P3162" s="11"/>
      <c r="Q3162" s="11"/>
      <c r="R3162" s="15"/>
      <c r="S3162" s="13"/>
      <c r="T3162" s="13"/>
      <c r="U3162" s="19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9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</row>
    <row r="3163" spans="1:8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12"/>
      <c r="K3163" s="30"/>
      <c r="L3163" s="2"/>
      <c r="M3163" s="15"/>
      <c r="N3163" s="11"/>
      <c r="O3163" s="11"/>
      <c r="P3163" s="11"/>
      <c r="Q3163" s="11"/>
      <c r="R3163" s="15"/>
      <c r="S3163" s="13"/>
      <c r="T3163" s="13"/>
      <c r="U3163" s="19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9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</row>
    <row r="3164" spans="1:8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12"/>
      <c r="K3164" s="30"/>
      <c r="L3164" s="2"/>
      <c r="M3164" s="15"/>
      <c r="N3164" s="11"/>
      <c r="O3164" s="11"/>
      <c r="P3164" s="11"/>
      <c r="Q3164" s="11"/>
      <c r="R3164" s="15"/>
      <c r="S3164" s="13"/>
      <c r="T3164" s="13"/>
      <c r="U3164" s="19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9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</row>
    <row r="3165" spans="1:8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12"/>
      <c r="K3165" s="30"/>
      <c r="L3165" s="2"/>
      <c r="M3165" s="15"/>
      <c r="N3165" s="11"/>
      <c r="O3165" s="11"/>
      <c r="P3165" s="11"/>
      <c r="Q3165" s="11"/>
      <c r="R3165" s="15"/>
      <c r="S3165" s="13"/>
      <c r="T3165" s="13"/>
      <c r="U3165" s="19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9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</row>
    <row r="3166" spans="1:8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12"/>
      <c r="K3166" s="30"/>
      <c r="L3166" s="2"/>
      <c r="M3166" s="15"/>
      <c r="N3166" s="11"/>
      <c r="O3166" s="11"/>
      <c r="P3166" s="11"/>
      <c r="Q3166" s="11"/>
      <c r="R3166" s="15"/>
      <c r="S3166" s="13"/>
      <c r="T3166" s="13"/>
      <c r="U3166" s="19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9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</row>
    <row r="3167" spans="1:8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12"/>
      <c r="K3167" s="30"/>
      <c r="L3167" s="2"/>
      <c r="M3167" s="15"/>
      <c r="N3167" s="11"/>
      <c r="O3167" s="11"/>
      <c r="P3167" s="11"/>
      <c r="Q3167" s="11"/>
      <c r="R3167" s="15"/>
      <c r="S3167" s="13"/>
      <c r="T3167" s="13"/>
      <c r="U3167" s="19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9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</row>
    <row r="3168" spans="1:8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12"/>
      <c r="K3168" s="30"/>
      <c r="L3168" s="2"/>
      <c r="M3168" s="15"/>
      <c r="N3168" s="11"/>
      <c r="O3168" s="11"/>
      <c r="P3168" s="11"/>
      <c r="Q3168" s="11"/>
      <c r="R3168" s="15"/>
      <c r="S3168" s="13"/>
      <c r="T3168" s="13"/>
      <c r="U3168" s="19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9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</row>
    <row r="3169" spans="1:8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12"/>
      <c r="K3169" s="30"/>
      <c r="L3169" s="2"/>
      <c r="M3169" s="15"/>
      <c r="N3169" s="11"/>
      <c r="O3169" s="11"/>
      <c r="P3169" s="11"/>
      <c r="Q3169" s="11"/>
      <c r="R3169" s="15"/>
      <c r="S3169" s="13"/>
      <c r="T3169" s="13"/>
      <c r="U3169" s="19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9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</row>
    <row r="3170" spans="1:8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12"/>
      <c r="K3170" s="30"/>
      <c r="L3170" s="2"/>
      <c r="M3170" s="15"/>
      <c r="N3170" s="11"/>
      <c r="O3170" s="11"/>
      <c r="P3170" s="11"/>
      <c r="Q3170" s="11"/>
      <c r="R3170" s="15"/>
      <c r="S3170" s="13"/>
      <c r="T3170" s="13"/>
      <c r="U3170" s="19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9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</row>
    <row r="3171" spans="1:8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12"/>
      <c r="K3171" s="30"/>
      <c r="L3171" s="2"/>
      <c r="M3171" s="15"/>
      <c r="N3171" s="11"/>
      <c r="O3171" s="11"/>
      <c r="P3171" s="11"/>
      <c r="Q3171" s="11"/>
      <c r="R3171" s="15"/>
      <c r="S3171" s="13"/>
      <c r="T3171" s="13"/>
      <c r="U3171" s="19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9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</row>
    <row r="3172" spans="1:8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12"/>
      <c r="K3172" s="30"/>
      <c r="L3172" s="2"/>
      <c r="M3172" s="15"/>
      <c r="N3172" s="11"/>
      <c r="O3172" s="11"/>
      <c r="P3172" s="11"/>
      <c r="Q3172" s="11"/>
      <c r="R3172" s="15"/>
      <c r="S3172" s="13"/>
      <c r="T3172" s="13"/>
      <c r="U3172" s="19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9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</row>
    <row r="3173" spans="1:8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12"/>
      <c r="K3173" s="30"/>
      <c r="L3173" s="2"/>
      <c r="M3173" s="15"/>
      <c r="N3173" s="11"/>
      <c r="O3173" s="11"/>
      <c r="P3173" s="11"/>
      <c r="Q3173" s="11"/>
      <c r="R3173" s="15"/>
      <c r="S3173" s="13"/>
      <c r="T3173" s="13"/>
      <c r="U3173" s="19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9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</row>
    <row r="3174" spans="1:8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12"/>
      <c r="K3174" s="30"/>
      <c r="L3174" s="2"/>
      <c r="M3174" s="15"/>
      <c r="N3174" s="11"/>
      <c r="O3174" s="11"/>
      <c r="P3174" s="11"/>
      <c r="Q3174" s="11"/>
      <c r="R3174" s="15"/>
      <c r="S3174" s="13"/>
      <c r="T3174" s="13"/>
      <c r="U3174" s="19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9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</row>
    <row r="3175" spans="1:8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12"/>
      <c r="K3175" s="30"/>
      <c r="L3175" s="2"/>
      <c r="M3175" s="15"/>
      <c r="N3175" s="11"/>
      <c r="O3175" s="11"/>
      <c r="P3175" s="11"/>
      <c r="Q3175" s="11"/>
      <c r="R3175" s="15"/>
      <c r="S3175" s="13"/>
      <c r="T3175" s="13"/>
      <c r="U3175" s="19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9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</row>
    <row r="3176" spans="1:8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12"/>
      <c r="K3176" s="30"/>
      <c r="L3176" s="2"/>
      <c r="M3176" s="15"/>
      <c r="N3176" s="11"/>
      <c r="O3176" s="11"/>
      <c r="P3176" s="11"/>
      <c r="Q3176" s="11"/>
      <c r="R3176" s="15"/>
      <c r="S3176" s="13"/>
      <c r="T3176" s="13"/>
      <c r="U3176" s="19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9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</row>
    <row r="3177" spans="1:8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12"/>
      <c r="K3177" s="30"/>
      <c r="L3177" s="2"/>
      <c r="M3177" s="15"/>
      <c r="N3177" s="11"/>
      <c r="O3177" s="11"/>
      <c r="P3177" s="11"/>
      <c r="Q3177" s="11"/>
      <c r="R3177" s="15"/>
      <c r="S3177" s="13"/>
      <c r="T3177" s="13"/>
      <c r="U3177" s="19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9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</row>
    <row r="3178" spans="1:8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12"/>
      <c r="K3178" s="30"/>
      <c r="L3178" s="2"/>
      <c r="M3178" s="15"/>
      <c r="N3178" s="11"/>
      <c r="O3178" s="11"/>
      <c r="P3178" s="11"/>
      <c r="Q3178" s="11"/>
      <c r="R3178" s="15"/>
      <c r="S3178" s="13"/>
      <c r="T3178" s="13"/>
      <c r="U3178" s="19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9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</row>
    <row r="3179" spans="1:8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12"/>
      <c r="K3179" s="30"/>
      <c r="L3179" s="2"/>
      <c r="M3179" s="15"/>
      <c r="N3179" s="11"/>
      <c r="O3179" s="11"/>
      <c r="P3179" s="11"/>
      <c r="Q3179" s="11"/>
      <c r="R3179" s="15"/>
      <c r="S3179" s="13"/>
      <c r="T3179" s="13"/>
      <c r="U3179" s="19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9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</row>
    <row r="3180" spans="1:8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12"/>
      <c r="K3180" s="30"/>
      <c r="L3180" s="2"/>
      <c r="M3180" s="15"/>
      <c r="N3180" s="11"/>
      <c r="O3180" s="11"/>
      <c r="P3180" s="11"/>
      <c r="Q3180" s="11"/>
      <c r="R3180" s="15"/>
      <c r="S3180" s="13"/>
      <c r="T3180" s="13"/>
      <c r="U3180" s="19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9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</row>
    <row r="3181" spans="1:8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12"/>
      <c r="K3181" s="30"/>
      <c r="L3181" s="2"/>
      <c r="M3181" s="15"/>
      <c r="N3181" s="11"/>
      <c r="O3181" s="11"/>
      <c r="P3181" s="11"/>
      <c r="Q3181" s="11"/>
      <c r="R3181" s="15"/>
      <c r="S3181" s="13"/>
      <c r="T3181" s="13"/>
      <c r="U3181" s="19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9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</row>
    <row r="3182" spans="1:8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12"/>
      <c r="K3182" s="30"/>
      <c r="L3182" s="2"/>
      <c r="M3182" s="15"/>
      <c r="N3182" s="11"/>
      <c r="O3182" s="11"/>
      <c r="P3182" s="11"/>
      <c r="Q3182" s="11"/>
      <c r="R3182" s="15"/>
      <c r="S3182" s="13"/>
      <c r="T3182" s="13"/>
      <c r="U3182" s="19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9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</row>
    <row r="3183" spans="1:8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12"/>
      <c r="K3183" s="30"/>
      <c r="L3183" s="2"/>
      <c r="M3183" s="15"/>
      <c r="N3183" s="11"/>
      <c r="O3183" s="11"/>
      <c r="P3183" s="11"/>
      <c r="Q3183" s="11"/>
      <c r="R3183" s="15"/>
      <c r="S3183" s="13"/>
      <c r="T3183" s="13"/>
      <c r="U3183" s="19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9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</row>
    <row r="3184" spans="1:8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12"/>
      <c r="K3184" s="30"/>
      <c r="L3184" s="2"/>
      <c r="M3184" s="15"/>
      <c r="N3184" s="11"/>
      <c r="O3184" s="11"/>
      <c r="P3184" s="11"/>
      <c r="Q3184" s="11"/>
      <c r="R3184" s="15"/>
      <c r="S3184" s="13"/>
      <c r="T3184" s="13"/>
      <c r="U3184" s="19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9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</row>
    <row r="3185" spans="1:8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12"/>
      <c r="K3185" s="30"/>
      <c r="L3185" s="2"/>
      <c r="M3185" s="15"/>
      <c r="N3185" s="11"/>
      <c r="O3185" s="11"/>
      <c r="P3185" s="11"/>
      <c r="Q3185" s="11"/>
      <c r="R3185" s="15"/>
      <c r="S3185" s="13"/>
      <c r="T3185" s="13"/>
      <c r="U3185" s="19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9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</row>
    <row r="3186" spans="1:8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12"/>
      <c r="K3186" s="30"/>
      <c r="L3186" s="2"/>
      <c r="M3186" s="15"/>
      <c r="N3186" s="11"/>
      <c r="O3186" s="11"/>
      <c r="P3186" s="11"/>
      <c r="Q3186" s="11"/>
      <c r="R3186" s="15"/>
      <c r="S3186" s="13"/>
      <c r="T3186" s="13"/>
      <c r="U3186" s="19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9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</row>
    <row r="3187" spans="1:8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12"/>
      <c r="K3187" s="30"/>
      <c r="L3187" s="2"/>
      <c r="M3187" s="15"/>
      <c r="N3187" s="11"/>
      <c r="O3187" s="11"/>
      <c r="P3187" s="11"/>
      <c r="Q3187" s="11"/>
      <c r="R3187" s="15"/>
      <c r="S3187" s="13"/>
      <c r="T3187" s="13"/>
      <c r="U3187" s="19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9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</row>
    <row r="3188" spans="1:8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12"/>
      <c r="K3188" s="30"/>
      <c r="L3188" s="2"/>
      <c r="M3188" s="15"/>
      <c r="N3188" s="11"/>
      <c r="O3188" s="11"/>
      <c r="P3188" s="11"/>
      <c r="Q3188" s="11"/>
      <c r="R3188" s="15"/>
      <c r="S3188" s="13"/>
      <c r="T3188" s="13"/>
      <c r="U3188" s="19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9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</row>
    <row r="3189" spans="1:8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12"/>
      <c r="K3189" s="30"/>
      <c r="L3189" s="2"/>
      <c r="M3189" s="15"/>
      <c r="N3189" s="11"/>
      <c r="O3189" s="11"/>
      <c r="P3189" s="11"/>
      <c r="Q3189" s="11"/>
      <c r="R3189" s="15"/>
      <c r="S3189" s="13"/>
      <c r="T3189" s="13"/>
      <c r="U3189" s="19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9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</row>
    <row r="3190" spans="1:8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12"/>
      <c r="K3190" s="30"/>
      <c r="L3190" s="2"/>
      <c r="M3190" s="15"/>
      <c r="N3190" s="11"/>
      <c r="O3190" s="11"/>
      <c r="P3190" s="11"/>
      <c r="Q3190" s="11"/>
      <c r="R3190" s="15"/>
      <c r="S3190" s="13"/>
      <c r="T3190" s="13"/>
      <c r="U3190" s="19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9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</row>
    <row r="3191" spans="1:8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12"/>
      <c r="K3191" s="30"/>
      <c r="L3191" s="2"/>
      <c r="M3191" s="15"/>
      <c r="N3191" s="11"/>
      <c r="O3191" s="11"/>
      <c r="P3191" s="11"/>
      <c r="Q3191" s="11"/>
      <c r="R3191" s="15"/>
      <c r="S3191" s="13"/>
      <c r="T3191" s="13"/>
      <c r="U3191" s="19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9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</row>
    <row r="3192" spans="1:8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12"/>
      <c r="K3192" s="30"/>
      <c r="L3192" s="2"/>
      <c r="M3192" s="15"/>
      <c r="N3192" s="11"/>
      <c r="O3192" s="11"/>
      <c r="P3192" s="11"/>
      <c r="Q3192" s="11"/>
      <c r="R3192" s="15"/>
      <c r="S3192" s="13"/>
      <c r="T3192" s="13"/>
      <c r="U3192" s="19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9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</row>
    <row r="3193" spans="1:8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12"/>
      <c r="K3193" s="30"/>
      <c r="L3193" s="2"/>
      <c r="M3193" s="15"/>
      <c r="N3193" s="11"/>
      <c r="O3193" s="11"/>
      <c r="P3193" s="11"/>
      <c r="Q3193" s="11"/>
      <c r="R3193" s="15"/>
      <c r="S3193" s="13"/>
      <c r="T3193" s="13"/>
      <c r="U3193" s="19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9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</row>
    <row r="3194" spans="1:8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12"/>
      <c r="K3194" s="30"/>
      <c r="L3194" s="2"/>
      <c r="M3194" s="15"/>
      <c r="N3194" s="11"/>
      <c r="O3194" s="11"/>
      <c r="P3194" s="11"/>
      <c r="Q3194" s="11"/>
      <c r="R3194" s="15"/>
      <c r="S3194" s="13"/>
      <c r="T3194" s="13"/>
      <c r="U3194" s="19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9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</row>
    <row r="3195" spans="1:8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12"/>
      <c r="K3195" s="30"/>
      <c r="L3195" s="2"/>
      <c r="M3195" s="15"/>
      <c r="N3195" s="11"/>
      <c r="O3195" s="11"/>
      <c r="P3195" s="11"/>
      <c r="Q3195" s="11"/>
      <c r="R3195" s="15"/>
      <c r="S3195" s="13"/>
      <c r="T3195" s="13"/>
      <c r="U3195" s="19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9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</row>
    <row r="3196" spans="1:8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12"/>
      <c r="K3196" s="30"/>
      <c r="L3196" s="2"/>
      <c r="M3196" s="15"/>
      <c r="N3196" s="11"/>
      <c r="O3196" s="11"/>
      <c r="P3196" s="11"/>
      <c r="Q3196" s="11"/>
      <c r="R3196" s="15"/>
      <c r="S3196" s="13"/>
      <c r="T3196" s="13"/>
      <c r="U3196" s="19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9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</row>
    <row r="3197" spans="1:8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12"/>
      <c r="K3197" s="30"/>
      <c r="L3197" s="2"/>
      <c r="M3197" s="15"/>
      <c r="N3197" s="11"/>
      <c r="O3197" s="11"/>
      <c r="P3197" s="11"/>
      <c r="Q3197" s="11"/>
      <c r="R3197" s="15"/>
      <c r="S3197" s="13"/>
      <c r="T3197" s="13"/>
      <c r="U3197" s="19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9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</row>
    <row r="3198" spans="1:8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12"/>
      <c r="K3198" s="30"/>
      <c r="L3198" s="2"/>
      <c r="M3198" s="15"/>
      <c r="N3198" s="11"/>
      <c r="O3198" s="11"/>
      <c r="P3198" s="11"/>
      <c r="Q3198" s="11"/>
      <c r="R3198" s="15"/>
      <c r="S3198" s="13"/>
      <c r="T3198" s="13"/>
      <c r="U3198" s="19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9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</row>
    <row r="3199" spans="1:8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12"/>
      <c r="K3199" s="30"/>
      <c r="L3199" s="2"/>
      <c r="M3199" s="15"/>
      <c r="N3199" s="11"/>
      <c r="O3199" s="11"/>
      <c r="P3199" s="11"/>
      <c r="Q3199" s="11"/>
      <c r="R3199" s="15"/>
      <c r="S3199" s="13"/>
      <c r="T3199" s="13"/>
      <c r="U3199" s="19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9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</row>
    <row r="3200" spans="1:8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12"/>
      <c r="K3200" s="30"/>
      <c r="L3200" s="2"/>
      <c r="M3200" s="15"/>
      <c r="N3200" s="11"/>
      <c r="O3200" s="11"/>
      <c r="P3200" s="11"/>
      <c r="Q3200" s="11"/>
      <c r="R3200" s="15"/>
      <c r="S3200" s="13"/>
      <c r="T3200" s="13"/>
      <c r="U3200" s="19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9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</row>
    <row r="3201" spans="1:8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12"/>
      <c r="K3201" s="30"/>
      <c r="L3201" s="2"/>
      <c r="M3201" s="15"/>
      <c r="N3201" s="11"/>
      <c r="O3201" s="11"/>
      <c r="P3201" s="11"/>
      <c r="Q3201" s="11"/>
      <c r="R3201" s="15"/>
      <c r="S3201" s="13"/>
      <c r="T3201" s="13"/>
      <c r="U3201" s="19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9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</row>
    <row r="3202" spans="1:8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12"/>
      <c r="K3202" s="30"/>
      <c r="L3202" s="2"/>
      <c r="M3202" s="15"/>
      <c r="N3202" s="11"/>
      <c r="O3202" s="11"/>
      <c r="P3202" s="11"/>
      <c r="Q3202" s="11"/>
      <c r="R3202" s="15"/>
      <c r="S3202" s="13"/>
      <c r="T3202" s="13"/>
      <c r="U3202" s="19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9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</row>
    <row r="3203" spans="1:8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12"/>
      <c r="K3203" s="30"/>
      <c r="L3203" s="2"/>
      <c r="M3203" s="15"/>
      <c r="N3203" s="11"/>
      <c r="O3203" s="11"/>
      <c r="P3203" s="11"/>
      <c r="Q3203" s="11"/>
      <c r="R3203" s="15"/>
      <c r="S3203" s="13"/>
      <c r="T3203" s="13"/>
      <c r="U3203" s="19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9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</row>
    <row r="3204" spans="1:8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12"/>
      <c r="K3204" s="30"/>
      <c r="L3204" s="2"/>
      <c r="M3204" s="15"/>
      <c r="N3204" s="11"/>
      <c r="O3204" s="11"/>
      <c r="P3204" s="11"/>
      <c r="Q3204" s="11"/>
      <c r="R3204" s="15"/>
      <c r="S3204" s="13"/>
      <c r="T3204" s="13"/>
      <c r="U3204" s="19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9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</row>
    <row r="3205" spans="1:8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12"/>
      <c r="K3205" s="30"/>
      <c r="L3205" s="2"/>
      <c r="M3205" s="15"/>
      <c r="N3205" s="11"/>
      <c r="O3205" s="11"/>
      <c r="P3205" s="11"/>
      <c r="Q3205" s="11"/>
      <c r="R3205" s="15"/>
      <c r="S3205" s="13"/>
      <c r="T3205" s="13"/>
      <c r="U3205" s="19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9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</row>
    <row r="3206" spans="1:8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12"/>
      <c r="K3206" s="30"/>
      <c r="L3206" s="2"/>
      <c r="M3206" s="15"/>
      <c r="N3206" s="11"/>
      <c r="O3206" s="11"/>
      <c r="P3206" s="11"/>
      <c r="Q3206" s="11"/>
      <c r="R3206" s="15"/>
      <c r="S3206" s="13"/>
      <c r="T3206" s="13"/>
      <c r="U3206" s="19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9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</row>
    <row r="3207" spans="1:8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12"/>
      <c r="K3207" s="30"/>
      <c r="L3207" s="2"/>
      <c r="M3207" s="15"/>
      <c r="N3207" s="11"/>
      <c r="O3207" s="11"/>
      <c r="P3207" s="11"/>
      <c r="Q3207" s="11"/>
      <c r="R3207" s="15"/>
      <c r="S3207" s="13"/>
      <c r="T3207" s="13"/>
      <c r="U3207" s="19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9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</row>
    <row r="3208" spans="1:8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12"/>
      <c r="K3208" s="30"/>
      <c r="L3208" s="2"/>
      <c r="M3208" s="15"/>
      <c r="N3208" s="11"/>
      <c r="O3208" s="11"/>
      <c r="P3208" s="11"/>
      <c r="Q3208" s="11"/>
      <c r="R3208" s="15"/>
      <c r="S3208" s="13"/>
      <c r="T3208" s="13"/>
      <c r="U3208" s="19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9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</row>
    <row r="3209" spans="1:8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12"/>
      <c r="K3209" s="30"/>
      <c r="L3209" s="2"/>
      <c r="M3209" s="15"/>
      <c r="N3209" s="11"/>
      <c r="O3209" s="11"/>
      <c r="P3209" s="11"/>
      <c r="Q3209" s="11"/>
      <c r="R3209" s="15"/>
      <c r="S3209" s="13"/>
      <c r="T3209" s="13"/>
      <c r="U3209" s="19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9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</row>
    <row r="3210" spans="1:8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12"/>
      <c r="K3210" s="30"/>
      <c r="L3210" s="2"/>
      <c r="M3210" s="15"/>
      <c r="N3210" s="11"/>
      <c r="O3210" s="11"/>
      <c r="P3210" s="11"/>
      <c r="Q3210" s="11"/>
      <c r="R3210" s="15"/>
      <c r="S3210" s="13"/>
      <c r="T3210" s="13"/>
      <c r="U3210" s="19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9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</row>
    <row r="3211" spans="1:8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12"/>
      <c r="K3211" s="30"/>
      <c r="L3211" s="2"/>
      <c r="M3211" s="15"/>
      <c r="N3211" s="11"/>
      <c r="O3211" s="11"/>
      <c r="P3211" s="11"/>
      <c r="Q3211" s="11"/>
      <c r="R3211" s="15"/>
      <c r="S3211" s="13"/>
      <c r="T3211" s="13"/>
      <c r="U3211" s="19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9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</row>
    <row r="3212" spans="1:8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12"/>
      <c r="K3212" s="30"/>
      <c r="L3212" s="2"/>
      <c r="M3212" s="15"/>
      <c r="N3212" s="11"/>
      <c r="O3212" s="11"/>
      <c r="P3212" s="11"/>
      <c r="Q3212" s="11"/>
      <c r="R3212" s="15"/>
      <c r="S3212" s="13"/>
      <c r="T3212" s="13"/>
      <c r="U3212" s="19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9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</row>
    <row r="3213" spans="1:8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12"/>
      <c r="K3213" s="30"/>
      <c r="L3213" s="2"/>
      <c r="M3213" s="15"/>
      <c r="N3213" s="11"/>
      <c r="O3213" s="11"/>
      <c r="P3213" s="11"/>
      <c r="Q3213" s="11"/>
      <c r="R3213" s="15"/>
      <c r="S3213" s="13"/>
      <c r="T3213" s="13"/>
      <c r="U3213" s="19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9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</row>
    <row r="3214" spans="1:8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12"/>
      <c r="K3214" s="30"/>
      <c r="L3214" s="2"/>
      <c r="M3214" s="15"/>
      <c r="N3214" s="11"/>
      <c r="O3214" s="11"/>
      <c r="P3214" s="11"/>
      <c r="Q3214" s="11"/>
      <c r="R3214" s="15"/>
      <c r="S3214" s="13"/>
      <c r="T3214" s="13"/>
      <c r="U3214" s="19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9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</row>
    <row r="3215" spans="1:8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12"/>
      <c r="K3215" s="30"/>
      <c r="L3215" s="2"/>
      <c r="M3215" s="15"/>
      <c r="N3215" s="11"/>
      <c r="O3215" s="11"/>
      <c r="P3215" s="11"/>
      <c r="Q3215" s="11"/>
      <c r="R3215" s="15"/>
      <c r="S3215" s="13"/>
      <c r="T3215" s="13"/>
      <c r="U3215" s="19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9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</row>
    <row r="3216" spans="1:8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12"/>
      <c r="K3216" s="30"/>
      <c r="L3216" s="2"/>
      <c r="M3216" s="15"/>
      <c r="N3216" s="11"/>
      <c r="O3216" s="11"/>
      <c r="P3216" s="11"/>
      <c r="Q3216" s="11"/>
      <c r="R3216" s="15"/>
      <c r="S3216" s="13"/>
      <c r="T3216" s="13"/>
      <c r="U3216" s="19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9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</row>
    <row r="3217" spans="1:8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12"/>
      <c r="K3217" s="30"/>
      <c r="L3217" s="2"/>
      <c r="M3217" s="15"/>
      <c r="N3217" s="11"/>
      <c r="O3217" s="11"/>
      <c r="P3217" s="11"/>
      <c r="Q3217" s="11"/>
      <c r="R3217" s="15"/>
      <c r="S3217" s="13"/>
      <c r="T3217" s="13"/>
      <c r="U3217" s="19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9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</row>
    <row r="3218" spans="1:8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12"/>
      <c r="K3218" s="30"/>
      <c r="L3218" s="2"/>
      <c r="M3218" s="15"/>
      <c r="N3218" s="11"/>
      <c r="O3218" s="11"/>
      <c r="P3218" s="11"/>
      <c r="Q3218" s="11"/>
      <c r="R3218" s="15"/>
      <c r="S3218" s="13"/>
      <c r="T3218" s="13"/>
      <c r="U3218" s="19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9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</row>
    <row r="3219" spans="1:8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12"/>
      <c r="K3219" s="30"/>
      <c r="L3219" s="2"/>
      <c r="M3219" s="15"/>
      <c r="N3219" s="11"/>
      <c r="O3219" s="11"/>
      <c r="P3219" s="11"/>
      <c r="Q3219" s="11"/>
      <c r="R3219" s="15"/>
      <c r="S3219" s="13"/>
      <c r="T3219" s="13"/>
      <c r="U3219" s="19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9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</row>
    <row r="3220" spans="1:8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12"/>
      <c r="K3220" s="30"/>
      <c r="L3220" s="2"/>
      <c r="M3220" s="15"/>
      <c r="N3220" s="11"/>
      <c r="O3220" s="11"/>
      <c r="P3220" s="11"/>
      <c r="Q3220" s="11"/>
      <c r="R3220" s="15"/>
      <c r="S3220" s="13"/>
      <c r="T3220" s="13"/>
      <c r="U3220" s="19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9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</row>
    <row r="3221" spans="1:8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12"/>
      <c r="K3221" s="30"/>
      <c r="L3221" s="2"/>
      <c r="M3221" s="15"/>
      <c r="N3221" s="11"/>
      <c r="O3221" s="11"/>
      <c r="P3221" s="11"/>
      <c r="Q3221" s="11"/>
      <c r="R3221" s="15"/>
      <c r="S3221" s="13"/>
      <c r="T3221" s="13"/>
      <c r="U3221" s="19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9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</row>
    <row r="3222" spans="1:8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12"/>
      <c r="K3222" s="30"/>
      <c r="L3222" s="2"/>
      <c r="M3222" s="15"/>
      <c r="N3222" s="11"/>
      <c r="O3222" s="11"/>
      <c r="P3222" s="11"/>
      <c r="Q3222" s="11"/>
      <c r="R3222" s="15"/>
      <c r="S3222" s="13"/>
      <c r="T3222" s="13"/>
      <c r="U3222" s="19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9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</row>
    <row r="3223" spans="1:8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12"/>
      <c r="K3223" s="30"/>
      <c r="L3223" s="2"/>
      <c r="M3223" s="15"/>
      <c r="N3223" s="11"/>
      <c r="O3223" s="11"/>
      <c r="P3223" s="11"/>
      <c r="Q3223" s="11"/>
      <c r="R3223" s="15"/>
      <c r="S3223" s="13"/>
      <c r="T3223" s="13"/>
      <c r="U3223" s="19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9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</row>
    <row r="3224" spans="1:8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12"/>
      <c r="K3224" s="30"/>
      <c r="L3224" s="2"/>
      <c r="M3224" s="15"/>
      <c r="N3224" s="11"/>
      <c r="O3224" s="11"/>
      <c r="P3224" s="11"/>
      <c r="Q3224" s="11"/>
      <c r="R3224" s="15"/>
      <c r="S3224" s="13"/>
      <c r="T3224" s="13"/>
      <c r="U3224" s="19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9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</row>
    <row r="3225" spans="1:8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12"/>
      <c r="K3225" s="30"/>
      <c r="L3225" s="2"/>
      <c r="M3225" s="15"/>
      <c r="N3225" s="11"/>
      <c r="O3225" s="11"/>
      <c r="P3225" s="11"/>
      <c r="Q3225" s="11"/>
      <c r="R3225" s="15"/>
      <c r="S3225" s="13"/>
      <c r="T3225" s="13"/>
      <c r="U3225" s="19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9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</row>
    <row r="3226" spans="1:8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12"/>
      <c r="K3226" s="30"/>
      <c r="L3226" s="2"/>
      <c r="M3226" s="15"/>
      <c r="N3226" s="11"/>
      <c r="O3226" s="11"/>
      <c r="P3226" s="11"/>
      <c r="Q3226" s="11"/>
      <c r="R3226" s="15"/>
      <c r="S3226" s="13"/>
      <c r="T3226" s="13"/>
      <c r="U3226" s="19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9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</row>
    <row r="3227" spans="1:8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12"/>
      <c r="K3227" s="30"/>
      <c r="L3227" s="2"/>
      <c r="M3227" s="15"/>
      <c r="N3227" s="11"/>
      <c r="O3227" s="11"/>
      <c r="P3227" s="11"/>
      <c r="Q3227" s="11"/>
      <c r="R3227" s="15"/>
      <c r="S3227" s="13"/>
      <c r="T3227" s="13"/>
      <c r="U3227" s="19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9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</row>
    <row r="3228" spans="1:8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12"/>
      <c r="K3228" s="30"/>
      <c r="L3228" s="2"/>
      <c r="M3228" s="15"/>
      <c r="N3228" s="11"/>
      <c r="O3228" s="11"/>
      <c r="P3228" s="11"/>
      <c r="Q3228" s="11"/>
      <c r="R3228" s="15"/>
      <c r="S3228" s="13"/>
      <c r="T3228" s="13"/>
      <c r="U3228" s="19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9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</row>
    <row r="3229" spans="1:8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12"/>
      <c r="K3229" s="30"/>
      <c r="L3229" s="2"/>
      <c r="M3229" s="15"/>
      <c r="N3229" s="11"/>
      <c r="O3229" s="11"/>
      <c r="P3229" s="11"/>
      <c r="Q3229" s="11"/>
      <c r="R3229" s="15"/>
      <c r="S3229" s="13"/>
      <c r="T3229" s="13"/>
      <c r="U3229" s="19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9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</row>
    <row r="3230" spans="1:8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12"/>
      <c r="K3230" s="30"/>
      <c r="L3230" s="2"/>
      <c r="M3230" s="15"/>
      <c r="N3230" s="11"/>
      <c r="O3230" s="11"/>
      <c r="P3230" s="11"/>
      <c r="Q3230" s="11"/>
      <c r="R3230" s="15"/>
      <c r="S3230" s="13"/>
      <c r="T3230" s="13"/>
      <c r="U3230" s="19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9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</row>
    <row r="3231" spans="1:8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12"/>
      <c r="K3231" s="30"/>
      <c r="L3231" s="2"/>
      <c r="M3231" s="15"/>
      <c r="N3231" s="11"/>
      <c r="O3231" s="11"/>
      <c r="P3231" s="11"/>
      <c r="Q3231" s="11"/>
      <c r="R3231" s="15"/>
      <c r="S3231" s="13"/>
      <c r="T3231" s="13"/>
      <c r="U3231" s="19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9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</row>
    <row r="3232" spans="1:8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12"/>
      <c r="K3232" s="30"/>
      <c r="L3232" s="2"/>
      <c r="M3232" s="15"/>
      <c r="N3232" s="11"/>
      <c r="O3232" s="11"/>
      <c r="P3232" s="11"/>
      <c r="Q3232" s="11"/>
      <c r="R3232" s="15"/>
      <c r="S3232" s="13"/>
      <c r="T3232" s="13"/>
      <c r="U3232" s="19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9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</row>
    <row r="3233" spans="1:8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12"/>
      <c r="K3233" s="30"/>
      <c r="L3233" s="2"/>
      <c r="M3233" s="15"/>
      <c r="N3233" s="11"/>
      <c r="O3233" s="11"/>
      <c r="P3233" s="11"/>
      <c r="Q3233" s="11"/>
      <c r="R3233" s="15"/>
      <c r="S3233" s="13"/>
      <c r="T3233" s="13"/>
      <c r="U3233" s="19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9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</row>
    <row r="3234" spans="1:8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12"/>
      <c r="K3234" s="30"/>
      <c r="L3234" s="2"/>
      <c r="M3234" s="15"/>
      <c r="N3234" s="11"/>
      <c r="O3234" s="11"/>
      <c r="P3234" s="11"/>
      <c r="Q3234" s="11"/>
      <c r="R3234" s="15"/>
      <c r="S3234" s="13"/>
      <c r="T3234" s="13"/>
      <c r="U3234" s="19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9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</row>
    <row r="3235" spans="1:8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12"/>
      <c r="K3235" s="30"/>
      <c r="L3235" s="2"/>
      <c r="M3235" s="15"/>
      <c r="N3235" s="11"/>
      <c r="O3235" s="11"/>
      <c r="P3235" s="11"/>
      <c r="Q3235" s="11"/>
      <c r="R3235" s="15"/>
      <c r="S3235" s="13"/>
      <c r="T3235" s="13"/>
      <c r="U3235" s="19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9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</row>
    <row r="3236" spans="1:8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12"/>
      <c r="K3236" s="30"/>
      <c r="L3236" s="2"/>
      <c r="M3236" s="15"/>
      <c r="N3236" s="11"/>
      <c r="O3236" s="11"/>
      <c r="P3236" s="11"/>
      <c r="Q3236" s="11"/>
      <c r="R3236" s="15"/>
      <c r="S3236" s="13"/>
      <c r="T3236" s="13"/>
      <c r="U3236" s="19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9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</row>
    <row r="3237" spans="1:8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12"/>
      <c r="K3237" s="30"/>
      <c r="L3237" s="2"/>
      <c r="M3237" s="15"/>
      <c r="N3237" s="11"/>
      <c r="O3237" s="11"/>
      <c r="P3237" s="11"/>
      <c r="Q3237" s="11"/>
      <c r="R3237" s="15"/>
      <c r="S3237" s="13"/>
      <c r="T3237" s="13"/>
      <c r="U3237" s="19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9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</row>
    <row r="3238" spans="1:8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12"/>
      <c r="K3238" s="30"/>
      <c r="L3238" s="2"/>
      <c r="M3238" s="15"/>
      <c r="N3238" s="11"/>
      <c r="O3238" s="11"/>
      <c r="P3238" s="11"/>
      <c r="Q3238" s="11"/>
      <c r="R3238" s="15"/>
      <c r="S3238" s="13"/>
      <c r="T3238" s="13"/>
      <c r="U3238" s="19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9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</row>
    <row r="3239" spans="1:8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12"/>
      <c r="K3239" s="30"/>
      <c r="L3239" s="2"/>
      <c r="M3239" s="15"/>
      <c r="N3239" s="11"/>
      <c r="O3239" s="11"/>
      <c r="P3239" s="11"/>
      <c r="Q3239" s="11"/>
      <c r="R3239" s="15"/>
      <c r="S3239" s="13"/>
      <c r="T3239" s="13"/>
      <c r="U3239" s="19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9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</row>
    <row r="3240" spans="1:8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12"/>
      <c r="K3240" s="30"/>
      <c r="L3240" s="2"/>
      <c r="M3240" s="15"/>
      <c r="N3240" s="11"/>
      <c r="O3240" s="11"/>
      <c r="P3240" s="11"/>
      <c r="Q3240" s="11"/>
      <c r="R3240" s="15"/>
      <c r="S3240" s="13"/>
      <c r="T3240" s="13"/>
      <c r="U3240" s="19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9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</row>
    <row r="3241" spans="1:8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12"/>
      <c r="K3241" s="30"/>
      <c r="L3241" s="2"/>
      <c r="M3241" s="15"/>
      <c r="N3241" s="11"/>
      <c r="O3241" s="11"/>
      <c r="P3241" s="11"/>
      <c r="Q3241" s="11"/>
      <c r="R3241" s="15"/>
      <c r="S3241" s="13"/>
      <c r="T3241" s="13"/>
      <c r="U3241" s="19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9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</row>
    <row r="3242" spans="1:8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12"/>
      <c r="K3242" s="30"/>
      <c r="L3242" s="2"/>
      <c r="M3242" s="15"/>
      <c r="N3242" s="11"/>
      <c r="O3242" s="11"/>
      <c r="P3242" s="11"/>
      <c r="Q3242" s="11"/>
      <c r="R3242" s="15"/>
      <c r="S3242" s="13"/>
      <c r="T3242" s="13"/>
      <c r="U3242" s="19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9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</row>
    <row r="3243" spans="1:8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12"/>
      <c r="K3243" s="30"/>
      <c r="L3243" s="2"/>
      <c r="M3243" s="15"/>
      <c r="N3243" s="11"/>
      <c r="O3243" s="11"/>
      <c r="P3243" s="11"/>
      <c r="Q3243" s="11"/>
      <c r="R3243" s="15"/>
      <c r="S3243" s="13"/>
      <c r="T3243" s="13"/>
      <c r="U3243" s="19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9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</row>
    <row r="3244" spans="1:8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12"/>
      <c r="K3244" s="30"/>
      <c r="L3244" s="2"/>
      <c r="M3244" s="15"/>
      <c r="N3244" s="11"/>
      <c r="O3244" s="11"/>
      <c r="P3244" s="11"/>
      <c r="Q3244" s="11"/>
      <c r="R3244" s="15"/>
      <c r="S3244" s="13"/>
      <c r="T3244" s="13"/>
      <c r="U3244" s="19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9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</row>
    <row r="3245" spans="1:8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12"/>
      <c r="K3245" s="30"/>
      <c r="L3245" s="2"/>
      <c r="M3245" s="15"/>
      <c r="N3245" s="11"/>
      <c r="O3245" s="11"/>
      <c r="P3245" s="11"/>
      <c r="Q3245" s="11"/>
      <c r="R3245" s="15"/>
      <c r="S3245" s="13"/>
      <c r="T3245" s="13"/>
      <c r="U3245" s="19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9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</row>
    <row r="3246" spans="1:8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12"/>
      <c r="K3246" s="30"/>
      <c r="L3246" s="2"/>
      <c r="M3246" s="15"/>
      <c r="N3246" s="11"/>
      <c r="O3246" s="11"/>
      <c r="P3246" s="11"/>
      <c r="Q3246" s="11"/>
      <c r="R3246" s="15"/>
      <c r="S3246" s="13"/>
      <c r="T3246" s="13"/>
      <c r="U3246" s="19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9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</row>
    <row r="3247" spans="1:8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12"/>
      <c r="K3247" s="30"/>
      <c r="L3247" s="2"/>
      <c r="M3247" s="15"/>
      <c r="N3247" s="11"/>
      <c r="O3247" s="11"/>
      <c r="P3247" s="11"/>
      <c r="Q3247" s="11"/>
      <c r="R3247" s="15"/>
      <c r="S3247" s="13"/>
      <c r="T3247" s="13"/>
      <c r="U3247" s="19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9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</row>
    <row r="3248" spans="1:8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12"/>
      <c r="K3248" s="30"/>
      <c r="L3248" s="2"/>
      <c r="M3248" s="15"/>
      <c r="N3248" s="11"/>
      <c r="O3248" s="11"/>
      <c r="P3248" s="11"/>
      <c r="Q3248" s="11"/>
      <c r="R3248" s="15"/>
      <c r="S3248" s="13"/>
      <c r="T3248" s="13"/>
      <c r="U3248" s="19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9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</row>
    <row r="3249" spans="1:8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12"/>
      <c r="K3249" s="30"/>
      <c r="L3249" s="2"/>
      <c r="M3249" s="15"/>
      <c r="N3249" s="11"/>
      <c r="O3249" s="11"/>
      <c r="P3249" s="11"/>
      <c r="Q3249" s="11"/>
      <c r="R3249" s="15"/>
      <c r="S3249" s="13"/>
      <c r="T3249" s="13"/>
      <c r="U3249" s="19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9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</row>
    <row r="3250" spans="1:8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12"/>
      <c r="K3250" s="30"/>
      <c r="L3250" s="2"/>
      <c r="M3250" s="15"/>
      <c r="N3250" s="11"/>
      <c r="O3250" s="11"/>
      <c r="P3250" s="11"/>
      <c r="Q3250" s="11"/>
      <c r="R3250" s="15"/>
      <c r="S3250" s="13"/>
      <c r="T3250" s="13"/>
      <c r="U3250" s="19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9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</row>
    <row r="3251" spans="1:8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12"/>
      <c r="K3251" s="30"/>
      <c r="L3251" s="2"/>
      <c r="M3251" s="15"/>
      <c r="N3251" s="11"/>
      <c r="O3251" s="11"/>
      <c r="P3251" s="11"/>
      <c r="Q3251" s="11"/>
      <c r="R3251" s="15"/>
      <c r="S3251" s="13"/>
      <c r="T3251" s="13"/>
      <c r="U3251" s="19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9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</row>
    <row r="3252" spans="1:8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12"/>
      <c r="K3252" s="30"/>
      <c r="L3252" s="2"/>
      <c r="M3252" s="15"/>
      <c r="N3252" s="11"/>
      <c r="O3252" s="11"/>
      <c r="P3252" s="11"/>
      <c r="Q3252" s="11"/>
      <c r="R3252" s="15"/>
      <c r="S3252" s="13"/>
      <c r="T3252" s="13"/>
      <c r="U3252" s="19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9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</row>
    <row r="3253" spans="1:8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12"/>
      <c r="K3253" s="30"/>
      <c r="L3253" s="2"/>
      <c r="M3253" s="15"/>
      <c r="N3253" s="11"/>
      <c r="O3253" s="11"/>
      <c r="P3253" s="11"/>
      <c r="Q3253" s="11"/>
      <c r="R3253" s="15"/>
      <c r="S3253" s="13"/>
      <c r="T3253" s="13"/>
      <c r="U3253" s="19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9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</row>
    <row r="3254" spans="1:8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12"/>
      <c r="K3254" s="30"/>
      <c r="L3254" s="2"/>
      <c r="M3254" s="15"/>
      <c r="N3254" s="11"/>
      <c r="O3254" s="11"/>
      <c r="P3254" s="11"/>
      <c r="Q3254" s="11"/>
      <c r="R3254" s="15"/>
      <c r="S3254" s="13"/>
      <c r="T3254" s="13"/>
      <c r="U3254" s="19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9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</row>
    <row r="3255" spans="1:8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12"/>
      <c r="K3255" s="30"/>
      <c r="L3255" s="2"/>
      <c r="M3255" s="15"/>
      <c r="N3255" s="11"/>
      <c r="O3255" s="11"/>
      <c r="P3255" s="11"/>
      <c r="Q3255" s="11"/>
      <c r="R3255" s="15"/>
      <c r="S3255" s="13"/>
      <c r="T3255" s="13"/>
      <c r="U3255" s="19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9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</row>
    <row r="3256" spans="1:8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12"/>
      <c r="K3256" s="30"/>
      <c r="L3256" s="2"/>
      <c r="M3256" s="15"/>
      <c r="N3256" s="11"/>
      <c r="O3256" s="11"/>
      <c r="P3256" s="11"/>
      <c r="Q3256" s="11"/>
      <c r="R3256" s="15"/>
      <c r="S3256" s="13"/>
      <c r="T3256" s="13"/>
      <c r="U3256" s="19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9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</row>
    <row r="3257" spans="1:8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12"/>
      <c r="K3257" s="30"/>
      <c r="L3257" s="2"/>
      <c r="M3257" s="15"/>
      <c r="N3257" s="11"/>
      <c r="O3257" s="11"/>
      <c r="P3257" s="11"/>
      <c r="Q3257" s="11"/>
      <c r="R3257" s="15"/>
      <c r="S3257" s="13"/>
      <c r="T3257" s="13"/>
      <c r="U3257" s="19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9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</row>
    <row r="3258" spans="1:8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12"/>
      <c r="K3258" s="30"/>
      <c r="L3258" s="2"/>
      <c r="M3258" s="15"/>
      <c r="N3258" s="11"/>
      <c r="O3258" s="11"/>
      <c r="P3258" s="11"/>
      <c r="Q3258" s="11"/>
      <c r="R3258" s="15"/>
      <c r="S3258" s="13"/>
      <c r="T3258" s="13"/>
      <c r="U3258" s="19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9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</row>
    <row r="3259" spans="1:8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12"/>
      <c r="K3259" s="30"/>
      <c r="L3259" s="2"/>
      <c r="M3259" s="15"/>
      <c r="N3259" s="11"/>
      <c r="O3259" s="11"/>
      <c r="P3259" s="11"/>
      <c r="Q3259" s="11"/>
      <c r="R3259" s="15"/>
      <c r="S3259" s="13"/>
      <c r="T3259" s="13"/>
      <c r="U3259" s="19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9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</row>
    <row r="3260" spans="1:8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12"/>
      <c r="K3260" s="30"/>
      <c r="L3260" s="2"/>
      <c r="M3260" s="15"/>
      <c r="N3260" s="11"/>
      <c r="O3260" s="11"/>
      <c r="P3260" s="11"/>
      <c r="Q3260" s="11"/>
      <c r="R3260" s="15"/>
      <c r="S3260" s="13"/>
      <c r="T3260" s="13"/>
      <c r="U3260" s="19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9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</row>
    <row r="3261" spans="1:8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12"/>
      <c r="K3261" s="30"/>
      <c r="L3261" s="2"/>
      <c r="M3261" s="15"/>
      <c r="N3261" s="11"/>
      <c r="O3261" s="11"/>
      <c r="P3261" s="11"/>
      <c r="Q3261" s="11"/>
      <c r="R3261" s="15"/>
      <c r="S3261" s="13"/>
      <c r="T3261" s="13"/>
      <c r="U3261" s="19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9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</row>
    <row r="3262" spans="1:8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12"/>
      <c r="K3262" s="30"/>
      <c r="L3262" s="2"/>
      <c r="M3262" s="15"/>
      <c r="N3262" s="11"/>
      <c r="O3262" s="11"/>
      <c r="P3262" s="11"/>
      <c r="Q3262" s="11"/>
      <c r="R3262" s="15"/>
      <c r="S3262" s="13"/>
      <c r="T3262" s="13"/>
      <c r="U3262" s="19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9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</row>
    <row r="3263" spans="1:8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12"/>
      <c r="K3263" s="30"/>
      <c r="L3263" s="2"/>
      <c r="M3263" s="15"/>
      <c r="N3263" s="11"/>
      <c r="O3263" s="11"/>
      <c r="P3263" s="11"/>
      <c r="Q3263" s="11"/>
      <c r="R3263" s="15"/>
      <c r="S3263" s="13"/>
      <c r="T3263" s="13"/>
      <c r="U3263" s="19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9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</row>
    <row r="3264" spans="1:8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12"/>
      <c r="K3264" s="30"/>
      <c r="L3264" s="2"/>
      <c r="M3264" s="15"/>
      <c r="N3264" s="11"/>
      <c r="O3264" s="11"/>
      <c r="P3264" s="11"/>
      <c r="Q3264" s="11"/>
      <c r="R3264" s="15"/>
      <c r="S3264" s="13"/>
      <c r="T3264" s="13"/>
      <c r="U3264" s="19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9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</row>
    <row r="3265" spans="1:8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12"/>
      <c r="K3265" s="30"/>
      <c r="L3265" s="2"/>
      <c r="M3265" s="15"/>
      <c r="N3265" s="11"/>
      <c r="O3265" s="11"/>
      <c r="P3265" s="11"/>
      <c r="Q3265" s="11"/>
      <c r="R3265" s="15"/>
      <c r="S3265" s="13"/>
      <c r="T3265" s="13"/>
      <c r="U3265" s="19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9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</row>
    <row r="3266" spans="1:8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12"/>
      <c r="K3266" s="30"/>
      <c r="L3266" s="2"/>
      <c r="M3266" s="15"/>
      <c r="N3266" s="11"/>
      <c r="O3266" s="11"/>
      <c r="P3266" s="11"/>
      <c r="Q3266" s="11"/>
      <c r="R3266" s="15"/>
      <c r="S3266" s="13"/>
      <c r="T3266" s="13"/>
      <c r="U3266" s="19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9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</row>
    <row r="3267" spans="1:8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12"/>
      <c r="K3267" s="30"/>
      <c r="L3267" s="2"/>
      <c r="M3267" s="15"/>
      <c r="N3267" s="11"/>
      <c r="O3267" s="11"/>
      <c r="P3267" s="11"/>
      <c r="Q3267" s="11"/>
      <c r="R3267" s="15"/>
      <c r="S3267" s="13"/>
      <c r="T3267" s="13"/>
      <c r="U3267" s="19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9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</row>
    <row r="3268" spans="1:8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12"/>
      <c r="K3268" s="30"/>
      <c r="L3268" s="2"/>
      <c r="M3268" s="15"/>
      <c r="N3268" s="11"/>
      <c r="O3268" s="11"/>
      <c r="P3268" s="11"/>
      <c r="Q3268" s="11"/>
      <c r="R3268" s="15"/>
      <c r="S3268" s="13"/>
      <c r="T3268" s="13"/>
      <c r="U3268" s="19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9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</row>
    <row r="3269" spans="1:8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12"/>
      <c r="K3269" s="30"/>
      <c r="L3269" s="2"/>
      <c r="M3269" s="15"/>
      <c r="N3269" s="11"/>
      <c r="O3269" s="11"/>
      <c r="P3269" s="11"/>
      <c r="Q3269" s="11"/>
      <c r="R3269" s="15"/>
      <c r="S3269" s="13"/>
      <c r="T3269" s="13"/>
      <c r="U3269" s="19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9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</row>
    <row r="3270" spans="1:8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12"/>
      <c r="K3270" s="30"/>
      <c r="L3270" s="2"/>
      <c r="M3270" s="15"/>
      <c r="N3270" s="11"/>
      <c r="O3270" s="11"/>
      <c r="P3270" s="11"/>
      <c r="Q3270" s="11"/>
      <c r="R3270" s="15"/>
      <c r="S3270" s="13"/>
      <c r="T3270" s="13"/>
      <c r="U3270" s="19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9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</row>
    <row r="3271" spans="1:8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12"/>
      <c r="K3271" s="30"/>
      <c r="L3271" s="2"/>
      <c r="M3271" s="15"/>
      <c r="N3271" s="11"/>
      <c r="O3271" s="11"/>
      <c r="P3271" s="11"/>
      <c r="Q3271" s="11"/>
      <c r="R3271" s="15"/>
      <c r="S3271" s="13"/>
      <c r="T3271" s="13"/>
      <c r="U3271" s="19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9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</row>
    <row r="3272" spans="1:8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12"/>
      <c r="K3272" s="30"/>
      <c r="L3272" s="2"/>
      <c r="M3272" s="15"/>
      <c r="N3272" s="11"/>
      <c r="O3272" s="11"/>
      <c r="P3272" s="11"/>
      <c r="Q3272" s="11"/>
      <c r="R3272" s="15"/>
      <c r="S3272" s="13"/>
      <c r="T3272" s="13"/>
      <c r="U3272" s="19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9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</row>
    <row r="3273" spans="1:8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12"/>
      <c r="K3273" s="30"/>
      <c r="L3273" s="2"/>
      <c r="M3273" s="15"/>
      <c r="N3273" s="11"/>
      <c r="O3273" s="11"/>
      <c r="P3273" s="11"/>
      <c r="Q3273" s="11"/>
      <c r="R3273" s="15"/>
      <c r="S3273" s="13"/>
      <c r="T3273" s="13"/>
      <c r="U3273" s="19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9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</row>
    <row r="3274" spans="1:8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12"/>
      <c r="K3274" s="30"/>
      <c r="L3274" s="2"/>
      <c r="M3274" s="15"/>
      <c r="N3274" s="11"/>
      <c r="O3274" s="11"/>
      <c r="P3274" s="11"/>
      <c r="Q3274" s="11"/>
      <c r="R3274" s="15"/>
      <c r="S3274" s="13"/>
      <c r="T3274" s="13"/>
      <c r="U3274" s="19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9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</row>
    <row r="3275" spans="1:8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12"/>
      <c r="K3275" s="30"/>
      <c r="L3275" s="2"/>
      <c r="M3275" s="15"/>
      <c r="N3275" s="11"/>
      <c r="O3275" s="11"/>
      <c r="P3275" s="11"/>
      <c r="Q3275" s="11"/>
      <c r="R3275" s="15"/>
      <c r="S3275" s="13"/>
      <c r="T3275" s="13"/>
      <c r="U3275" s="19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9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</row>
    <row r="3276" spans="1:8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12"/>
      <c r="K3276" s="30"/>
      <c r="L3276" s="2"/>
      <c r="M3276" s="15"/>
      <c r="N3276" s="11"/>
      <c r="O3276" s="11"/>
      <c r="P3276" s="11"/>
      <c r="Q3276" s="11"/>
      <c r="R3276" s="15"/>
      <c r="S3276" s="13"/>
      <c r="T3276" s="13"/>
      <c r="U3276" s="19"/>
      <c r="V3276" s="13"/>
      <c r="W3276" s="4"/>
      <c r="X3276" s="30"/>
      <c r="Y3276" s="27"/>
      <c r="Z3276" s="27"/>
      <c r="AA3276" s="32"/>
      <c r="AB3276" s="20"/>
      <c r="AC3276" s="23"/>
      <c r="AD3276" s="27"/>
      <c r="AE3276" s="20"/>
      <c r="AF3276" s="20"/>
      <c r="AG3276" s="20"/>
      <c r="AH3276" s="27"/>
      <c r="AI3276" s="21"/>
      <c r="AJ3276" s="27"/>
      <c r="AK3276" s="27"/>
      <c r="AL3276" s="23"/>
      <c r="AM3276" s="23"/>
      <c r="AN3276" s="23"/>
      <c r="AO3276" s="23"/>
      <c r="AP3276" s="23"/>
      <c r="AQ3276" s="23"/>
      <c r="AR3276" s="23"/>
      <c r="AS3276" s="23"/>
      <c r="AT3276" s="23"/>
      <c r="AU3276" s="23"/>
      <c r="AV3276" s="23"/>
      <c r="AW3276" s="23"/>
      <c r="AX3276" s="23"/>
      <c r="AY3276" s="23"/>
      <c r="AZ3276" s="23"/>
      <c r="BA3276" s="23"/>
      <c r="BB3276" s="23"/>
      <c r="BC3276" s="23"/>
      <c r="BD3276" s="23"/>
      <c r="BE3276" s="23"/>
      <c r="BF3276" s="23"/>
      <c r="BG3276" s="23"/>
      <c r="BH3276" s="23"/>
      <c r="BI3276" s="23"/>
      <c r="BJ3276" s="23"/>
      <c r="BK3276" s="23"/>
      <c r="BL3276" s="23"/>
      <c r="BM3276" s="23"/>
      <c r="BN3276" s="23"/>
      <c r="BO3276" s="23"/>
      <c r="BP3276" s="23"/>
      <c r="BQ3276" s="23"/>
      <c r="BR3276" s="23"/>
      <c r="BS3276" s="23"/>
      <c r="BT3276" s="23"/>
      <c r="BU3276" s="23"/>
      <c r="BV3276" s="23"/>
      <c r="BW3276" s="23"/>
      <c r="BX3276" s="23"/>
      <c r="BY3276" s="23"/>
      <c r="BZ3276" s="23"/>
      <c r="CA3276" s="23"/>
      <c r="CB3276" s="23"/>
    </row>
    <row r="3277" spans="1:8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12"/>
      <c r="K3277" s="30"/>
      <c r="L3277" s="2"/>
      <c r="M3277" s="15"/>
      <c r="N3277" s="11"/>
      <c r="O3277" s="11"/>
      <c r="P3277" s="11"/>
      <c r="Q3277" s="11"/>
      <c r="R3277" s="15"/>
      <c r="S3277" s="13"/>
      <c r="T3277" s="13"/>
      <c r="U3277" s="19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9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</row>
    <row r="3278" spans="1:8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12"/>
      <c r="K3278" s="30"/>
      <c r="L3278" s="2"/>
      <c r="M3278" s="15"/>
      <c r="N3278" s="11"/>
      <c r="O3278" s="11"/>
      <c r="P3278" s="11"/>
      <c r="Q3278" s="11"/>
      <c r="R3278" s="15"/>
      <c r="S3278" s="13"/>
      <c r="T3278" s="13"/>
      <c r="U3278" s="19"/>
      <c r="V3278" s="13"/>
      <c r="W3278" s="4"/>
      <c r="X3278" s="30"/>
      <c r="Y3278" s="27"/>
      <c r="Z3278" s="27"/>
      <c r="AA3278" s="32"/>
      <c r="AB3278" s="20"/>
      <c r="AC3278" s="23"/>
      <c r="AD3278" s="27"/>
      <c r="AE3278" s="20"/>
      <c r="AF3278" s="20"/>
      <c r="AG3278" s="20"/>
      <c r="AH3278" s="27"/>
      <c r="AI3278" s="21"/>
      <c r="AJ3278" s="27"/>
      <c r="AK3278" s="27"/>
      <c r="AL3278" s="23"/>
      <c r="AM3278" s="23"/>
      <c r="AN3278" s="23"/>
      <c r="AO3278" s="23"/>
      <c r="AP3278" s="23"/>
      <c r="AQ3278" s="23"/>
      <c r="AR3278" s="23"/>
      <c r="AS3278" s="23"/>
      <c r="AT3278" s="23"/>
      <c r="AU3278" s="23"/>
      <c r="AV3278" s="23"/>
      <c r="AW3278" s="23"/>
      <c r="AX3278" s="23"/>
      <c r="AY3278" s="23"/>
      <c r="AZ3278" s="23"/>
      <c r="BA3278" s="23"/>
      <c r="BB3278" s="23"/>
      <c r="BC3278" s="23"/>
      <c r="BD3278" s="23"/>
      <c r="BE3278" s="23"/>
      <c r="BF3278" s="23"/>
      <c r="BG3278" s="23"/>
      <c r="BH3278" s="23"/>
      <c r="BI3278" s="23"/>
      <c r="BJ3278" s="23"/>
      <c r="BK3278" s="23"/>
      <c r="BL3278" s="23"/>
      <c r="BM3278" s="23"/>
      <c r="BN3278" s="23"/>
      <c r="BO3278" s="23"/>
      <c r="BP3278" s="23"/>
      <c r="BQ3278" s="23"/>
      <c r="BR3278" s="23"/>
      <c r="BS3278" s="23"/>
      <c r="BT3278" s="23"/>
      <c r="BU3278" s="23"/>
      <c r="BV3278" s="23"/>
      <c r="BW3278" s="23"/>
      <c r="BX3278" s="23"/>
      <c r="BY3278" s="23"/>
      <c r="BZ3278" s="23"/>
      <c r="CA3278" s="23"/>
      <c r="CB3278" s="23"/>
    </row>
    <row r="3279" spans="1:8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12"/>
      <c r="K3279" s="30"/>
      <c r="L3279" s="2"/>
      <c r="M3279" s="15"/>
      <c r="N3279" s="11"/>
      <c r="O3279" s="11"/>
      <c r="P3279" s="11"/>
      <c r="Q3279" s="11"/>
      <c r="R3279" s="15"/>
      <c r="S3279" s="13"/>
      <c r="T3279" s="13"/>
      <c r="U3279" s="19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9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</row>
    <row r="3280" spans="1:8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12"/>
      <c r="K3280" s="30"/>
      <c r="L3280" s="2"/>
      <c r="M3280" s="15"/>
      <c r="N3280" s="11"/>
      <c r="O3280" s="11"/>
      <c r="P3280" s="11"/>
      <c r="Q3280" s="11"/>
      <c r="R3280" s="15"/>
      <c r="S3280" s="13"/>
      <c r="T3280" s="13"/>
      <c r="U3280" s="19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9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</row>
    <row r="3281" spans="1:8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12"/>
      <c r="K3281" s="30"/>
      <c r="L3281" s="2"/>
      <c r="M3281" s="15"/>
      <c r="N3281" s="11"/>
      <c r="O3281" s="11"/>
      <c r="P3281" s="11"/>
      <c r="Q3281" s="11"/>
      <c r="R3281" s="15"/>
      <c r="S3281" s="13"/>
      <c r="T3281" s="13"/>
      <c r="U3281" s="19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9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</row>
    <row r="3282" spans="1:8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12"/>
      <c r="K3282" s="30"/>
      <c r="L3282" s="2"/>
      <c r="M3282" s="15"/>
      <c r="N3282" s="11"/>
      <c r="O3282" s="11"/>
      <c r="P3282" s="11"/>
      <c r="Q3282" s="11"/>
      <c r="R3282" s="15"/>
      <c r="S3282" s="13"/>
      <c r="T3282" s="13"/>
      <c r="U3282" s="19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9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</row>
    <row r="3283" spans="1:8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12"/>
      <c r="K3283" s="30"/>
      <c r="L3283" s="2"/>
      <c r="M3283" s="15"/>
      <c r="N3283" s="11"/>
      <c r="O3283" s="11"/>
      <c r="P3283" s="11"/>
      <c r="Q3283" s="11"/>
      <c r="R3283" s="15"/>
      <c r="S3283" s="13"/>
      <c r="T3283" s="13"/>
      <c r="U3283" s="19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9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</row>
    <row r="3284" spans="1:8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12"/>
      <c r="K3284" s="30"/>
      <c r="L3284" s="2"/>
      <c r="M3284" s="15"/>
      <c r="N3284" s="11"/>
      <c r="O3284" s="11"/>
      <c r="P3284" s="11"/>
      <c r="Q3284" s="11"/>
      <c r="R3284" s="15"/>
      <c r="S3284" s="13"/>
      <c r="T3284" s="13"/>
      <c r="U3284" s="19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9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</row>
    <row r="3285" spans="1:8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12"/>
      <c r="K3285" s="30"/>
      <c r="L3285" s="2"/>
      <c r="M3285" s="15"/>
      <c r="N3285" s="11"/>
      <c r="O3285" s="11"/>
      <c r="P3285" s="11"/>
      <c r="Q3285" s="11"/>
      <c r="R3285" s="15"/>
      <c r="S3285" s="13"/>
      <c r="T3285" s="13"/>
      <c r="U3285" s="19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9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</row>
    <row r="3286" spans="1:8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12"/>
      <c r="K3286" s="30"/>
      <c r="L3286" s="2"/>
      <c r="M3286" s="15"/>
      <c r="N3286" s="11"/>
      <c r="O3286" s="11"/>
      <c r="P3286" s="11"/>
      <c r="Q3286" s="11"/>
      <c r="R3286" s="15"/>
      <c r="S3286" s="13"/>
      <c r="T3286" s="13"/>
      <c r="U3286" s="19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9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</row>
    <row r="3287" spans="1:8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12"/>
      <c r="K3287" s="30"/>
      <c r="L3287" s="2"/>
      <c r="M3287" s="15"/>
      <c r="N3287" s="11"/>
      <c r="O3287" s="11"/>
      <c r="P3287" s="11"/>
      <c r="Q3287" s="11"/>
      <c r="R3287" s="15"/>
      <c r="S3287" s="13"/>
      <c r="T3287" s="13"/>
      <c r="U3287" s="19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9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</row>
    <row r="3288" spans="1:8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12"/>
      <c r="K3288" s="30"/>
      <c r="L3288" s="2"/>
      <c r="M3288" s="15"/>
      <c r="N3288" s="11"/>
      <c r="O3288" s="11"/>
      <c r="P3288" s="11"/>
      <c r="Q3288" s="11"/>
      <c r="R3288" s="15"/>
      <c r="S3288" s="13"/>
      <c r="T3288" s="13"/>
      <c r="U3288" s="19"/>
      <c r="V3288" s="13"/>
      <c r="W3288" s="4"/>
      <c r="X3288" s="30"/>
      <c r="Y3288" s="9"/>
      <c r="Z3288" s="9"/>
      <c r="AA3288" s="28"/>
      <c r="AB3288" s="3"/>
      <c r="AC3288" s="1"/>
      <c r="AD3288" s="9"/>
      <c r="AE3288" s="3"/>
      <c r="AF3288" s="3"/>
      <c r="AG3288" s="3"/>
      <c r="AH3288" s="9"/>
      <c r="AI3288" s="10"/>
      <c r="AJ3288" s="9"/>
      <c r="AK3288" s="9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</row>
    <row r="3289" spans="1:8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12"/>
      <c r="K3289" s="30"/>
      <c r="L3289" s="2"/>
      <c r="M3289" s="15"/>
      <c r="N3289" s="11"/>
      <c r="O3289" s="11"/>
      <c r="P3289" s="11"/>
      <c r="Q3289" s="11"/>
      <c r="R3289" s="15"/>
      <c r="S3289" s="13"/>
      <c r="T3289" s="13"/>
      <c r="U3289" s="19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9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</row>
    <row r="3290" spans="1:8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12"/>
      <c r="K3290" s="30"/>
      <c r="L3290" s="2"/>
      <c r="M3290" s="15"/>
      <c r="N3290" s="11"/>
      <c r="O3290" s="11"/>
      <c r="P3290" s="11"/>
      <c r="Q3290" s="11"/>
      <c r="R3290" s="15"/>
      <c r="S3290" s="13"/>
      <c r="T3290" s="13"/>
      <c r="U3290" s="19"/>
      <c r="V3290" s="13"/>
      <c r="W3290" s="4"/>
      <c r="X3290" s="30"/>
      <c r="Y3290" s="9"/>
      <c r="Z3290" s="9"/>
      <c r="AA3290" s="28"/>
      <c r="AB3290" s="3"/>
      <c r="AC3290" s="1"/>
      <c r="AD3290" s="9"/>
      <c r="AE3290" s="3"/>
      <c r="AF3290" s="3"/>
      <c r="AG3290" s="3"/>
      <c r="AH3290" s="9"/>
      <c r="AI3290" s="10"/>
      <c r="AJ3290" s="9"/>
      <c r="AK3290" s="9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</row>
    <row r="3291" spans="1:8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12"/>
      <c r="K3291" s="30"/>
      <c r="L3291" s="2"/>
      <c r="M3291" s="15"/>
      <c r="N3291" s="11"/>
      <c r="O3291" s="11"/>
      <c r="P3291" s="11"/>
      <c r="Q3291" s="11"/>
      <c r="R3291" s="15"/>
      <c r="S3291" s="13"/>
      <c r="T3291" s="13"/>
      <c r="U3291" s="19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9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</row>
    <row r="3292" spans="1:8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12"/>
      <c r="K3292" s="30"/>
      <c r="L3292" s="2"/>
      <c r="M3292" s="15"/>
      <c r="N3292" s="11"/>
      <c r="O3292" s="11"/>
      <c r="P3292" s="11"/>
      <c r="Q3292" s="11"/>
      <c r="R3292" s="15"/>
      <c r="S3292" s="13"/>
      <c r="T3292" s="13"/>
      <c r="U3292" s="19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9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</row>
    <row r="3293" spans="1:8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12"/>
      <c r="K3293" s="30"/>
      <c r="L3293" s="2"/>
      <c r="M3293" s="15"/>
      <c r="N3293" s="11"/>
      <c r="O3293" s="11"/>
      <c r="P3293" s="11"/>
      <c r="Q3293" s="11"/>
      <c r="R3293" s="15"/>
      <c r="S3293" s="13"/>
      <c r="T3293" s="13"/>
      <c r="U3293" s="19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9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</row>
    <row r="3294" spans="1:8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12"/>
      <c r="K3294" s="30"/>
      <c r="L3294" s="2"/>
      <c r="M3294" s="15"/>
      <c r="N3294" s="11"/>
      <c r="O3294" s="11"/>
      <c r="P3294" s="11"/>
      <c r="Q3294" s="11"/>
      <c r="R3294" s="15"/>
      <c r="S3294" s="13"/>
      <c r="T3294" s="13"/>
      <c r="U3294" s="19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9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</row>
    <row r="3295" spans="1:8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12"/>
      <c r="K3295" s="30"/>
      <c r="L3295" s="2"/>
      <c r="M3295" s="15"/>
      <c r="N3295" s="11"/>
      <c r="O3295" s="11"/>
      <c r="P3295" s="11"/>
      <c r="Q3295" s="11"/>
      <c r="R3295" s="15"/>
      <c r="S3295" s="13"/>
      <c r="T3295" s="13"/>
      <c r="U3295" s="19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9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</row>
    <row r="3296" spans="1:8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12"/>
      <c r="K3296" s="30"/>
      <c r="L3296" s="2"/>
      <c r="M3296" s="15"/>
      <c r="N3296" s="11"/>
      <c r="O3296" s="11"/>
      <c r="P3296" s="11"/>
      <c r="Q3296" s="11"/>
      <c r="R3296" s="15"/>
      <c r="S3296" s="13"/>
      <c r="T3296" s="13"/>
      <c r="U3296" s="19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9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</row>
    <row r="3297" spans="1:8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12"/>
      <c r="K3297" s="30"/>
      <c r="L3297" s="2"/>
      <c r="M3297" s="15"/>
      <c r="N3297" s="11"/>
      <c r="O3297" s="11"/>
      <c r="P3297" s="11"/>
      <c r="Q3297" s="11"/>
      <c r="R3297" s="15"/>
      <c r="S3297" s="13"/>
      <c r="T3297" s="13"/>
      <c r="U3297" s="19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9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</row>
    <row r="3298" spans="1:8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12"/>
      <c r="K3298" s="30"/>
      <c r="L3298" s="2"/>
      <c r="M3298" s="15"/>
      <c r="N3298" s="11"/>
      <c r="O3298" s="11"/>
      <c r="P3298" s="11"/>
      <c r="Q3298" s="11"/>
      <c r="R3298" s="15"/>
      <c r="S3298" s="13"/>
      <c r="T3298" s="13"/>
      <c r="U3298" s="19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9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</row>
    <row r="3299" spans="1:8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12"/>
      <c r="K3299" s="30"/>
      <c r="L3299" s="2"/>
      <c r="M3299" s="15"/>
      <c r="N3299" s="11"/>
      <c r="O3299" s="11"/>
      <c r="P3299" s="11"/>
      <c r="Q3299" s="11"/>
      <c r="R3299" s="15"/>
      <c r="S3299" s="13"/>
      <c r="T3299" s="13"/>
      <c r="U3299" s="19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9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</row>
    <row r="3300" spans="1:8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12"/>
      <c r="K3300" s="30"/>
      <c r="L3300" s="2"/>
      <c r="M3300" s="15"/>
      <c r="N3300" s="11"/>
      <c r="O3300" s="11"/>
      <c r="P3300" s="11"/>
      <c r="Q3300" s="11"/>
      <c r="R3300" s="15"/>
      <c r="S3300" s="13"/>
      <c r="T3300" s="13"/>
      <c r="U3300" s="19"/>
      <c r="V3300" s="13"/>
      <c r="W3300" s="4"/>
      <c r="X3300" s="30"/>
      <c r="Y3300" s="9"/>
      <c r="Z3300" s="9"/>
      <c r="AA3300" s="28"/>
      <c r="AB3300" s="3"/>
      <c r="AC3300" s="1"/>
      <c r="AD3300" s="9"/>
      <c r="AE3300" s="3"/>
      <c r="AF3300" s="3"/>
      <c r="AG3300" s="3"/>
      <c r="AH3300" s="9"/>
      <c r="AI3300" s="10"/>
      <c r="AJ3300" s="9"/>
      <c r="AK3300" s="9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</row>
    <row r="3301" spans="1:8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12"/>
      <c r="K3301" s="30"/>
      <c r="L3301" s="2"/>
      <c r="M3301" s="15"/>
      <c r="N3301" s="11"/>
      <c r="O3301" s="11"/>
      <c r="P3301" s="11"/>
      <c r="Q3301" s="11"/>
      <c r="R3301" s="15"/>
      <c r="S3301" s="13"/>
      <c r="T3301" s="13"/>
      <c r="U3301" s="19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9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</row>
    <row r="3302" spans="1:8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12"/>
      <c r="K3302" s="30"/>
      <c r="L3302" s="2"/>
      <c r="M3302" s="15"/>
      <c r="N3302" s="11"/>
      <c r="O3302" s="11"/>
      <c r="P3302" s="11"/>
      <c r="Q3302" s="11"/>
      <c r="R3302" s="15"/>
      <c r="S3302" s="13"/>
      <c r="T3302" s="13"/>
      <c r="U3302" s="19"/>
      <c r="V3302" s="13"/>
      <c r="W3302" s="4"/>
      <c r="X3302" s="30"/>
      <c r="Y3302" s="9"/>
      <c r="Z3302" s="9"/>
      <c r="AA3302" s="28"/>
      <c r="AB3302" s="3"/>
      <c r="AC3302" s="1"/>
      <c r="AD3302" s="9"/>
      <c r="AE3302" s="3"/>
      <c r="AF3302" s="3"/>
      <c r="AG3302" s="3"/>
      <c r="AH3302" s="9"/>
      <c r="AI3302" s="10"/>
      <c r="AJ3302" s="9"/>
      <c r="AK3302" s="9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</row>
    <row r="3303" spans="1:8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12"/>
      <c r="K3303" s="30"/>
      <c r="L3303" s="2"/>
      <c r="M3303" s="15"/>
      <c r="N3303" s="11"/>
      <c r="O3303" s="11"/>
      <c r="P3303" s="11"/>
      <c r="Q3303" s="11"/>
      <c r="R3303" s="15"/>
      <c r="S3303" s="13"/>
      <c r="T3303" s="13"/>
      <c r="U3303" s="19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9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</row>
    <row r="3304" spans="1:8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12"/>
      <c r="K3304" s="30"/>
      <c r="L3304" s="2"/>
      <c r="M3304" s="15"/>
      <c r="N3304" s="11"/>
      <c r="O3304" s="11"/>
      <c r="P3304" s="11"/>
      <c r="Q3304" s="11"/>
      <c r="R3304" s="15"/>
      <c r="S3304" s="13"/>
      <c r="T3304" s="13"/>
      <c r="U3304" s="19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9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</row>
    <row r="3305" spans="1:8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12"/>
      <c r="K3305" s="30"/>
      <c r="L3305" s="2"/>
      <c r="M3305" s="15"/>
      <c r="N3305" s="11"/>
      <c r="O3305" s="11"/>
      <c r="P3305" s="11"/>
      <c r="Q3305" s="11"/>
      <c r="R3305" s="15"/>
      <c r="S3305" s="13"/>
      <c r="T3305" s="13"/>
      <c r="U3305" s="19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9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</row>
    <row r="3306" spans="1:8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12"/>
      <c r="K3306" s="30"/>
      <c r="L3306" s="2"/>
      <c r="M3306" s="15"/>
      <c r="N3306" s="11"/>
      <c r="O3306" s="11"/>
      <c r="P3306" s="11"/>
      <c r="Q3306" s="11"/>
      <c r="R3306" s="15"/>
      <c r="S3306" s="13"/>
      <c r="T3306" s="13"/>
      <c r="U3306" s="19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9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</row>
    <row r="3307" spans="1:8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12"/>
      <c r="K3307" s="30"/>
      <c r="L3307" s="2"/>
      <c r="M3307" s="15"/>
      <c r="N3307" s="11"/>
      <c r="O3307" s="11"/>
      <c r="P3307" s="11"/>
      <c r="Q3307" s="11"/>
      <c r="R3307" s="15"/>
      <c r="S3307" s="13"/>
      <c r="T3307" s="13"/>
      <c r="U3307" s="19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9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</row>
    <row r="3308" spans="1:8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12"/>
      <c r="K3308" s="30"/>
      <c r="L3308" s="2"/>
      <c r="M3308" s="15"/>
      <c r="N3308" s="11"/>
      <c r="O3308" s="11"/>
      <c r="P3308" s="11"/>
      <c r="Q3308" s="11"/>
      <c r="R3308" s="15"/>
      <c r="S3308" s="13"/>
      <c r="T3308" s="13"/>
      <c r="U3308" s="19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9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</row>
    <row r="3309" spans="1:8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12"/>
      <c r="K3309" s="30"/>
      <c r="L3309" s="2"/>
      <c r="M3309" s="15"/>
      <c r="N3309" s="11"/>
      <c r="O3309" s="11"/>
      <c r="P3309" s="11"/>
      <c r="Q3309" s="11"/>
      <c r="R3309" s="15"/>
      <c r="S3309" s="13"/>
      <c r="T3309" s="13"/>
      <c r="U3309" s="19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9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</row>
    <row r="3310" spans="1:8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12"/>
      <c r="K3310" s="30"/>
      <c r="L3310" s="2"/>
      <c r="M3310" s="15"/>
      <c r="N3310" s="11"/>
      <c r="O3310" s="11"/>
      <c r="P3310" s="11"/>
      <c r="Q3310" s="11"/>
      <c r="R3310" s="15"/>
      <c r="S3310" s="13"/>
      <c r="T3310" s="13"/>
      <c r="U3310" s="19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9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</row>
    <row r="3311" spans="1:8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12"/>
      <c r="K3311" s="30"/>
      <c r="L3311" s="2"/>
      <c r="M3311" s="15"/>
      <c r="N3311" s="11"/>
      <c r="O3311" s="11"/>
      <c r="P3311" s="11"/>
      <c r="Q3311" s="11"/>
      <c r="R3311" s="15"/>
      <c r="S3311" s="13"/>
      <c r="T3311" s="13"/>
      <c r="U3311" s="19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9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</row>
    <row r="3312" spans="1:8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12"/>
      <c r="K3312" s="30"/>
      <c r="L3312" s="2"/>
      <c r="M3312" s="15"/>
      <c r="N3312" s="11"/>
      <c r="O3312" s="11"/>
      <c r="P3312" s="11"/>
      <c r="Q3312" s="11"/>
      <c r="R3312" s="15"/>
      <c r="S3312" s="13"/>
      <c r="T3312" s="13"/>
      <c r="U3312" s="19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9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</row>
    <row r="3313" spans="1:8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12"/>
      <c r="K3313" s="30"/>
      <c r="L3313" s="2"/>
      <c r="M3313" s="15"/>
      <c r="N3313" s="11"/>
      <c r="O3313" s="11"/>
      <c r="P3313" s="11"/>
      <c r="Q3313" s="11"/>
      <c r="R3313" s="15"/>
      <c r="S3313" s="13"/>
      <c r="T3313" s="13"/>
      <c r="U3313" s="19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9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</row>
    <row r="3314" spans="1:8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12"/>
      <c r="K3314" s="30"/>
      <c r="L3314" s="2"/>
      <c r="M3314" s="15"/>
      <c r="N3314" s="11"/>
      <c r="O3314" s="11"/>
      <c r="P3314" s="11"/>
      <c r="Q3314" s="11"/>
      <c r="R3314" s="15"/>
      <c r="S3314" s="13"/>
      <c r="T3314" s="13"/>
      <c r="U3314" s="19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9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</row>
    <row r="3315" spans="1:8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12"/>
      <c r="K3315" s="30"/>
      <c r="L3315" s="2"/>
      <c r="M3315" s="15"/>
      <c r="N3315" s="11"/>
      <c r="O3315" s="11"/>
      <c r="P3315" s="11"/>
      <c r="Q3315" s="11"/>
      <c r="R3315" s="15"/>
      <c r="S3315" s="13"/>
      <c r="T3315" s="13"/>
      <c r="U3315" s="19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9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</row>
    <row r="3316" spans="1:8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12"/>
      <c r="K3316" s="30"/>
      <c r="L3316" s="2"/>
      <c r="M3316" s="15"/>
      <c r="N3316" s="11"/>
      <c r="O3316" s="11"/>
      <c r="P3316" s="11"/>
      <c r="Q3316" s="11"/>
      <c r="R3316" s="15"/>
      <c r="S3316" s="13"/>
      <c r="T3316" s="13"/>
      <c r="U3316" s="19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9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</row>
    <row r="3317" spans="1:8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12"/>
      <c r="K3317" s="30"/>
      <c r="L3317" s="2"/>
      <c r="M3317" s="15"/>
      <c r="N3317" s="11"/>
      <c r="O3317" s="11"/>
      <c r="P3317" s="11"/>
      <c r="Q3317" s="11"/>
      <c r="R3317" s="15"/>
      <c r="S3317" s="13"/>
      <c r="T3317" s="13"/>
      <c r="U3317" s="19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9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</row>
    <row r="3318" spans="1:8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12"/>
      <c r="K3318" s="30"/>
      <c r="L3318" s="2"/>
      <c r="M3318" s="15"/>
      <c r="N3318" s="11"/>
      <c r="O3318" s="11"/>
      <c r="P3318" s="11"/>
      <c r="Q3318" s="11"/>
      <c r="R3318" s="15"/>
      <c r="S3318" s="13"/>
      <c r="T3318" s="13"/>
      <c r="U3318" s="19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9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</row>
    <row r="3319" spans="1:8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12"/>
      <c r="K3319" s="30"/>
      <c r="L3319" s="2"/>
      <c r="M3319" s="15"/>
      <c r="N3319" s="11"/>
      <c r="O3319" s="11"/>
      <c r="P3319" s="11"/>
      <c r="Q3319" s="11"/>
      <c r="R3319" s="15"/>
      <c r="S3319" s="13"/>
      <c r="T3319" s="13"/>
      <c r="U3319" s="19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9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</row>
    <row r="3320" spans="1:8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12"/>
      <c r="K3320" s="30"/>
      <c r="L3320" s="2"/>
      <c r="M3320" s="15"/>
      <c r="N3320" s="11"/>
      <c r="O3320" s="11"/>
      <c r="P3320" s="11"/>
      <c r="Q3320" s="11"/>
      <c r="R3320" s="15"/>
      <c r="S3320" s="13"/>
      <c r="T3320" s="13"/>
      <c r="U3320" s="19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9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</row>
    <row r="3321" spans="1:8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12"/>
      <c r="K3321" s="30"/>
      <c r="L3321" s="2"/>
      <c r="M3321" s="15"/>
      <c r="N3321" s="11"/>
      <c r="O3321" s="11"/>
      <c r="P3321" s="11"/>
      <c r="Q3321" s="11"/>
      <c r="R3321" s="15"/>
      <c r="S3321" s="13"/>
      <c r="T3321" s="13"/>
      <c r="U3321" s="19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9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</row>
    <row r="3322" spans="1:8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12"/>
      <c r="K3322" s="30"/>
      <c r="L3322" s="2"/>
      <c r="M3322" s="15"/>
      <c r="N3322" s="11"/>
      <c r="O3322" s="11"/>
      <c r="P3322" s="11"/>
      <c r="Q3322" s="11"/>
      <c r="R3322" s="15"/>
      <c r="S3322" s="13"/>
      <c r="T3322" s="13"/>
      <c r="U3322" s="19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9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</row>
    <row r="3323" spans="1:8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12"/>
      <c r="K3323" s="30"/>
      <c r="L3323" s="2"/>
      <c r="M3323" s="15"/>
      <c r="N3323" s="11"/>
      <c r="O3323" s="11"/>
      <c r="P3323" s="11"/>
      <c r="Q3323" s="11"/>
      <c r="R3323" s="15"/>
      <c r="S3323" s="13"/>
      <c r="T3323" s="13"/>
      <c r="U3323" s="19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9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</row>
    <row r="3324" spans="1:8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12"/>
      <c r="K3324" s="30"/>
      <c r="L3324" s="2"/>
      <c r="M3324" s="15"/>
      <c r="N3324" s="11"/>
      <c r="O3324" s="11"/>
      <c r="P3324" s="11"/>
      <c r="Q3324" s="11"/>
      <c r="R3324" s="15"/>
      <c r="S3324" s="13"/>
      <c r="T3324" s="13"/>
      <c r="U3324" s="19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9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</row>
    <row r="3325" spans="1:8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12"/>
      <c r="K3325" s="30"/>
      <c r="L3325" s="2"/>
      <c r="M3325" s="15"/>
      <c r="N3325" s="11"/>
      <c r="O3325" s="11"/>
      <c r="P3325" s="11"/>
      <c r="Q3325" s="11"/>
      <c r="R3325" s="15"/>
      <c r="S3325" s="13"/>
      <c r="T3325" s="13"/>
      <c r="U3325" s="19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9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</row>
    <row r="3326" spans="1:8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12"/>
      <c r="K3326" s="30"/>
      <c r="L3326" s="2"/>
      <c r="M3326" s="15"/>
      <c r="N3326" s="11"/>
      <c r="O3326" s="11"/>
      <c r="P3326" s="11"/>
      <c r="Q3326" s="11"/>
      <c r="R3326" s="15"/>
      <c r="S3326" s="13"/>
      <c r="T3326" s="13"/>
      <c r="U3326" s="19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9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</row>
    <row r="3327" spans="1:8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12"/>
      <c r="K3327" s="30"/>
      <c r="L3327" s="2"/>
      <c r="M3327" s="15"/>
      <c r="N3327" s="11"/>
      <c r="O3327" s="11"/>
      <c r="P3327" s="11"/>
      <c r="Q3327" s="11"/>
      <c r="R3327" s="15"/>
      <c r="S3327" s="13"/>
      <c r="T3327" s="13"/>
      <c r="U3327" s="19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9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</row>
    <row r="3328" spans="1:8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12"/>
      <c r="K3328" s="30"/>
      <c r="L3328" s="2"/>
      <c r="M3328" s="15"/>
      <c r="N3328" s="11"/>
      <c r="O3328" s="11"/>
      <c r="P3328" s="11"/>
      <c r="Q3328" s="11"/>
      <c r="R3328" s="15"/>
      <c r="S3328" s="13"/>
      <c r="T3328" s="13"/>
      <c r="U3328" s="19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9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</row>
    <row r="3329" spans="1:8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12"/>
      <c r="K3329" s="30"/>
      <c r="L3329" s="2"/>
      <c r="M3329" s="15"/>
      <c r="N3329" s="11"/>
      <c r="O3329" s="11"/>
      <c r="P3329" s="11"/>
      <c r="Q3329" s="11"/>
      <c r="R3329" s="15"/>
      <c r="S3329" s="13"/>
      <c r="T3329" s="13"/>
      <c r="U3329" s="19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9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</row>
    <row r="3330" spans="1:8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12"/>
      <c r="K3330" s="30"/>
      <c r="L3330" s="2"/>
      <c r="M3330" s="15"/>
      <c r="N3330" s="11"/>
      <c r="O3330" s="11"/>
      <c r="P3330" s="11"/>
      <c r="Q3330" s="11"/>
      <c r="R3330" s="15"/>
      <c r="S3330" s="13"/>
      <c r="T3330" s="13"/>
      <c r="U3330" s="19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9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</row>
    <row r="3331" spans="1:8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12"/>
      <c r="K3331" s="30"/>
      <c r="L3331" s="2"/>
      <c r="M3331" s="15"/>
      <c r="N3331" s="11"/>
      <c r="O3331" s="11"/>
      <c r="P3331" s="11"/>
      <c r="Q3331" s="11"/>
      <c r="R3331" s="15"/>
      <c r="S3331" s="13"/>
      <c r="T3331" s="13"/>
      <c r="U3331" s="19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9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</row>
    <row r="3332" spans="1:8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12"/>
      <c r="K3332" s="30"/>
      <c r="L3332" s="2"/>
      <c r="M3332" s="15"/>
      <c r="N3332" s="11"/>
      <c r="O3332" s="11"/>
      <c r="P3332" s="11"/>
      <c r="Q3332" s="11"/>
      <c r="R3332" s="15"/>
      <c r="S3332" s="13"/>
      <c r="T3332" s="13"/>
      <c r="U3332" s="19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9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</row>
    <row r="3333" spans="1:8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12"/>
      <c r="K3333" s="30"/>
      <c r="L3333" s="2"/>
      <c r="M3333" s="15"/>
      <c r="N3333" s="11"/>
      <c r="O3333" s="11"/>
      <c r="P3333" s="11"/>
      <c r="Q3333" s="11"/>
      <c r="R3333" s="15"/>
      <c r="S3333" s="13"/>
      <c r="T3333" s="13"/>
      <c r="U3333" s="19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9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</row>
    <row r="3334" spans="1:8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12"/>
      <c r="K3334" s="30"/>
      <c r="L3334" s="2"/>
      <c r="M3334" s="15"/>
      <c r="N3334" s="11"/>
      <c r="O3334" s="11"/>
      <c r="P3334" s="11"/>
      <c r="Q3334" s="11"/>
      <c r="R3334" s="15"/>
      <c r="S3334" s="13"/>
      <c r="T3334" s="13"/>
      <c r="U3334" s="19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9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</row>
    <row r="3335" spans="1:8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12"/>
      <c r="K3335" s="30"/>
      <c r="L3335" s="2"/>
      <c r="M3335" s="15"/>
      <c r="N3335" s="11"/>
      <c r="O3335" s="11"/>
      <c r="P3335" s="11"/>
      <c r="Q3335" s="11"/>
      <c r="R3335" s="15"/>
      <c r="S3335" s="13"/>
      <c r="T3335" s="13"/>
      <c r="U3335" s="19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9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</row>
    <row r="3336" spans="1:8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12"/>
      <c r="K3336" s="30"/>
      <c r="L3336" s="2"/>
      <c r="M3336" s="15"/>
      <c r="N3336" s="11"/>
      <c r="O3336" s="11"/>
      <c r="P3336" s="11"/>
      <c r="Q3336" s="11"/>
      <c r="R3336" s="15"/>
      <c r="S3336" s="13"/>
      <c r="T3336" s="13"/>
      <c r="U3336" s="19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9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</row>
    <row r="3337" spans="1:8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12"/>
      <c r="K3337" s="30"/>
      <c r="L3337" s="2"/>
      <c r="M3337" s="15"/>
      <c r="N3337" s="11"/>
      <c r="O3337" s="11"/>
      <c r="P3337" s="11"/>
      <c r="Q3337" s="11"/>
      <c r="R3337" s="15"/>
      <c r="S3337" s="13"/>
      <c r="T3337" s="13"/>
      <c r="U3337" s="19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9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</row>
    <row r="3338" spans="1:8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12"/>
      <c r="K3338" s="30"/>
      <c r="L3338" s="2"/>
      <c r="M3338" s="15"/>
      <c r="N3338" s="11"/>
      <c r="O3338" s="11"/>
      <c r="P3338" s="11"/>
      <c r="Q3338" s="11"/>
      <c r="R3338" s="15"/>
      <c r="S3338" s="13"/>
      <c r="T3338" s="13"/>
      <c r="U3338" s="19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9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</row>
    <row r="3339" spans="1:8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12"/>
      <c r="K3339" s="30"/>
      <c r="L3339" s="2"/>
      <c r="M3339" s="15"/>
      <c r="N3339" s="11"/>
      <c r="O3339" s="11"/>
      <c r="P3339" s="11"/>
      <c r="Q3339" s="11"/>
      <c r="R3339" s="15"/>
      <c r="S3339" s="13"/>
      <c r="T3339" s="13"/>
      <c r="U3339" s="19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9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</row>
    <row r="3340" spans="1:8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12"/>
      <c r="K3340" s="30"/>
      <c r="L3340" s="2"/>
      <c r="M3340" s="15"/>
      <c r="N3340" s="11"/>
      <c r="O3340" s="11"/>
      <c r="P3340" s="11"/>
      <c r="Q3340" s="11"/>
      <c r="R3340" s="15"/>
      <c r="S3340" s="13"/>
      <c r="T3340" s="13"/>
      <c r="U3340" s="19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9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</row>
    <row r="3341" spans="1:8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12"/>
      <c r="K3341" s="30"/>
      <c r="L3341" s="2"/>
      <c r="M3341" s="15"/>
      <c r="N3341" s="11"/>
      <c r="O3341" s="11"/>
      <c r="P3341" s="11"/>
      <c r="Q3341" s="11"/>
      <c r="R3341" s="15"/>
      <c r="S3341" s="13"/>
      <c r="T3341" s="13"/>
      <c r="U3341" s="19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9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</row>
    <row r="3342" spans="1:8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12"/>
      <c r="K3342" s="30"/>
      <c r="L3342" s="2"/>
      <c r="M3342" s="15"/>
      <c r="N3342" s="11"/>
      <c r="O3342" s="11"/>
      <c r="P3342" s="11"/>
      <c r="Q3342" s="11"/>
      <c r="R3342" s="15"/>
      <c r="S3342" s="13"/>
      <c r="T3342" s="13"/>
      <c r="U3342" s="19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9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</row>
    <row r="3343" spans="1:8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12"/>
      <c r="K3343" s="30"/>
      <c r="L3343" s="2"/>
      <c r="M3343" s="15"/>
      <c r="N3343" s="11"/>
      <c r="O3343" s="11"/>
      <c r="P3343" s="11"/>
      <c r="Q3343" s="11"/>
      <c r="R3343" s="15"/>
      <c r="S3343" s="13"/>
      <c r="T3343" s="13"/>
      <c r="U3343" s="19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9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</row>
    <row r="3344" spans="1:8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12"/>
      <c r="K3344" s="30"/>
      <c r="L3344" s="2"/>
      <c r="M3344" s="15"/>
      <c r="N3344" s="11"/>
      <c r="O3344" s="11"/>
      <c r="P3344" s="11"/>
      <c r="Q3344" s="11"/>
      <c r="R3344" s="15"/>
      <c r="S3344" s="13"/>
      <c r="T3344" s="13"/>
      <c r="U3344" s="19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9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</row>
    <row r="3345" spans="1:8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12"/>
      <c r="K3345" s="30"/>
      <c r="L3345" s="2"/>
      <c r="M3345" s="15"/>
      <c r="N3345" s="11"/>
      <c r="O3345" s="11"/>
      <c r="P3345" s="11"/>
      <c r="Q3345" s="11"/>
      <c r="R3345" s="15"/>
      <c r="S3345" s="13"/>
      <c r="T3345" s="13"/>
      <c r="U3345" s="19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9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</row>
    <row r="3346" spans="1:8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12"/>
      <c r="K3346" s="30"/>
      <c r="L3346" s="2"/>
      <c r="M3346" s="15"/>
      <c r="N3346" s="11"/>
      <c r="O3346" s="11"/>
      <c r="P3346" s="11"/>
      <c r="Q3346" s="11"/>
      <c r="R3346" s="15"/>
      <c r="S3346" s="13"/>
      <c r="T3346" s="13"/>
      <c r="U3346" s="19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9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</row>
    <row r="3347" spans="1:8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12"/>
      <c r="K3347" s="30"/>
      <c r="L3347" s="2"/>
      <c r="M3347" s="15"/>
      <c r="N3347" s="11"/>
      <c r="O3347" s="11"/>
      <c r="P3347" s="11"/>
      <c r="Q3347" s="11"/>
      <c r="R3347" s="15"/>
      <c r="S3347" s="13"/>
      <c r="T3347" s="13"/>
      <c r="U3347" s="19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9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</row>
    <row r="3348" spans="1:8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12"/>
      <c r="K3348" s="30"/>
      <c r="L3348" s="2"/>
      <c r="M3348" s="15"/>
      <c r="N3348" s="11"/>
      <c r="O3348" s="11"/>
      <c r="P3348" s="11"/>
      <c r="Q3348" s="11"/>
      <c r="R3348" s="15"/>
      <c r="S3348" s="13"/>
      <c r="T3348" s="13"/>
      <c r="U3348" s="19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9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</row>
    <row r="3349" spans="1:8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12"/>
      <c r="K3349" s="30"/>
      <c r="L3349" s="2"/>
      <c r="M3349" s="15"/>
      <c r="N3349" s="11"/>
      <c r="O3349" s="11"/>
      <c r="P3349" s="11"/>
      <c r="Q3349" s="11"/>
      <c r="R3349" s="15"/>
      <c r="S3349" s="13"/>
      <c r="T3349" s="13"/>
      <c r="U3349" s="19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9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</row>
    <row r="3350" spans="1:8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12"/>
      <c r="K3350" s="30"/>
      <c r="L3350" s="2"/>
      <c r="M3350" s="15"/>
      <c r="N3350" s="11"/>
      <c r="O3350" s="11"/>
      <c r="P3350" s="11"/>
      <c r="Q3350" s="11"/>
      <c r="R3350" s="15"/>
      <c r="S3350" s="13"/>
      <c r="T3350" s="13"/>
      <c r="U3350" s="19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9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</row>
    <row r="3351" spans="1:8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12"/>
      <c r="K3351" s="30"/>
      <c r="L3351" s="2"/>
      <c r="M3351" s="15"/>
      <c r="N3351" s="11"/>
      <c r="O3351" s="11"/>
      <c r="P3351" s="11"/>
      <c r="Q3351" s="11"/>
      <c r="R3351" s="15"/>
      <c r="S3351" s="13"/>
      <c r="T3351" s="13"/>
      <c r="U3351" s="19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9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</row>
    <row r="3352" spans="1:8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12"/>
      <c r="K3352" s="30"/>
      <c r="L3352" s="2"/>
      <c r="M3352" s="15"/>
      <c r="N3352" s="11"/>
      <c r="O3352" s="11"/>
      <c r="P3352" s="11"/>
      <c r="Q3352" s="11"/>
      <c r="R3352" s="15"/>
      <c r="S3352" s="13"/>
      <c r="T3352" s="13"/>
      <c r="U3352" s="19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9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</row>
    <row r="3353" spans="1:8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12"/>
      <c r="K3353" s="30"/>
      <c r="L3353" s="2"/>
      <c r="M3353" s="15"/>
      <c r="N3353" s="11"/>
      <c r="O3353" s="11"/>
      <c r="P3353" s="11"/>
      <c r="Q3353" s="11"/>
      <c r="R3353" s="15"/>
      <c r="S3353" s="13"/>
      <c r="T3353" s="13"/>
      <c r="U3353" s="19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9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</row>
    <row r="3354" spans="1:8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12"/>
      <c r="K3354" s="30"/>
      <c r="L3354" s="2"/>
      <c r="M3354" s="15"/>
      <c r="N3354" s="11"/>
      <c r="O3354" s="11"/>
      <c r="P3354" s="11"/>
      <c r="Q3354" s="11"/>
      <c r="R3354" s="15"/>
      <c r="S3354" s="13"/>
      <c r="T3354" s="13"/>
      <c r="U3354" s="19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9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</row>
    <row r="3355" spans="1:8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12"/>
      <c r="K3355" s="30"/>
      <c r="L3355" s="2"/>
      <c r="M3355" s="15"/>
      <c r="N3355" s="11"/>
      <c r="O3355" s="11"/>
      <c r="P3355" s="11"/>
      <c r="Q3355" s="11"/>
      <c r="R3355" s="15"/>
      <c r="S3355" s="13"/>
      <c r="T3355" s="13"/>
      <c r="U3355" s="19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9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</row>
    <row r="3356" spans="1:8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12"/>
      <c r="K3356" s="30"/>
      <c r="L3356" s="2"/>
      <c r="M3356" s="15"/>
      <c r="N3356" s="11"/>
      <c r="O3356" s="11"/>
      <c r="P3356" s="11"/>
      <c r="Q3356" s="11"/>
      <c r="R3356" s="15"/>
      <c r="S3356" s="13"/>
      <c r="T3356" s="13"/>
      <c r="U3356" s="19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9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</row>
    <row r="3357" spans="1:8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12"/>
      <c r="K3357" s="30"/>
      <c r="L3357" s="2"/>
      <c r="M3357" s="15"/>
      <c r="N3357" s="11"/>
      <c r="O3357" s="11"/>
      <c r="P3357" s="11"/>
      <c r="Q3357" s="11"/>
      <c r="R3357" s="15"/>
      <c r="S3357" s="13"/>
      <c r="T3357" s="13"/>
      <c r="U3357" s="19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9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</row>
    <row r="3358" spans="1:8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12"/>
      <c r="K3358" s="30"/>
      <c r="L3358" s="2"/>
      <c r="M3358" s="15"/>
      <c r="N3358" s="11"/>
      <c r="O3358" s="11"/>
      <c r="P3358" s="11"/>
      <c r="Q3358" s="11"/>
      <c r="R3358" s="15"/>
      <c r="S3358" s="13"/>
      <c r="T3358" s="13"/>
      <c r="U3358" s="19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9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</row>
    <row r="3359" spans="1:8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12"/>
      <c r="K3359" s="30"/>
      <c r="L3359" s="2"/>
      <c r="M3359" s="15"/>
      <c r="N3359" s="11"/>
      <c r="O3359" s="11"/>
      <c r="P3359" s="11"/>
      <c r="Q3359" s="11"/>
      <c r="R3359" s="15"/>
      <c r="S3359" s="13"/>
      <c r="T3359" s="13"/>
      <c r="U3359" s="19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9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</row>
    <row r="3360" spans="1:8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12"/>
      <c r="K3360" s="30"/>
      <c r="L3360" s="2"/>
      <c r="M3360" s="15"/>
      <c r="N3360" s="11"/>
      <c r="O3360" s="11"/>
      <c r="P3360" s="11"/>
      <c r="Q3360" s="11"/>
      <c r="R3360" s="15"/>
      <c r="S3360" s="13"/>
      <c r="T3360" s="13"/>
      <c r="U3360" s="19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9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</row>
    <row r="3361" spans="1:8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12"/>
      <c r="K3361" s="30"/>
      <c r="L3361" s="2"/>
      <c r="M3361" s="15"/>
      <c r="N3361" s="11"/>
      <c r="O3361" s="11"/>
      <c r="P3361" s="11"/>
      <c r="Q3361" s="11"/>
      <c r="R3361" s="15"/>
      <c r="S3361" s="13"/>
      <c r="T3361" s="13"/>
      <c r="U3361" s="19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9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</row>
    <row r="3362" spans="1:8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12"/>
      <c r="K3362" s="30"/>
      <c r="L3362" s="2"/>
      <c r="M3362" s="15"/>
      <c r="N3362" s="11"/>
      <c r="O3362" s="11"/>
      <c r="P3362" s="11"/>
      <c r="Q3362" s="11"/>
      <c r="R3362" s="15"/>
      <c r="S3362" s="13"/>
      <c r="T3362" s="13"/>
      <c r="U3362" s="19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9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</row>
    <row r="3363" spans="1:8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12"/>
      <c r="K3363" s="30"/>
      <c r="L3363" s="2"/>
      <c r="M3363" s="15"/>
      <c r="N3363" s="11"/>
      <c r="O3363" s="11"/>
      <c r="P3363" s="11"/>
      <c r="Q3363" s="11"/>
      <c r="R3363" s="15"/>
      <c r="S3363" s="13"/>
      <c r="T3363" s="13"/>
      <c r="U3363" s="19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9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</row>
    <row r="3364" spans="1:8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12"/>
      <c r="K3364" s="30"/>
      <c r="L3364" s="2"/>
      <c r="M3364" s="15"/>
      <c r="N3364" s="11"/>
      <c r="O3364" s="11"/>
      <c r="P3364" s="11"/>
      <c r="Q3364" s="11"/>
      <c r="R3364" s="15"/>
      <c r="S3364" s="13"/>
      <c r="T3364" s="13"/>
      <c r="U3364" s="19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9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</row>
    <row r="3365" spans="1:8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12"/>
      <c r="K3365" s="30"/>
      <c r="L3365" s="2"/>
      <c r="M3365" s="15"/>
      <c r="N3365" s="11"/>
      <c r="O3365" s="11"/>
      <c r="P3365" s="11"/>
      <c r="Q3365" s="11"/>
      <c r="R3365" s="15"/>
      <c r="S3365" s="13"/>
      <c r="T3365" s="13"/>
      <c r="U3365" s="19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9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</row>
    <row r="3366" spans="1:8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12"/>
      <c r="K3366" s="30"/>
      <c r="L3366" s="2"/>
      <c r="M3366" s="15"/>
      <c r="N3366" s="11"/>
      <c r="O3366" s="11"/>
      <c r="P3366" s="11"/>
      <c r="Q3366" s="11"/>
      <c r="R3366" s="15"/>
      <c r="S3366" s="13"/>
      <c r="T3366" s="13"/>
      <c r="U3366" s="19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9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</row>
    <row r="3367" spans="1:8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12"/>
      <c r="K3367" s="30"/>
      <c r="L3367" s="2"/>
      <c r="M3367" s="15"/>
      <c r="N3367" s="11"/>
      <c r="O3367" s="11"/>
      <c r="P3367" s="11"/>
      <c r="Q3367" s="11"/>
      <c r="R3367" s="15"/>
      <c r="S3367" s="13"/>
      <c r="T3367" s="13"/>
      <c r="U3367" s="19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9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</row>
    <row r="3368" spans="1:8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12"/>
      <c r="K3368" s="30"/>
      <c r="L3368" s="2"/>
      <c r="M3368" s="15"/>
      <c r="N3368" s="11"/>
      <c r="O3368" s="11"/>
      <c r="P3368" s="11"/>
      <c r="Q3368" s="11"/>
      <c r="R3368" s="15"/>
      <c r="S3368" s="13"/>
      <c r="T3368" s="13"/>
      <c r="U3368" s="19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9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</row>
    <row r="3369" spans="1:8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12"/>
      <c r="K3369" s="30"/>
      <c r="L3369" s="2"/>
      <c r="M3369" s="15"/>
      <c r="N3369" s="11"/>
      <c r="O3369" s="11"/>
      <c r="P3369" s="11"/>
      <c r="Q3369" s="11"/>
      <c r="R3369" s="15"/>
      <c r="S3369" s="13"/>
      <c r="T3369" s="13"/>
      <c r="U3369" s="19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9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</row>
    <row r="3370" spans="1:8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12"/>
      <c r="K3370" s="30"/>
      <c r="L3370" s="2"/>
      <c r="M3370" s="15"/>
      <c r="N3370" s="11"/>
      <c r="O3370" s="11"/>
      <c r="P3370" s="11"/>
      <c r="Q3370" s="11"/>
      <c r="R3370" s="15"/>
      <c r="S3370" s="13"/>
      <c r="T3370" s="13"/>
      <c r="U3370" s="19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9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</row>
    <row r="3371" spans="1:8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12"/>
      <c r="K3371" s="30"/>
      <c r="L3371" s="2"/>
      <c r="M3371" s="15"/>
      <c r="N3371" s="11"/>
      <c r="O3371" s="11"/>
      <c r="P3371" s="11"/>
      <c r="Q3371" s="11"/>
      <c r="R3371" s="15"/>
      <c r="S3371" s="13"/>
      <c r="T3371" s="13"/>
      <c r="U3371" s="19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9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</row>
    <row r="3372" spans="1:8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12"/>
      <c r="K3372" s="30"/>
      <c r="L3372" s="2"/>
      <c r="M3372" s="15"/>
      <c r="N3372" s="11"/>
      <c r="O3372" s="11"/>
      <c r="P3372" s="11"/>
      <c r="Q3372" s="11"/>
      <c r="R3372" s="15"/>
      <c r="S3372" s="13"/>
      <c r="T3372" s="13"/>
      <c r="U3372" s="19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9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</row>
    <row r="3373" spans="1:8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12"/>
      <c r="K3373" s="30"/>
      <c r="L3373" s="2"/>
      <c r="M3373" s="15"/>
      <c r="N3373" s="11"/>
      <c r="O3373" s="11"/>
      <c r="P3373" s="11"/>
      <c r="Q3373" s="11"/>
      <c r="R3373" s="15"/>
      <c r="S3373" s="13"/>
      <c r="T3373" s="13"/>
      <c r="U3373" s="19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9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</row>
    <row r="3374" spans="1:8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12"/>
      <c r="K3374" s="30"/>
      <c r="L3374" s="2"/>
      <c r="M3374" s="15"/>
      <c r="N3374" s="11"/>
      <c r="O3374" s="11"/>
      <c r="P3374" s="11"/>
      <c r="Q3374" s="11"/>
      <c r="R3374" s="15"/>
      <c r="S3374" s="13"/>
      <c r="T3374" s="13"/>
      <c r="U3374" s="19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9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</row>
    <row r="3375" spans="1:8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12"/>
      <c r="K3375" s="30"/>
      <c r="L3375" s="2"/>
      <c r="M3375" s="15"/>
      <c r="N3375" s="11"/>
      <c r="O3375" s="11"/>
      <c r="P3375" s="11"/>
      <c r="Q3375" s="11"/>
      <c r="R3375" s="15"/>
      <c r="S3375" s="13"/>
      <c r="T3375" s="13"/>
      <c r="U3375" s="19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9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</row>
    <row r="3376" spans="1:8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12"/>
      <c r="K3376" s="30"/>
      <c r="L3376" s="2"/>
      <c r="M3376" s="15"/>
      <c r="N3376" s="11"/>
      <c r="O3376" s="11"/>
      <c r="P3376" s="11"/>
      <c r="Q3376" s="11"/>
      <c r="R3376" s="15"/>
      <c r="S3376" s="13"/>
      <c r="T3376" s="13"/>
      <c r="U3376" s="19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9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</row>
    <row r="3377" spans="1:8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12"/>
      <c r="K3377" s="30"/>
      <c r="L3377" s="2"/>
      <c r="M3377" s="15"/>
      <c r="N3377" s="11"/>
      <c r="O3377" s="11"/>
      <c r="P3377" s="11"/>
      <c r="Q3377" s="11"/>
      <c r="R3377" s="15"/>
      <c r="S3377" s="13"/>
      <c r="T3377" s="13"/>
      <c r="U3377" s="19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9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</row>
    <row r="3378" spans="1:8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12"/>
      <c r="K3378" s="30"/>
      <c r="L3378" s="2"/>
      <c r="M3378" s="15"/>
      <c r="N3378" s="11"/>
      <c r="O3378" s="11"/>
      <c r="P3378" s="11"/>
      <c r="Q3378" s="11"/>
      <c r="R3378" s="15"/>
      <c r="S3378" s="13"/>
      <c r="T3378" s="13"/>
      <c r="U3378" s="19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9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</row>
    <row r="3379" spans="1:8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12"/>
      <c r="K3379" s="30"/>
      <c r="L3379" s="2"/>
      <c r="M3379" s="15"/>
      <c r="N3379" s="11"/>
      <c r="O3379" s="11"/>
      <c r="P3379" s="11"/>
      <c r="Q3379" s="11"/>
      <c r="R3379" s="15"/>
      <c r="S3379" s="13"/>
      <c r="T3379" s="13"/>
      <c r="U3379" s="19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9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</row>
    <row r="3380" spans="1:8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12"/>
      <c r="K3380" s="30"/>
      <c r="L3380" s="2"/>
      <c r="M3380" s="15"/>
      <c r="N3380" s="11"/>
      <c r="O3380" s="11"/>
      <c r="P3380" s="11"/>
      <c r="Q3380" s="11"/>
      <c r="R3380" s="15"/>
      <c r="S3380" s="13"/>
      <c r="T3380" s="13"/>
      <c r="U3380" s="19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9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</row>
    <row r="3381" spans="1:8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12"/>
      <c r="K3381" s="30"/>
      <c r="L3381" s="2"/>
      <c r="M3381" s="15"/>
      <c r="N3381" s="11"/>
      <c r="O3381" s="11"/>
      <c r="P3381" s="11"/>
      <c r="Q3381" s="11"/>
      <c r="R3381" s="15"/>
      <c r="S3381" s="13"/>
      <c r="T3381" s="13"/>
      <c r="U3381" s="19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9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</row>
    <row r="3382" spans="1:8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12"/>
      <c r="K3382" s="30"/>
      <c r="L3382" s="2"/>
      <c r="M3382" s="15"/>
      <c r="N3382" s="11"/>
      <c r="O3382" s="11"/>
      <c r="P3382" s="11"/>
      <c r="Q3382" s="11"/>
      <c r="R3382" s="15"/>
      <c r="S3382" s="13"/>
      <c r="T3382" s="13"/>
      <c r="U3382" s="19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9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</row>
    <row r="3383" spans="1:8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12"/>
      <c r="K3383" s="30"/>
      <c r="L3383" s="2"/>
      <c r="M3383" s="15"/>
      <c r="N3383" s="11"/>
      <c r="O3383" s="11"/>
      <c r="P3383" s="11"/>
      <c r="Q3383" s="11"/>
      <c r="R3383" s="15"/>
      <c r="S3383" s="13"/>
      <c r="T3383" s="13"/>
      <c r="U3383" s="19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9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</row>
    <row r="3384" spans="1:8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12"/>
      <c r="K3384" s="30"/>
      <c r="L3384" s="2"/>
      <c r="M3384" s="15"/>
      <c r="N3384" s="11"/>
      <c r="O3384" s="11"/>
      <c r="P3384" s="11"/>
      <c r="Q3384" s="11"/>
      <c r="R3384" s="15"/>
      <c r="S3384" s="13"/>
      <c r="T3384" s="13"/>
      <c r="U3384" s="19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9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</row>
    <row r="3385" spans="1:8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12"/>
      <c r="K3385" s="30"/>
      <c r="L3385" s="2"/>
      <c r="M3385" s="15"/>
      <c r="N3385" s="11"/>
      <c r="O3385" s="11"/>
      <c r="P3385" s="11"/>
      <c r="Q3385" s="11"/>
      <c r="R3385" s="15"/>
      <c r="S3385" s="13"/>
      <c r="T3385" s="13"/>
      <c r="U3385" s="19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9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</row>
    <row r="3386" spans="1:8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12"/>
      <c r="K3386" s="30"/>
      <c r="L3386" s="2"/>
      <c r="M3386" s="15"/>
      <c r="N3386" s="11"/>
      <c r="O3386" s="11"/>
      <c r="P3386" s="11"/>
      <c r="Q3386" s="11"/>
      <c r="R3386" s="15"/>
      <c r="S3386" s="13"/>
      <c r="T3386" s="13"/>
      <c r="U3386" s="19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9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</row>
    <row r="3387" spans="1:8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12"/>
      <c r="K3387" s="30"/>
      <c r="L3387" s="2"/>
      <c r="M3387" s="15"/>
      <c r="N3387" s="11"/>
      <c r="O3387" s="11"/>
      <c r="P3387" s="11"/>
      <c r="Q3387" s="11"/>
      <c r="R3387" s="15"/>
      <c r="S3387" s="13"/>
      <c r="T3387" s="13"/>
      <c r="U3387" s="19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9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</row>
    <row r="3388" spans="1:8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12"/>
      <c r="K3388" s="30"/>
      <c r="L3388" s="2"/>
      <c r="M3388" s="15"/>
      <c r="N3388" s="11"/>
      <c r="O3388" s="11"/>
      <c r="P3388" s="11"/>
      <c r="Q3388" s="11"/>
      <c r="R3388" s="15"/>
      <c r="S3388" s="13"/>
      <c r="T3388" s="13"/>
      <c r="U3388" s="19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9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</row>
    <row r="3389" spans="1:8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12"/>
      <c r="K3389" s="30"/>
      <c r="L3389" s="2"/>
      <c r="M3389" s="15"/>
      <c r="N3389" s="11"/>
      <c r="O3389" s="11"/>
      <c r="P3389" s="11"/>
      <c r="Q3389" s="11"/>
      <c r="R3389" s="15"/>
      <c r="S3389" s="13"/>
      <c r="T3389" s="13"/>
      <c r="U3389" s="19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9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</row>
    <row r="3390" spans="1:8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12"/>
      <c r="K3390" s="30"/>
      <c r="L3390" s="2"/>
      <c r="M3390" s="15"/>
      <c r="N3390" s="11"/>
      <c r="O3390" s="11"/>
      <c r="P3390" s="11"/>
      <c r="Q3390" s="11"/>
      <c r="R3390" s="15"/>
      <c r="S3390" s="13"/>
      <c r="T3390" s="13"/>
      <c r="U3390" s="19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9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</row>
    <row r="3391" spans="1:8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12"/>
      <c r="K3391" s="30"/>
      <c r="L3391" s="2"/>
      <c r="M3391" s="15"/>
      <c r="N3391" s="11"/>
      <c r="O3391" s="11"/>
      <c r="P3391" s="11"/>
      <c r="Q3391" s="11"/>
      <c r="R3391" s="15"/>
      <c r="S3391" s="13"/>
      <c r="T3391" s="13"/>
      <c r="U3391" s="19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9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</row>
    <row r="3392" spans="1:8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12"/>
      <c r="K3392" s="30"/>
      <c r="L3392" s="2"/>
      <c r="M3392" s="15"/>
      <c r="N3392" s="11"/>
      <c r="O3392" s="11"/>
      <c r="P3392" s="11"/>
      <c r="Q3392" s="11"/>
      <c r="R3392" s="15"/>
      <c r="S3392" s="13"/>
      <c r="T3392" s="13"/>
      <c r="U3392" s="19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9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</row>
    <row r="3393" spans="1:8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12"/>
      <c r="K3393" s="30"/>
      <c r="L3393" s="2"/>
      <c r="M3393" s="15"/>
      <c r="N3393" s="11"/>
      <c r="O3393" s="11"/>
      <c r="P3393" s="11"/>
      <c r="Q3393" s="11"/>
      <c r="R3393" s="15"/>
      <c r="S3393" s="13"/>
      <c r="T3393" s="13"/>
      <c r="U3393" s="19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9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</row>
    <row r="3394" spans="1:8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12"/>
      <c r="K3394" s="30"/>
      <c r="L3394" s="2"/>
      <c r="M3394" s="15"/>
      <c r="N3394" s="11"/>
      <c r="O3394" s="11"/>
      <c r="P3394" s="11"/>
      <c r="Q3394" s="11"/>
      <c r="R3394" s="15"/>
      <c r="S3394" s="13"/>
      <c r="T3394" s="13"/>
      <c r="U3394" s="19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9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</row>
    <row r="3395" spans="1:8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12"/>
      <c r="K3395" s="30"/>
      <c r="L3395" s="2"/>
      <c r="M3395" s="15"/>
      <c r="N3395" s="11"/>
      <c r="O3395" s="11"/>
      <c r="P3395" s="11"/>
      <c r="Q3395" s="11"/>
      <c r="R3395" s="15"/>
      <c r="S3395" s="13"/>
      <c r="T3395" s="13"/>
      <c r="U3395" s="19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9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</row>
    <row r="3396" spans="1:8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12"/>
      <c r="K3396" s="30"/>
      <c r="L3396" s="2"/>
      <c r="M3396" s="15"/>
      <c r="N3396" s="11"/>
      <c r="O3396" s="11"/>
      <c r="P3396" s="11"/>
      <c r="Q3396" s="11"/>
      <c r="R3396" s="15"/>
      <c r="S3396" s="13"/>
      <c r="T3396" s="13"/>
      <c r="U3396" s="19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9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</row>
    <row r="3397" spans="1:8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12"/>
      <c r="K3397" s="30"/>
      <c r="L3397" s="2"/>
      <c r="M3397" s="15"/>
      <c r="N3397" s="11"/>
      <c r="O3397" s="11"/>
      <c r="P3397" s="11"/>
      <c r="Q3397" s="11"/>
      <c r="R3397" s="15"/>
      <c r="S3397" s="13"/>
      <c r="T3397" s="13"/>
      <c r="U3397" s="19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9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</row>
    <row r="3398" spans="1:8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12"/>
      <c r="K3398" s="30"/>
      <c r="L3398" s="2"/>
      <c r="M3398" s="15"/>
      <c r="N3398" s="11"/>
      <c r="O3398" s="11"/>
      <c r="P3398" s="11"/>
      <c r="Q3398" s="11"/>
      <c r="R3398" s="15"/>
      <c r="S3398" s="13"/>
      <c r="T3398" s="13"/>
      <c r="U3398" s="19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9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</row>
    <row r="3399" spans="1:8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12"/>
      <c r="K3399" s="30"/>
      <c r="L3399" s="2"/>
      <c r="M3399" s="15"/>
      <c r="N3399" s="11"/>
      <c r="O3399" s="11"/>
      <c r="P3399" s="11"/>
      <c r="Q3399" s="11"/>
      <c r="R3399" s="15"/>
      <c r="S3399" s="13"/>
      <c r="T3399" s="13"/>
      <c r="U3399" s="19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9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</row>
    <row r="3400" spans="1:8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12"/>
      <c r="K3400" s="30"/>
      <c r="L3400" s="2"/>
      <c r="M3400" s="15"/>
      <c r="N3400" s="11"/>
      <c r="O3400" s="11"/>
      <c r="P3400" s="11"/>
      <c r="Q3400" s="11"/>
      <c r="R3400" s="15"/>
      <c r="S3400" s="13"/>
      <c r="T3400" s="13"/>
      <c r="U3400" s="19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9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</row>
    <row r="3401" spans="1:8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12"/>
      <c r="K3401" s="30"/>
      <c r="L3401" s="2"/>
      <c r="M3401" s="15"/>
      <c r="N3401" s="11"/>
      <c r="O3401" s="11"/>
      <c r="P3401" s="11"/>
      <c r="Q3401" s="11"/>
      <c r="R3401" s="15"/>
      <c r="S3401" s="13"/>
      <c r="T3401" s="13"/>
      <c r="U3401" s="19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9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</row>
    <row r="3402" spans="1:8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12"/>
      <c r="K3402" s="30"/>
      <c r="L3402" s="2"/>
      <c r="M3402" s="15"/>
      <c r="N3402" s="11"/>
      <c r="O3402" s="11"/>
      <c r="P3402" s="11"/>
      <c r="Q3402" s="11"/>
      <c r="R3402" s="15"/>
      <c r="S3402" s="13"/>
      <c r="T3402" s="13"/>
      <c r="U3402" s="19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9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</row>
    <row r="3403" spans="1:8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12"/>
      <c r="K3403" s="30"/>
      <c r="L3403" s="2"/>
      <c r="M3403" s="15"/>
      <c r="N3403" s="11"/>
      <c r="O3403" s="11"/>
      <c r="P3403" s="11"/>
      <c r="Q3403" s="11"/>
      <c r="R3403" s="15"/>
      <c r="S3403" s="13"/>
      <c r="T3403" s="13"/>
      <c r="U3403" s="19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9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</row>
    <row r="3404" spans="1:8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12"/>
      <c r="K3404" s="30"/>
      <c r="L3404" s="2"/>
      <c r="M3404" s="15"/>
      <c r="N3404" s="11"/>
      <c r="O3404" s="11"/>
      <c r="P3404" s="11"/>
      <c r="Q3404" s="11"/>
      <c r="R3404" s="15"/>
      <c r="S3404" s="13"/>
      <c r="T3404" s="13"/>
      <c r="U3404" s="19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9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</row>
    <row r="3405" spans="1:8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12"/>
      <c r="K3405" s="30"/>
      <c r="L3405" s="2"/>
      <c r="M3405" s="15"/>
      <c r="N3405" s="11"/>
      <c r="O3405" s="11"/>
      <c r="P3405" s="11"/>
      <c r="Q3405" s="11"/>
      <c r="R3405" s="15"/>
      <c r="S3405" s="13"/>
      <c r="T3405" s="13"/>
      <c r="U3405" s="19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9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</row>
    <row r="3406" spans="1:8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12"/>
      <c r="K3406" s="30"/>
      <c r="L3406" s="2"/>
      <c r="M3406" s="15"/>
      <c r="N3406" s="11"/>
      <c r="O3406" s="11"/>
      <c r="P3406" s="11"/>
      <c r="Q3406" s="11"/>
      <c r="R3406" s="15"/>
      <c r="S3406" s="13"/>
      <c r="T3406" s="13"/>
      <c r="U3406" s="19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9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</row>
    <row r="3407" spans="1:8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12"/>
      <c r="K3407" s="30"/>
      <c r="L3407" s="2"/>
      <c r="M3407" s="15"/>
      <c r="N3407" s="11"/>
      <c r="O3407" s="11"/>
      <c r="P3407" s="11"/>
      <c r="Q3407" s="11"/>
      <c r="R3407" s="15"/>
      <c r="S3407" s="13"/>
      <c r="T3407" s="13"/>
      <c r="U3407" s="19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9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</row>
    <row r="3408" spans="1:8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12"/>
      <c r="K3408" s="30"/>
      <c r="L3408" s="2"/>
      <c r="M3408" s="15"/>
      <c r="N3408" s="11"/>
      <c r="O3408" s="11"/>
      <c r="P3408" s="11"/>
      <c r="Q3408" s="11"/>
      <c r="R3408" s="15"/>
      <c r="S3408" s="13"/>
      <c r="T3408" s="13"/>
      <c r="U3408" s="19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9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</row>
    <row r="3409" spans="1:8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12"/>
      <c r="K3409" s="30"/>
      <c r="L3409" s="2"/>
      <c r="M3409" s="15"/>
      <c r="N3409" s="11"/>
      <c r="O3409" s="11"/>
      <c r="P3409" s="11"/>
      <c r="Q3409" s="11"/>
      <c r="R3409" s="15"/>
      <c r="S3409" s="13"/>
      <c r="T3409" s="13"/>
      <c r="U3409" s="19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9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</row>
    <row r="3410" spans="1:8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12"/>
      <c r="K3410" s="30"/>
      <c r="L3410" s="2"/>
      <c r="M3410" s="15"/>
      <c r="N3410" s="11"/>
      <c r="O3410" s="11"/>
      <c r="P3410" s="11"/>
      <c r="Q3410" s="11"/>
      <c r="R3410" s="15"/>
      <c r="S3410" s="13"/>
      <c r="T3410" s="13"/>
      <c r="U3410" s="19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9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</row>
    <row r="3411" spans="1:8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12"/>
      <c r="K3411" s="30"/>
      <c r="L3411" s="2"/>
      <c r="M3411" s="15"/>
      <c r="N3411" s="11"/>
      <c r="O3411" s="11"/>
      <c r="P3411" s="11"/>
      <c r="Q3411" s="11"/>
      <c r="R3411" s="15"/>
      <c r="S3411" s="13"/>
      <c r="T3411" s="13"/>
      <c r="U3411" s="19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9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</row>
    <row r="3412" spans="1:8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12"/>
      <c r="K3412" s="30"/>
      <c r="L3412" s="2"/>
      <c r="M3412" s="15"/>
      <c r="N3412" s="11"/>
      <c r="O3412" s="11"/>
      <c r="P3412" s="11"/>
      <c r="Q3412" s="11"/>
      <c r="R3412" s="15"/>
      <c r="S3412" s="13"/>
      <c r="T3412" s="13"/>
      <c r="U3412" s="19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9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</row>
    <row r="3413" spans="1:8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12"/>
      <c r="K3413" s="30"/>
      <c r="L3413" s="2"/>
      <c r="M3413" s="15"/>
      <c r="N3413" s="11"/>
      <c r="O3413" s="11"/>
      <c r="P3413" s="11"/>
      <c r="Q3413" s="11"/>
      <c r="R3413" s="15"/>
      <c r="S3413" s="13"/>
      <c r="T3413" s="13"/>
      <c r="U3413" s="19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9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</row>
    <row r="3414" spans="1:8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12"/>
      <c r="K3414" s="30"/>
      <c r="L3414" s="2"/>
      <c r="M3414" s="15"/>
      <c r="N3414" s="11"/>
      <c r="O3414" s="11"/>
      <c r="P3414" s="11"/>
      <c r="Q3414" s="11"/>
      <c r="R3414" s="15"/>
      <c r="S3414" s="13"/>
      <c r="T3414" s="13"/>
      <c r="U3414" s="19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9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</row>
    <row r="3415" spans="1:8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12"/>
      <c r="K3415" s="30"/>
      <c r="L3415" s="2"/>
      <c r="M3415" s="15"/>
      <c r="N3415" s="11"/>
      <c r="O3415" s="11"/>
      <c r="P3415" s="11"/>
      <c r="Q3415" s="11"/>
      <c r="R3415" s="15"/>
      <c r="S3415" s="13"/>
      <c r="T3415" s="13"/>
      <c r="U3415" s="19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9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</row>
    <row r="3416" spans="1:8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12"/>
      <c r="K3416" s="30"/>
      <c r="L3416" s="2"/>
      <c r="M3416" s="15"/>
      <c r="N3416" s="11"/>
      <c r="O3416" s="11"/>
      <c r="P3416" s="11"/>
      <c r="Q3416" s="11"/>
      <c r="R3416" s="15"/>
      <c r="S3416" s="13"/>
      <c r="T3416" s="13"/>
      <c r="U3416" s="19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9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</row>
    <row r="3417" spans="1:8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12"/>
      <c r="K3417" s="30"/>
      <c r="L3417" s="2"/>
      <c r="M3417" s="15"/>
      <c r="N3417" s="11"/>
      <c r="O3417" s="11"/>
      <c r="P3417" s="11"/>
      <c r="Q3417" s="11"/>
      <c r="R3417" s="15"/>
      <c r="S3417" s="13"/>
      <c r="T3417" s="13"/>
      <c r="U3417" s="19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9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</row>
    <row r="3418" spans="1:8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12"/>
      <c r="K3418" s="30"/>
      <c r="L3418" s="2"/>
      <c r="M3418" s="15"/>
      <c r="N3418" s="11"/>
      <c r="O3418" s="11"/>
      <c r="P3418" s="11"/>
      <c r="Q3418" s="11"/>
      <c r="R3418" s="15"/>
      <c r="S3418" s="13"/>
      <c r="T3418" s="13"/>
      <c r="U3418" s="19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9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</row>
    <row r="3419" spans="1:8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12"/>
      <c r="K3419" s="30"/>
      <c r="L3419" s="2"/>
      <c r="M3419" s="15"/>
      <c r="N3419" s="11"/>
      <c r="O3419" s="11"/>
      <c r="P3419" s="11"/>
      <c r="Q3419" s="11"/>
      <c r="R3419" s="15"/>
      <c r="S3419" s="13"/>
      <c r="T3419" s="13"/>
      <c r="U3419" s="19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9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</row>
    <row r="3420" spans="1:8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12"/>
      <c r="K3420" s="30"/>
      <c r="L3420" s="2"/>
      <c r="M3420" s="15"/>
      <c r="N3420" s="11"/>
      <c r="O3420" s="11"/>
      <c r="P3420" s="11"/>
      <c r="Q3420" s="11"/>
      <c r="R3420" s="15"/>
      <c r="S3420" s="13"/>
      <c r="T3420" s="13"/>
      <c r="U3420" s="19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9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</row>
    <row r="3421" spans="1:8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12"/>
      <c r="K3421" s="30"/>
      <c r="L3421" s="2"/>
      <c r="M3421" s="15"/>
      <c r="N3421" s="11"/>
      <c r="O3421" s="11"/>
      <c r="P3421" s="11"/>
      <c r="Q3421" s="11"/>
      <c r="R3421" s="15"/>
      <c r="S3421" s="13"/>
      <c r="T3421" s="13"/>
      <c r="U3421" s="19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9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</row>
    <row r="3422" spans="1:8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12"/>
      <c r="K3422" s="30"/>
      <c r="L3422" s="2"/>
      <c r="M3422" s="15"/>
      <c r="N3422" s="11"/>
      <c r="O3422" s="11"/>
      <c r="P3422" s="11"/>
      <c r="Q3422" s="11"/>
      <c r="R3422" s="15"/>
      <c r="S3422" s="13"/>
      <c r="T3422" s="13"/>
      <c r="U3422" s="19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9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</row>
    <row r="3423" spans="1:8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12"/>
      <c r="K3423" s="30"/>
      <c r="L3423" s="2"/>
      <c r="M3423" s="15"/>
      <c r="N3423" s="11"/>
      <c r="O3423" s="11"/>
      <c r="P3423" s="11"/>
      <c r="Q3423" s="11"/>
      <c r="R3423" s="15"/>
      <c r="S3423" s="13"/>
      <c r="T3423" s="13"/>
      <c r="U3423" s="19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9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</row>
    <row r="3424" spans="1:8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12"/>
      <c r="K3424" s="30"/>
      <c r="L3424" s="2"/>
      <c r="M3424" s="15"/>
      <c r="N3424" s="11"/>
      <c r="O3424" s="11"/>
      <c r="P3424" s="11"/>
      <c r="Q3424" s="11"/>
      <c r="R3424" s="15"/>
      <c r="S3424" s="13"/>
      <c r="T3424" s="13"/>
      <c r="U3424" s="19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9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</row>
    <row r="3425" spans="1:8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12"/>
      <c r="K3425" s="30"/>
      <c r="L3425" s="2"/>
      <c r="M3425" s="15"/>
      <c r="N3425" s="11"/>
      <c r="O3425" s="11"/>
      <c r="P3425" s="11"/>
      <c r="Q3425" s="11"/>
      <c r="R3425" s="15"/>
      <c r="S3425" s="13"/>
      <c r="T3425" s="13"/>
      <c r="U3425" s="19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9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</row>
    <row r="3426" spans="1:8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12"/>
      <c r="K3426" s="30"/>
      <c r="L3426" s="2"/>
      <c r="M3426" s="15"/>
      <c r="N3426" s="11"/>
      <c r="O3426" s="11"/>
      <c r="P3426" s="11"/>
      <c r="Q3426" s="11"/>
      <c r="R3426" s="15"/>
      <c r="S3426" s="13"/>
      <c r="T3426" s="13"/>
      <c r="U3426" s="19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9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</row>
    <row r="3427" spans="1:8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12"/>
      <c r="K3427" s="30"/>
      <c r="L3427" s="2"/>
      <c r="M3427" s="15"/>
      <c r="N3427" s="11"/>
      <c r="O3427" s="11"/>
      <c r="P3427" s="11"/>
      <c r="Q3427" s="11"/>
      <c r="R3427" s="15"/>
      <c r="S3427" s="13"/>
      <c r="T3427" s="13"/>
      <c r="U3427" s="19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9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</row>
    <row r="3428" spans="1:8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12"/>
      <c r="K3428" s="30"/>
      <c r="L3428" s="2"/>
      <c r="M3428" s="15"/>
      <c r="N3428" s="11"/>
      <c r="O3428" s="11"/>
      <c r="P3428" s="11"/>
      <c r="Q3428" s="11"/>
      <c r="R3428" s="15"/>
      <c r="S3428" s="13"/>
      <c r="T3428" s="13"/>
      <c r="U3428" s="19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9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</row>
    <row r="3429" spans="1:8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12"/>
      <c r="K3429" s="30"/>
      <c r="L3429" s="2"/>
      <c r="M3429" s="15"/>
      <c r="N3429" s="11"/>
      <c r="O3429" s="11"/>
      <c r="P3429" s="11"/>
      <c r="Q3429" s="11"/>
      <c r="R3429" s="15"/>
      <c r="S3429" s="13"/>
      <c r="T3429" s="13"/>
      <c r="U3429" s="19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9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</row>
    <row r="3430" spans="1:8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12"/>
      <c r="K3430" s="30"/>
      <c r="L3430" s="2"/>
      <c r="M3430" s="15"/>
      <c r="N3430" s="11"/>
      <c r="O3430" s="11"/>
      <c r="P3430" s="11"/>
      <c r="Q3430" s="11"/>
      <c r="R3430" s="15"/>
      <c r="S3430" s="13"/>
      <c r="T3430" s="13"/>
      <c r="U3430" s="19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9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</row>
    <row r="3431" spans="1:8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12"/>
      <c r="K3431" s="30"/>
      <c r="L3431" s="2"/>
      <c r="M3431" s="15"/>
      <c r="N3431" s="11"/>
      <c r="O3431" s="11"/>
      <c r="P3431" s="11"/>
      <c r="Q3431" s="11"/>
      <c r="R3431" s="15"/>
      <c r="S3431" s="13"/>
      <c r="T3431" s="13"/>
      <c r="U3431" s="19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9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</row>
    <row r="3432" spans="1:8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12"/>
      <c r="K3432" s="30"/>
      <c r="L3432" s="2"/>
      <c r="M3432" s="15"/>
      <c r="N3432" s="11"/>
      <c r="O3432" s="11"/>
      <c r="P3432" s="11"/>
      <c r="Q3432" s="11"/>
      <c r="R3432" s="15"/>
      <c r="S3432" s="13"/>
      <c r="T3432" s="13"/>
      <c r="U3432" s="19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9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</row>
    <row r="3433" spans="1:8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12"/>
      <c r="K3433" s="30"/>
      <c r="L3433" s="2"/>
      <c r="M3433" s="15"/>
      <c r="N3433" s="11"/>
      <c r="O3433" s="11"/>
      <c r="P3433" s="11"/>
      <c r="Q3433" s="11"/>
      <c r="R3433" s="15"/>
      <c r="S3433" s="13"/>
      <c r="T3433" s="13"/>
      <c r="U3433" s="19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9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</row>
    <row r="3434" spans="1:8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12"/>
      <c r="K3434" s="30"/>
      <c r="L3434" s="2"/>
      <c r="M3434" s="15"/>
      <c r="N3434" s="11"/>
      <c r="O3434" s="11"/>
      <c r="P3434" s="11"/>
      <c r="Q3434" s="11"/>
      <c r="R3434" s="15"/>
      <c r="S3434" s="13"/>
      <c r="T3434" s="13"/>
      <c r="U3434" s="19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9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</row>
    <row r="3435" spans="1:8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12"/>
      <c r="K3435" s="30"/>
      <c r="L3435" s="2"/>
      <c r="M3435" s="15"/>
      <c r="N3435" s="11"/>
      <c r="O3435" s="11"/>
      <c r="P3435" s="11"/>
      <c r="Q3435" s="11"/>
      <c r="R3435" s="15"/>
      <c r="S3435" s="13"/>
      <c r="T3435" s="13"/>
      <c r="U3435" s="19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9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</row>
    <row r="3436" spans="1:8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12"/>
      <c r="K3436" s="30"/>
      <c r="L3436" s="2"/>
      <c r="M3436" s="15"/>
      <c r="N3436" s="11"/>
      <c r="O3436" s="11"/>
      <c r="P3436" s="11"/>
      <c r="Q3436" s="11"/>
      <c r="R3436" s="15"/>
      <c r="S3436" s="13"/>
      <c r="T3436" s="13"/>
      <c r="U3436" s="19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9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</row>
    <row r="3437" spans="1:8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12"/>
      <c r="K3437" s="30"/>
      <c r="L3437" s="2"/>
      <c r="M3437" s="15"/>
      <c r="N3437" s="11"/>
      <c r="O3437" s="11"/>
      <c r="P3437" s="11"/>
      <c r="Q3437" s="11"/>
      <c r="R3437" s="15"/>
      <c r="S3437" s="13"/>
      <c r="T3437" s="13"/>
      <c r="U3437" s="19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9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</row>
    <row r="3438" spans="1:8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12"/>
      <c r="K3438" s="30"/>
      <c r="L3438" s="2"/>
      <c r="M3438" s="15"/>
      <c r="N3438" s="11"/>
      <c r="O3438" s="11"/>
      <c r="P3438" s="11"/>
      <c r="Q3438" s="11"/>
      <c r="R3438" s="15"/>
      <c r="S3438" s="13"/>
      <c r="T3438" s="13"/>
      <c r="U3438" s="19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9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</row>
    <row r="3439" spans="1:8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12"/>
      <c r="K3439" s="30"/>
      <c r="L3439" s="2"/>
      <c r="M3439" s="15"/>
      <c r="N3439" s="11"/>
      <c r="O3439" s="11"/>
      <c r="P3439" s="11"/>
      <c r="Q3439" s="11"/>
      <c r="R3439" s="15"/>
      <c r="S3439" s="13"/>
      <c r="T3439" s="13"/>
      <c r="U3439" s="19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9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</row>
    <row r="3440" spans="1:8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12"/>
      <c r="K3440" s="30"/>
      <c r="L3440" s="2"/>
      <c r="M3440" s="15"/>
      <c r="N3440" s="11"/>
      <c r="O3440" s="11"/>
      <c r="P3440" s="11"/>
      <c r="Q3440" s="11"/>
      <c r="R3440" s="15"/>
      <c r="S3440" s="13"/>
      <c r="T3440" s="13"/>
      <c r="U3440" s="19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9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</row>
    <row r="3441" spans="1:8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12"/>
      <c r="K3441" s="30"/>
      <c r="L3441" s="2"/>
      <c r="M3441" s="15"/>
      <c r="N3441" s="11"/>
      <c r="O3441" s="11"/>
      <c r="P3441" s="11"/>
      <c r="Q3441" s="11"/>
      <c r="R3441" s="15"/>
      <c r="S3441" s="13"/>
      <c r="T3441" s="13"/>
      <c r="U3441" s="19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9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</row>
    <row r="3442" spans="1:8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12"/>
      <c r="K3442" s="30"/>
      <c r="L3442" s="2"/>
      <c r="M3442" s="15"/>
      <c r="N3442" s="11"/>
      <c r="O3442" s="11"/>
      <c r="P3442" s="11"/>
      <c r="Q3442" s="11"/>
      <c r="R3442" s="15"/>
      <c r="S3442" s="13"/>
      <c r="T3442" s="13"/>
      <c r="U3442" s="19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9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</row>
    <row r="3443" spans="1:8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12"/>
      <c r="K3443" s="30"/>
      <c r="L3443" s="2"/>
      <c r="M3443" s="15"/>
      <c r="N3443" s="11"/>
      <c r="O3443" s="11"/>
      <c r="P3443" s="11"/>
      <c r="Q3443" s="11"/>
      <c r="R3443" s="15"/>
      <c r="S3443" s="13"/>
      <c r="T3443" s="13"/>
      <c r="U3443" s="19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9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</row>
    <row r="3444" spans="1:8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12"/>
      <c r="K3444" s="30"/>
      <c r="L3444" s="2"/>
      <c r="M3444" s="15"/>
      <c r="N3444" s="11"/>
      <c r="O3444" s="11"/>
      <c r="P3444" s="11"/>
      <c r="Q3444" s="11"/>
      <c r="R3444" s="15"/>
      <c r="S3444" s="13"/>
      <c r="T3444" s="13"/>
      <c r="U3444" s="19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9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</row>
    <row r="3445" spans="1:8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12"/>
      <c r="K3445" s="30"/>
      <c r="L3445" s="2"/>
      <c r="M3445" s="15"/>
      <c r="N3445" s="11"/>
      <c r="O3445" s="11"/>
      <c r="P3445" s="11"/>
      <c r="Q3445" s="11"/>
      <c r="R3445" s="15"/>
      <c r="S3445" s="13"/>
      <c r="T3445" s="13"/>
      <c r="U3445" s="19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9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</row>
    <row r="3446" spans="1:8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12"/>
      <c r="K3446" s="30"/>
      <c r="L3446" s="2"/>
      <c r="M3446" s="15"/>
      <c r="N3446" s="11"/>
      <c r="O3446" s="11"/>
      <c r="P3446" s="11"/>
      <c r="Q3446" s="11"/>
      <c r="R3446" s="15"/>
      <c r="S3446" s="13"/>
      <c r="T3446" s="13"/>
      <c r="U3446" s="19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9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</row>
    <row r="3447" spans="1:8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12"/>
      <c r="K3447" s="30"/>
      <c r="L3447" s="2"/>
      <c r="M3447" s="15"/>
      <c r="N3447" s="11"/>
      <c r="O3447" s="11"/>
      <c r="P3447" s="11"/>
      <c r="Q3447" s="11"/>
      <c r="R3447" s="15"/>
      <c r="S3447" s="13"/>
      <c r="T3447" s="13"/>
      <c r="U3447" s="19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9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</row>
    <row r="3448" spans="1:8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12"/>
      <c r="K3448" s="30"/>
      <c r="L3448" s="2"/>
      <c r="M3448" s="15"/>
      <c r="N3448" s="11"/>
      <c r="O3448" s="11"/>
      <c r="P3448" s="11"/>
      <c r="Q3448" s="11"/>
      <c r="R3448" s="15"/>
      <c r="S3448" s="13"/>
      <c r="T3448" s="13"/>
      <c r="U3448" s="19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9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</row>
    <row r="3449" spans="1:8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12"/>
      <c r="K3449" s="30"/>
      <c r="L3449" s="2"/>
      <c r="M3449" s="15"/>
      <c r="N3449" s="11"/>
      <c r="O3449" s="11"/>
      <c r="P3449" s="11"/>
      <c r="Q3449" s="11"/>
      <c r="R3449" s="15"/>
      <c r="S3449" s="13"/>
      <c r="T3449" s="13"/>
      <c r="U3449" s="19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9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</row>
    <row r="3450" spans="1:8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12"/>
      <c r="K3450" s="30"/>
      <c r="L3450" s="2"/>
      <c r="M3450" s="15"/>
      <c r="N3450" s="11"/>
      <c r="O3450" s="11"/>
      <c r="P3450" s="11"/>
      <c r="Q3450" s="11"/>
      <c r="R3450" s="15"/>
      <c r="S3450" s="13"/>
      <c r="T3450" s="13"/>
      <c r="U3450" s="19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9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</row>
    <row r="3451" spans="1:8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12"/>
      <c r="K3451" s="30"/>
      <c r="L3451" s="2"/>
      <c r="M3451" s="15"/>
      <c r="N3451" s="11"/>
      <c r="O3451" s="11"/>
      <c r="P3451" s="11"/>
      <c r="Q3451" s="11"/>
      <c r="R3451" s="15"/>
      <c r="S3451" s="13"/>
      <c r="T3451" s="13"/>
      <c r="U3451" s="19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9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</row>
    <row r="3452" spans="1:8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12"/>
      <c r="K3452" s="30"/>
      <c r="L3452" s="2"/>
      <c r="M3452" s="15"/>
      <c r="N3452" s="11"/>
      <c r="O3452" s="11"/>
      <c r="P3452" s="11"/>
      <c r="Q3452" s="11"/>
      <c r="R3452" s="15"/>
      <c r="S3452" s="13"/>
      <c r="T3452" s="13"/>
      <c r="U3452" s="19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9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</row>
    <row r="3453" spans="1:8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12"/>
      <c r="K3453" s="30"/>
      <c r="L3453" s="2"/>
      <c r="M3453" s="15"/>
      <c r="N3453" s="11"/>
      <c r="O3453" s="11"/>
      <c r="P3453" s="11"/>
      <c r="Q3453" s="11"/>
      <c r="R3453" s="15"/>
      <c r="S3453" s="13"/>
      <c r="T3453" s="13"/>
      <c r="U3453" s="19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9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</row>
    <row r="3454" spans="1:8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12"/>
      <c r="K3454" s="30"/>
      <c r="L3454" s="2"/>
      <c r="M3454" s="15"/>
      <c r="N3454" s="11"/>
      <c r="O3454" s="11"/>
      <c r="P3454" s="11"/>
      <c r="Q3454" s="11"/>
      <c r="R3454" s="15"/>
      <c r="S3454" s="13"/>
      <c r="T3454" s="13"/>
      <c r="U3454" s="19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9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</row>
    <row r="3455" spans="1:8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12"/>
      <c r="K3455" s="30"/>
      <c r="L3455" s="2"/>
      <c r="M3455" s="15"/>
      <c r="N3455" s="11"/>
      <c r="O3455" s="11"/>
      <c r="P3455" s="11"/>
      <c r="Q3455" s="11"/>
      <c r="R3455" s="15"/>
      <c r="S3455" s="13"/>
      <c r="T3455" s="13"/>
      <c r="U3455" s="19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9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</row>
    <row r="3456" spans="1:8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12"/>
      <c r="K3456" s="30"/>
      <c r="L3456" s="2"/>
      <c r="M3456" s="15"/>
      <c r="N3456" s="11"/>
      <c r="O3456" s="11"/>
      <c r="P3456" s="11"/>
      <c r="Q3456" s="11"/>
      <c r="R3456" s="15"/>
      <c r="S3456" s="13"/>
      <c r="T3456" s="13"/>
      <c r="U3456" s="19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9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</row>
    <row r="3457" spans="1:8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12"/>
      <c r="K3457" s="30"/>
      <c r="L3457" s="2"/>
      <c r="M3457" s="15"/>
      <c r="N3457" s="11"/>
      <c r="O3457" s="11"/>
      <c r="P3457" s="11"/>
      <c r="Q3457" s="11"/>
      <c r="R3457" s="15"/>
      <c r="S3457" s="13"/>
      <c r="T3457" s="13"/>
      <c r="U3457" s="19"/>
      <c r="V3457" s="13"/>
      <c r="W3457" s="4"/>
      <c r="X3457" s="30"/>
      <c r="Y3457" s="27"/>
      <c r="Z3457" s="27"/>
      <c r="AA3457" s="32"/>
      <c r="AB3457" s="20"/>
      <c r="AC3457" s="23"/>
      <c r="AD3457" s="27"/>
      <c r="AE3457" s="20"/>
      <c r="AF3457" s="20"/>
      <c r="AG3457" s="20"/>
      <c r="AH3457" s="27"/>
      <c r="AI3457" s="21"/>
      <c r="AJ3457" s="27"/>
      <c r="AK3457" s="27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3"/>
      <c r="AV3457" s="23"/>
      <c r="AW3457" s="23"/>
      <c r="AX3457" s="23"/>
      <c r="AY3457" s="23"/>
      <c r="AZ3457" s="23"/>
      <c r="BA3457" s="23"/>
      <c r="BB3457" s="23"/>
      <c r="BC3457" s="23"/>
      <c r="BD3457" s="23"/>
      <c r="BE3457" s="23"/>
      <c r="BF3457" s="23"/>
      <c r="BG3457" s="23"/>
      <c r="BH3457" s="23"/>
      <c r="BI3457" s="23"/>
      <c r="BJ3457" s="23"/>
      <c r="BK3457" s="23"/>
      <c r="BL3457" s="23"/>
      <c r="BM3457" s="23"/>
      <c r="BN3457" s="23"/>
      <c r="BO3457" s="23"/>
      <c r="BP3457" s="23"/>
      <c r="BQ3457" s="23"/>
      <c r="BR3457" s="23"/>
      <c r="BS3457" s="23"/>
      <c r="BT3457" s="23"/>
      <c r="BU3457" s="23"/>
      <c r="BV3457" s="23"/>
      <c r="BW3457" s="23"/>
      <c r="BX3457" s="23"/>
      <c r="BY3457" s="23"/>
      <c r="BZ3457" s="23"/>
      <c r="CA3457" s="23"/>
      <c r="CB3457" s="23"/>
    </row>
    <row r="3458" spans="1:8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12"/>
      <c r="K3458" s="30"/>
      <c r="L3458" s="2"/>
      <c r="M3458" s="15"/>
      <c r="N3458" s="11"/>
      <c r="O3458" s="11"/>
      <c r="P3458" s="11"/>
      <c r="Q3458" s="11"/>
      <c r="R3458" s="15"/>
      <c r="S3458" s="13"/>
      <c r="T3458" s="13"/>
      <c r="U3458" s="19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9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</row>
    <row r="3459" spans="1:8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12"/>
      <c r="K3459" s="30"/>
      <c r="L3459" s="2"/>
      <c r="M3459" s="15"/>
      <c r="N3459" s="11"/>
      <c r="O3459" s="11"/>
      <c r="P3459" s="11"/>
      <c r="Q3459" s="11"/>
      <c r="R3459" s="15"/>
      <c r="S3459" s="13"/>
      <c r="T3459" s="13"/>
      <c r="U3459" s="19"/>
      <c r="V3459" s="13"/>
      <c r="W3459" s="4"/>
      <c r="X3459" s="30"/>
      <c r="Y3459" s="27"/>
      <c r="Z3459" s="27"/>
      <c r="AA3459" s="32"/>
      <c r="AB3459" s="20"/>
      <c r="AC3459" s="23"/>
      <c r="AD3459" s="27"/>
      <c r="AE3459" s="20"/>
      <c r="AF3459" s="20"/>
      <c r="AG3459" s="20"/>
      <c r="AH3459" s="27"/>
      <c r="AI3459" s="21"/>
      <c r="AJ3459" s="27"/>
      <c r="AK3459" s="27"/>
      <c r="AL3459" s="23"/>
      <c r="AM3459" s="23"/>
      <c r="AN3459" s="23"/>
      <c r="AO3459" s="23"/>
      <c r="AP3459" s="23"/>
      <c r="AQ3459" s="23"/>
      <c r="AR3459" s="23"/>
      <c r="AS3459" s="23"/>
      <c r="AT3459" s="23"/>
      <c r="AU3459" s="23"/>
      <c r="AV3459" s="23"/>
      <c r="AW3459" s="23"/>
      <c r="AX3459" s="23"/>
      <c r="AY3459" s="23"/>
      <c r="AZ3459" s="23"/>
      <c r="BA3459" s="23"/>
      <c r="BB3459" s="23"/>
      <c r="BC3459" s="23"/>
      <c r="BD3459" s="23"/>
      <c r="BE3459" s="23"/>
      <c r="BF3459" s="23"/>
      <c r="BG3459" s="23"/>
      <c r="BH3459" s="23"/>
      <c r="BI3459" s="23"/>
      <c r="BJ3459" s="23"/>
      <c r="BK3459" s="23"/>
      <c r="BL3459" s="23"/>
      <c r="BM3459" s="23"/>
      <c r="BN3459" s="23"/>
      <c r="BO3459" s="23"/>
      <c r="BP3459" s="23"/>
      <c r="BQ3459" s="23"/>
      <c r="BR3459" s="23"/>
      <c r="BS3459" s="23"/>
      <c r="BT3459" s="23"/>
      <c r="BU3459" s="23"/>
      <c r="BV3459" s="23"/>
      <c r="BW3459" s="23"/>
      <c r="BX3459" s="23"/>
      <c r="BY3459" s="23"/>
      <c r="BZ3459" s="23"/>
      <c r="CA3459" s="23"/>
      <c r="CB3459" s="23"/>
    </row>
    <row r="3460" spans="1:8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12"/>
      <c r="K3460" s="30"/>
      <c r="L3460" s="2"/>
      <c r="M3460" s="15"/>
      <c r="N3460" s="11"/>
      <c r="O3460" s="11"/>
      <c r="P3460" s="11"/>
      <c r="Q3460" s="11"/>
      <c r="R3460" s="15"/>
      <c r="S3460" s="13"/>
      <c r="T3460" s="13"/>
      <c r="U3460" s="19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9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</row>
    <row r="3461" spans="1:8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12"/>
      <c r="K3461" s="30"/>
      <c r="L3461" s="2"/>
      <c r="M3461" s="15"/>
      <c r="N3461" s="11"/>
      <c r="O3461" s="11"/>
      <c r="P3461" s="11"/>
      <c r="Q3461" s="11"/>
      <c r="R3461" s="15"/>
      <c r="S3461" s="13"/>
      <c r="T3461" s="13"/>
      <c r="U3461" s="19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9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</row>
    <row r="3462" spans="1:8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12"/>
      <c r="K3462" s="30"/>
      <c r="L3462" s="2"/>
      <c r="M3462" s="15"/>
      <c r="N3462" s="11"/>
      <c r="O3462" s="11"/>
      <c r="P3462" s="11"/>
      <c r="Q3462" s="11"/>
      <c r="R3462" s="15"/>
      <c r="S3462" s="13"/>
      <c r="T3462" s="13"/>
      <c r="U3462" s="19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9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</row>
    <row r="3463" spans="1:8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12"/>
      <c r="K3463" s="30"/>
      <c r="L3463" s="2"/>
      <c r="M3463" s="15"/>
      <c r="N3463" s="11"/>
      <c r="O3463" s="11"/>
      <c r="P3463" s="11"/>
      <c r="Q3463" s="11"/>
      <c r="R3463" s="15"/>
      <c r="S3463" s="13"/>
      <c r="T3463" s="13"/>
      <c r="U3463" s="19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9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</row>
    <row r="3464" spans="1:8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12"/>
      <c r="K3464" s="30"/>
      <c r="L3464" s="2"/>
      <c r="M3464" s="15"/>
      <c r="N3464" s="11"/>
      <c r="O3464" s="11"/>
      <c r="P3464" s="11"/>
      <c r="Q3464" s="11"/>
      <c r="R3464" s="15"/>
      <c r="S3464" s="13"/>
      <c r="T3464" s="13"/>
      <c r="U3464" s="19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9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</row>
    <row r="3465" spans="1:8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12"/>
      <c r="K3465" s="30"/>
      <c r="L3465" s="2"/>
      <c r="M3465" s="15"/>
      <c r="N3465" s="11"/>
      <c r="O3465" s="11"/>
      <c r="P3465" s="11"/>
      <c r="Q3465" s="11"/>
      <c r="R3465" s="15"/>
      <c r="S3465" s="13"/>
      <c r="T3465" s="13"/>
      <c r="U3465" s="19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9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</row>
    <row r="3466" spans="1:8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12"/>
      <c r="K3466" s="30"/>
      <c r="L3466" s="2"/>
      <c r="M3466" s="15"/>
      <c r="N3466" s="11"/>
      <c r="O3466" s="11"/>
      <c r="P3466" s="11"/>
      <c r="Q3466" s="11"/>
      <c r="R3466" s="15"/>
      <c r="S3466" s="13"/>
      <c r="T3466" s="13"/>
      <c r="U3466" s="19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9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</row>
    <row r="3467" spans="1:8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12"/>
      <c r="K3467" s="30"/>
      <c r="L3467" s="2"/>
      <c r="M3467" s="15"/>
      <c r="N3467" s="11"/>
      <c r="O3467" s="11"/>
      <c r="P3467" s="11"/>
      <c r="Q3467" s="11"/>
      <c r="R3467" s="15"/>
      <c r="S3467" s="13"/>
      <c r="T3467" s="13"/>
      <c r="U3467" s="19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9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</row>
    <row r="3468" spans="1:8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12"/>
      <c r="K3468" s="30"/>
      <c r="L3468" s="2"/>
      <c r="M3468" s="15"/>
      <c r="N3468" s="11"/>
      <c r="O3468" s="11"/>
      <c r="P3468" s="11"/>
      <c r="Q3468" s="11"/>
      <c r="R3468" s="15"/>
      <c r="S3468" s="13"/>
      <c r="T3468" s="13"/>
      <c r="U3468" s="19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9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</row>
    <row r="3469" spans="1:8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12"/>
      <c r="K3469" s="30"/>
      <c r="L3469" s="2"/>
      <c r="M3469" s="15"/>
      <c r="N3469" s="11"/>
      <c r="O3469" s="11"/>
      <c r="P3469" s="11"/>
      <c r="Q3469" s="11"/>
      <c r="R3469" s="15"/>
      <c r="S3469" s="13"/>
      <c r="T3469" s="13"/>
      <c r="U3469" s="19"/>
      <c r="V3469" s="13"/>
      <c r="W3469" s="4"/>
      <c r="X3469" s="30"/>
      <c r="Y3469" s="9"/>
      <c r="Z3469" s="9"/>
      <c r="AA3469" s="28"/>
      <c r="AB3469" s="3"/>
      <c r="AC3469" s="1"/>
      <c r="AD3469" s="9"/>
      <c r="AE3469" s="3"/>
      <c r="AF3469" s="3"/>
      <c r="AG3469" s="3"/>
      <c r="AH3469" s="9"/>
      <c r="AI3469" s="10"/>
      <c r="AJ3469" s="9"/>
      <c r="AK3469" s="9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</row>
    <row r="3470" spans="1:8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12"/>
      <c r="K3470" s="30"/>
      <c r="L3470" s="2"/>
      <c r="M3470" s="15"/>
      <c r="N3470" s="11"/>
      <c r="O3470" s="11"/>
      <c r="P3470" s="11"/>
      <c r="Q3470" s="11"/>
      <c r="R3470" s="15"/>
      <c r="S3470" s="13"/>
      <c r="T3470" s="13"/>
      <c r="U3470" s="19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9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</row>
    <row r="3471" spans="1:8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12"/>
      <c r="K3471" s="30"/>
      <c r="L3471" s="2"/>
      <c r="M3471" s="15"/>
      <c r="N3471" s="11"/>
      <c r="O3471" s="11"/>
      <c r="P3471" s="11"/>
      <c r="Q3471" s="11"/>
      <c r="R3471" s="15"/>
      <c r="S3471" s="13"/>
      <c r="T3471" s="13"/>
      <c r="U3471" s="19"/>
      <c r="V3471" s="13"/>
      <c r="W3471" s="4"/>
      <c r="X3471" s="30"/>
      <c r="Y3471" s="9"/>
      <c r="Z3471" s="9"/>
      <c r="AA3471" s="28"/>
      <c r="AB3471" s="3"/>
      <c r="AC3471" s="1"/>
      <c r="AD3471" s="9"/>
      <c r="AE3471" s="3"/>
      <c r="AF3471" s="3"/>
      <c r="AG3471" s="3"/>
      <c r="AH3471" s="9"/>
      <c r="AI3471" s="10"/>
      <c r="AJ3471" s="9"/>
      <c r="AK3471" s="9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</row>
    <row r="3472" spans="1:8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12"/>
      <c r="K3472" s="30"/>
      <c r="L3472" s="2"/>
      <c r="M3472" s="15"/>
      <c r="N3472" s="11"/>
      <c r="O3472" s="11"/>
      <c r="P3472" s="11"/>
      <c r="Q3472" s="11"/>
      <c r="R3472" s="15"/>
      <c r="S3472" s="13"/>
      <c r="T3472" s="13"/>
      <c r="U3472" s="19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9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</row>
    <row r="3473" spans="1:8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12"/>
      <c r="K3473" s="30"/>
      <c r="L3473" s="2"/>
      <c r="M3473" s="15"/>
      <c r="N3473" s="11"/>
      <c r="O3473" s="11"/>
      <c r="P3473" s="11"/>
      <c r="Q3473" s="11"/>
      <c r="R3473" s="15"/>
      <c r="S3473" s="13"/>
      <c r="T3473" s="13"/>
      <c r="U3473" s="19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9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</row>
    <row r="3474" spans="1:8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12"/>
      <c r="K3474" s="30"/>
      <c r="L3474" s="2"/>
      <c r="M3474" s="15"/>
      <c r="N3474" s="11"/>
      <c r="O3474" s="11"/>
      <c r="P3474" s="11"/>
      <c r="Q3474" s="11"/>
      <c r="R3474" s="15"/>
      <c r="S3474" s="13"/>
      <c r="T3474" s="13"/>
      <c r="U3474" s="19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9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</row>
    <row r="3475" spans="1:8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12"/>
      <c r="K3475" s="30"/>
      <c r="L3475" s="2"/>
      <c r="M3475" s="15"/>
      <c r="N3475" s="11"/>
      <c r="O3475" s="11"/>
      <c r="P3475" s="11"/>
      <c r="Q3475" s="11"/>
      <c r="R3475" s="15"/>
      <c r="S3475" s="13"/>
      <c r="T3475" s="13"/>
      <c r="U3475" s="19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9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</row>
    <row r="3476" spans="1:8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12"/>
      <c r="K3476" s="30"/>
      <c r="L3476" s="2"/>
      <c r="M3476" s="15"/>
      <c r="N3476" s="11"/>
      <c r="O3476" s="11"/>
      <c r="P3476" s="11"/>
      <c r="Q3476" s="11"/>
      <c r="R3476" s="15"/>
      <c r="S3476" s="13"/>
      <c r="T3476" s="13"/>
      <c r="U3476" s="19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9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</row>
    <row r="3477" spans="1:8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12"/>
      <c r="K3477" s="30"/>
      <c r="L3477" s="2"/>
      <c r="M3477" s="15"/>
      <c r="N3477" s="11"/>
      <c r="O3477" s="11"/>
      <c r="P3477" s="11"/>
      <c r="Q3477" s="11"/>
      <c r="R3477" s="15"/>
      <c r="S3477" s="13"/>
      <c r="T3477" s="13"/>
      <c r="U3477" s="19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9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</row>
    <row r="3478" spans="1:8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12"/>
      <c r="K3478" s="30"/>
      <c r="L3478" s="2"/>
      <c r="M3478" s="15"/>
      <c r="N3478" s="11"/>
      <c r="O3478" s="11"/>
      <c r="P3478" s="11"/>
      <c r="Q3478" s="11"/>
      <c r="R3478" s="15"/>
      <c r="S3478" s="13"/>
      <c r="T3478" s="13"/>
      <c r="U3478" s="19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9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</row>
    <row r="3479" spans="1:8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12"/>
      <c r="K3479" s="30"/>
      <c r="L3479" s="2"/>
      <c r="M3479" s="15"/>
      <c r="N3479" s="11"/>
      <c r="O3479" s="11"/>
      <c r="P3479" s="11"/>
      <c r="Q3479" s="11"/>
      <c r="R3479" s="15"/>
      <c r="S3479" s="13"/>
      <c r="T3479" s="13"/>
      <c r="U3479" s="19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9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</row>
    <row r="3480" spans="1:8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12"/>
      <c r="K3480" s="30"/>
      <c r="L3480" s="2"/>
      <c r="M3480" s="15"/>
      <c r="N3480" s="11"/>
      <c r="O3480" s="11"/>
      <c r="P3480" s="11"/>
      <c r="Q3480" s="11"/>
      <c r="R3480" s="15"/>
      <c r="S3480" s="13"/>
      <c r="T3480" s="13"/>
      <c r="U3480" s="19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9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</row>
    <row r="3481" spans="1:8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12"/>
      <c r="K3481" s="30"/>
      <c r="L3481" s="2"/>
      <c r="M3481" s="15"/>
      <c r="N3481" s="11"/>
      <c r="O3481" s="11"/>
      <c r="P3481" s="11"/>
      <c r="Q3481" s="11"/>
      <c r="R3481" s="15"/>
      <c r="S3481" s="13"/>
      <c r="T3481" s="13"/>
      <c r="U3481" s="19"/>
      <c r="V3481" s="13"/>
      <c r="W3481" s="4"/>
      <c r="X3481" s="30"/>
      <c r="Y3481" s="9"/>
      <c r="Z3481" s="9"/>
      <c r="AA3481" s="28"/>
      <c r="AB3481" s="3"/>
      <c r="AC3481" s="1"/>
      <c r="AD3481" s="9"/>
      <c r="AE3481" s="3"/>
      <c r="AF3481" s="3"/>
      <c r="AG3481" s="3"/>
      <c r="AH3481" s="9"/>
      <c r="AI3481" s="10"/>
      <c r="AJ3481" s="9"/>
      <c r="AK3481" s="9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</row>
    <row r="3482" spans="1:8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12"/>
      <c r="K3482" s="30"/>
      <c r="L3482" s="2"/>
      <c r="M3482" s="15"/>
      <c r="N3482" s="11"/>
      <c r="O3482" s="11"/>
      <c r="P3482" s="11"/>
      <c r="Q3482" s="11"/>
      <c r="R3482" s="15"/>
      <c r="S3482" s="13"/>
      <c r="T3482" s="13"/>
      <c r="U3482" s="19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9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</row>
    <row r="3483" spans="1:8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12"/>
      <c r="K3483" s="30"/>
      <c r="L3483" s="2"/>
      <c r="M3483" s="15"/>
      <c r="N3483" s="11"/>
      <c r="O3483" s="11"/>
      <c r="P3483" s="11"/>
      <c r="Q3483" s="11"/>
      <c r="R3483" s="15"/>
      <c r="S3483" s="13"/>
      <c r="T3483" s="13"/>
      <c r="U3483" s="19"/>
      <c r="V3483" s="13"/>
      <c r="W3483" s="4"/>
      <c r="X3483" s="30"/>
      <c r="Y3483" s="9"/>
      <c r="Z3483" s="9"/>
      <c r="AA3483" s="28"/>
      <c r="AB3483" s="3"/>
      <c r="AC3483" s="1"/>
      <c r="AD3483" s="9"/>
      <c r="AE3483" s="3"/>
      <c r="AF3483" s="3"/>
      <c r="AG3483" s="3"/>
      <c r="AH3483" s="9"/>
      <c r="AI3483" s="10"/>
      <c r="AJ3483" s="9"/>
      <c r="AK3483" s="9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</row>
    <row r="3484" spans="1:8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12"/>
      <c r="K3484" s="30"/>
      <c r="L3484" s="2"/>
      <c r="M3484" s="15"/>
      <c r="N3484" s="11"/>
      <c r="O3484" s="11"/>
      <c r="P3484" s="11"/>
      <c r="Q3484" s="11"/>
      <c r="R3484" s="15"/>
      <c r="S3484" s="13"/>
      <c r="T3484" s="13"/>
      <c r="U3484" s="19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9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</row>
    <row r="3485" spans="1:8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12"/>
      <c r="K3485" s="30"/>
      <c r="L3485" s="2"/>
      <c r="M3485" s="15"/>
      <c r="N3485" s="11"/>
      <c r="O3485" s="11"/>
      <c r="P3485" s="11"/>
      <c r="Q3485" s="11"/>
      <c r="R3485" s="15"/>
      <c r="S3485" s="13"/>
      <c r="T3485" s="13"/>
      <c r="U3485" s="19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9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</row>
    <row r="3486" spans="1:8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12"/>
      <c r="K3486" s="30"/>
      <c r="L3486" s="2"/>
      <c r="M3486" s="15"/>
      <c r="N3486" s="11"/>
      <c r="O3486" s="11"/>
      <c r="P3486" s="11"/>
      <c r="Q3486" s="11"/>
      <c r="R3486" s="15"/>
      <c r="S3486" s="13"/>
      <c r="T3486" s="13"/>
      <c r="U3486" s="19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9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</row>
    <row r="3487" spans="1:8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12"/>
      <c r="K3487" s="30"/>
      <c r="L3487" s="2"/>
      <c r="M3487" s="15"/>
      <c r="N3487" s="11"/>
      <c r="O3487" s="11"/>
      <c r="P3487" s="11"/>
      <c r="Q3487" s="11"/>
      <c r="R3487" s="15"/>
      <c r="S3487" s="13"/>
      <c r="T3487" s="13"/>
      <c r="U3487" s="19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9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</row>
    <row r="3488" spans="1:8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12"/>
      <c r="K3488" s="30"/>
      <c r="L3488" s="2"/>
      <c r="M3488" s="15"/>
      <c r="N3488" s="11"/>
      <c r="O3488" s="11"/>
      <c r="P3488" s="11"/>
      <c r="Q3488" s="11"/>
      <c r="R3488" s="15"/>
      <c r="S3488" s="13"/>
      <c r="T3488" s="13"/>
      <c r="U3488" s="19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9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</row>
    <row r="3489" spans="1:8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12"/>
      <c r="K3489" s="30"/>
      <c r="L3489" s="2"/>
      <c r="M3489" s="15"/>
      <c r="N3489" s="11"/>
      <c r="O3489" s="11"/>
      <c r="P3489" s="11"/>
      <c r="Q3489" s="11"/>
      <c r="R3489" s="15"/>
      <c r="S3489" s="13"/>
      <c r="T3489" s="13"/>
      <c r="U3489" s="19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9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</row>
    <row r="3490" spans="1:8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12"/>
      <c r="K3490" s="30"/>
      <c r="L3490" s="2"/>
      <c r="M3490" s="15"/>
      <c r="N3490" s="11"/>
      <c r="O3490" s="11"/>
      <c r="P3490" s="11"/>
      <c r="Q3490" s="11"/>
      <c r="R3490" s="15"/>
      <c r="S3490" s="13"/>
      <c r="T3490" s="13"/>
      <c r="U3490" s="19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9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</row>
    <row r="3491" spans="1:8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12"/>
      <c r="K3491" s="30"/>
      <c r="L3491" s="2"/>
      <c r="M3491" s="15"/>
      <c r="N3491" s="11"/>
      <c r="O3491" s="11"/>
      <c r="P3491" s="11"/>
      <c r="Q3491" s="11"/>
      <c r="R3491" s="15"/>
      <c r="S3491" s="13"/>
      <c r="T3491" s="13"/>
      <c r="U3491" s="19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9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</row>
    <row r="3492" spans="1:8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12"/>
      <c r="K3492" s="30"/>
      <c r="L3492" s="2"/>
      <c r="M3492" s="15"/>
      <c r="N3492" s="11"/>
      <c r="O3492" s="11"/>
      <c r="P3492" s="11"/>
      <c r="Q3492" s="11"/>
      <c r="R3492" s="15"/>
      <c r="S3492" s="13"/>
      <c r="T3492" s="13"/>
      <c r="U3492" s="19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9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</row>
    <row r="3493" spans="1:8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12"/>
      <c r="K3493" s="30"/>
      <c r="L3493" s="2"/>
      <c r="M3493" s="15"/>
      <c r="N3493" s="11"/>
      <c r="O3493" s="11"/>
      <c r="P3493" s="11"/>
      <c r="Q3493" s="11"/>
      <c r="R3493" s="15"/>
      <c r="S3493" s="13"/>
      <c r="T3493" s="13"/>
      <c r="U3493" s="19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9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</row>
    <row r="3494" spans="1:8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12"/>
      <c r="K3494" s="30"/>
      <c r="L3494" s="2"/>
      <c r="M3494" s="15"/>
      <c r="N3494" s="11"/>
      <c r="O3494" s="11"/>
      <c r="P3494" s="11"/>
      <c r="Q3494" s="11"/>
      <c r="R3494" s="15"/>
      <c r="S3494" s="13"/>
      <c r="T3494" s="13"/>
      <c r="U3494" s="19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9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</row>
    <row r="3495" spans="1:8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12"/>
      <c r="K3495" s="30"/>
      <c r="L3495" s="2"/>
      <c r="M3495" s="15"/>
      <c r="N3495" s="11"/>
      <c r="O3495" s="11"/>
      <c r="P3495" s="11"/>
      <c r="Q3495" s="11"/>
      <c r="R3495" s="15"/>
      <c r="S3495" s="13"/>
      <c r="T3495" s="13"/>
      <c r="U3495" s="19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9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</row>
    <row r="3496" spans="1:8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12"/>
      <c r="K3496" s="30"/>
      <c r="L3496" s="2"/>
      <c r="M3496" s="15"/>
      <c r="N3496" s="11"/>
      <c r="O3496" s="11"/>
      <c r="P3496" s="11"/>
      <c r="Q3496" s="11"/>
      <c r="R3496" s="15"/>
      <c r="S3496" s="13"/>
      <c r="T3496" s="13"/>
      <c r="U3496" s="19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9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</row>
    <row r="3497" spans="1:8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12"/>
      <c r="K3497" s="30"/>
      <c r="L3497" s="2"/>
      <c r="M3497" s="15"/>
      <c r="N3497" s="11"/>
      <c r="O3497" s="11"/>
      <c r="P3497" s="11"/>
      <c r="Q3497" s="11"/>
      <c r="R3497" s="15"/>
      <c r="S3497" s="13"/>
      <c r="T3497" s="13"/>
      <c r="U3497" s="19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9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</row>
    <row r="3498" spans="1:8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12"/>
      <c r="K3498" s="30"/>
      <c r="L3498" s="2"/>
      <c r="M3498" s="15"/>
      <c r="N3498" s="11"/>
      <c r="O3498" s="11"/>
      <c r="P3498" s="11"/>
      <c r="Q3498" s="11"/>
      <c r="R3498" s="15"/>
      <c r="S3498" s="13"/>
      <c r="T3498" s="13"/>
      <c r="U3498" s="19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9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</row>
    <row r="3499" spans="1:8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12"/>
      <c r="K3499" s="30"/>
      <c r="L3499" s="2"/>
      <c r="M3499" s="15"/>
      <c r="N3499" s="11"/>
      <c r="O3499" s="11"/>
      <c r="P3499" s="11"/>
      <c r="Q3499" s="11"/>
      <c r="R3499" s="15"/>
      <c r="S3499" s="13"/>
      <c r="T3499" s="13"/>
      <c r="U3499" s="19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9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</row>
    <row r="3500" spans="1:8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12"/>
      <c r="K3500" s="30"/>
      <c r="L3500" s="2"/>
      <c r="M3500" s="15"/>
      <c r="N3500" s="11"/>
      <c r="O3500" s="11"/>
      <c r="P3500" s="11"/>
      <c r="Q3500" s="11"/>
      <c r="R3500" s="15"/>
      <c r="S3500" s="13"/>
      <c r="T3500" s="13"/>
      <c r="U3500" s="19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9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</row>
    <row r="3501" spans="1:8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12"/>
      <c r="K3501" s="30"/>
      <c r="L3501" s="2"/>
      <c r="M3501" s="15"/>
      <c r="N3501" s="11"/>
      <c r="O3501" s="11"/>
      <c r="P3501" s="11"/>
      <c r="Q3501" s="11"/>
      <c r="R3501" s="15"/>
      <c r="S3501" s="13"/>
      <c r="T3501" s="13"/>
      <c r="U3501" s="19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9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</row>
    <row r="3502" spans="1:8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12"/>
      <c r="K3502" s="30"/>
      <c r="L3502" s="2"/>
      <c r="M3502" s="15"/>
      <c r="N3502" s="11"/>
      <c r="O3502" s="11"/>
      <c r="P3502" s="11"/>
      <c r="Q3502" s="11"/>
      <c r="R3502" s="15"/>
      <c r="S3502" s="13"/>
      <c r="T3502" s="13"/>
      <c r="U3502" s="19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9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</row>
    <row r="3503" spans="1:8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12"/>
      <c r="K3503" s="30"/>
      <c r="L3503" s="2"/>
      <c r="M3503" s="15"/>
      <c r="N3503" s="11"/>
      <c r="O3503" s="11"/>
      <c r="P3503" s="11"/>
      <c r="Q3503" s="11"/>
      <c r="R3503" s="15"/>
      <c r="S3503" s="13"/>
      <c r="T3503" s="13"/>
      <c r="U3503" s="19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9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</row>
    <row r="3504" spans="1:8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12"/>
      <c r="K3504" s="30"/>
      <c r="L3504" s="2"/>
      <c r="M3504" s="15"/>
      <c r="N3504" s="11"/>
      <c r="O3504" s="11"/>
      <c r="P3504" s="11"/>
      <c r="Q3504" s="11"/>
      <c r="R3504" s="15"/>
      <c r="S3504" s="13"/>
      <c r="T3504" s="13"/>
      <c r="U3504" s="19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9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</row>
    <row r="3505" spans="1:8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12"/>
      <c r="K3505" s="30"/>
      <c r="L3505" s="2"/>
      <c r="M3505" s="15"/>
      <c r="N3505" s="11"/>
      <c r="O3505" s="11"/>
      <c r="P3505" s="11"/>
      <c r="Q3505" s="11"/>
      <c r="R3505" s="15"/>
      <c r="S3505" s="13"/>
      <c r="T3505" s="13"/>
      <c r="U3505" s="19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9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</row>
    <row r="3506" spans="1:8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12"/>
      <c r="K3506" s="30"/>
      <c r="L3506" s="2"/>
      <c r="M3506" s="15"/>
      <c r="N3506" s="11"/>
      <c r="O3506" s="11"/>
      <c r="P3506" s="11"/>
      <c r="Q3506" s="11"/>
      <c r="R3506" s="15"/>
      <c r="S3506" s="13"/>
      <c r="T3506" s="13"/>
      <c r="U3506" s="19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9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</row>
    <row r="3507" spans="1:8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12"/>
      <c r="K3507" s="30"/>
      <c r="L3507" s="2"/>
      <c r="M3507" s="15"/>
      <c r="N3507" s="11"/>
      <c r="O3507" s="11"/>
      <c r="P3507" s="11"/>
      <c r="Q3507" s="11"/>
      <c r="R3507" s="15"/>
      <c r="S3507" s="13"/>
      <c r="T3507" s="13"/>
      <c r="U3507" s="19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9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</row>
    <row r="3508" spans="1:8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12"/>
      <c r="K3508" s="30"/>
      <c r="L3508" s="2"/>
      <c r="M3508" s="15"/>
      <c r="N3508" s="11"/>
      <c r="O3508" s="11"/>
      <c r="P3508" s="11"/>
      <c r="Q3508" s="11"/>
      <c r="R3508" s="15"/>
      <c r="S3508" s="13"/>
      <c r="T3508" s="13"/>
      <c r="U3508" s="19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9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</row>
    <row r="3509" spans="1:8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12"/>
      <c r="K3509" s="30"/>
      <c r="L3509" s="2"/>
      <c r="M3509" s="15"/>
      <c r="N3509" s="11"/>
      <c r="O3509" s="11"/>
      <c r="P3509" s="11"/>
      <c r="Q3509" s="11"/>
      <c r="R3509" s="15"/>
      <c r="S3509" s="13"/>
      <c r="T3509" s="13"/>
      <c r="U3509" s="19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9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</row>
    <row r="3510" spans="1:8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12"/>
      <c r="K3510" s="30"/>
      <c r="L3510" s="2"/>
      <c r="M3510" s="15"/>
      <c r="N3510" s="11"/>
      <c r="O3510" s="11"/>
      <c r="P3510" s="11"/>
      <c r="Q3510" s="11"/>
      <c r="R3510" s="15"/>
      <c r="S3510" s="13"/>
      <c r="T3510" s="13"/>
      <c r="U3510" s="19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9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</row>
    <row r="3511" spans="1:8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12"/>
      <c r="K3511" s="30"/>
      <c r="L3511" s="2"/>
      <c r="M3511" s="15"/>
      <c r="N3511" s="11"/>
      <c r="O3511" s="11"/>
      <c r="P3511" s="11"/>
      <c r="Q3511" s="11"/>
      <c r="R3511" s="15"/>
      <c r="S3511" s="13"/>
      <c r="T3511" s="13"/>
      <c r="U3511" s="19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9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</row>
    <row r="3512" spans="1:8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12"/>
      <c r="K3512" s="30"/>
      <c r="L3512" s="2"/>
      <c r="M3512" s="15"/>
      <c r="N3512" s="11"/>
      <c r="O3512" s="11"/>
      <c r="P3512" s="11"/>
      <c r="Q3512" s="11"/>
      <c r="R3512" s="15"/>
      <c r="S3512" s="13"/>
      <c r="T3512" s="13"/>
      <c r="U3512" s="19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9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</row>
    <row r="3513" spans="1:8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12"/>
      <c r="K3513" s="30"/>
      <c r="L3513" s="2"/>
      <c r="M3513" s="15"/>
      <c r="N3513" s="11"/>
      <c r="O3513" s="11"/>
      <c r="P3513" s="11"/>
      <c r="Q3513" s="11"/>
      <c r="R3513" s="15"/>
      <c r="S3513" s="13"/>
      <c r="T3513" s="13"/>
      <c r="U3513" s="19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9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</row>
    <row r="3514" spans="1:8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12"/>
      <c r="K3514" s="30"/>
      <c r="L3514" s="2"/>
      <c r="M3514" s="15"/>
      <c r="N3514" s="11"/>
      <c r="O3514" s="11"/>
      <c r="P3514" s="11"/>
      <c r="Q3514" s="11"/>
      <c r="R3514" s="15"/>
      <c r="S3514" s="13"/>
      <c r="T3514" s="13"/>
      <c r="U3514" s="19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9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</row>
    <row r="3515" spans="1:8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12"/>
      <c r="K3515" s="30"/>
      <c r="L3515" s="2"/>
      <c r="M3515" s="15"/>
      <c r="N3515" s="11"/>
      <c r="O3515" s="11"/>
      <c r="P3515" s="11"/>
      <c r="Q3515" s="11"/>
      <c r="R3515" s="15"/>
      <c r="S3515" s="13"/>
      <c r="T3515" s="13"/>
      <c r="U3515" s="19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9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</row>
    <row r="3516" spans="1:8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12"/>
      <c r="K3516" s="30"/>
      <c r="L3516" s="2"/>
      <c r="M3516" s="15"/>
      <c r="N3516" s="11"/>
      <c r="O3516" s="11"/>
      <c r="P3516" s="11"/>
      <c r="Q3516" s="11"/>
      <c r="R3516" s="15"/>
      <c r="S3516" s="13"/>
      <c r="T3516" s="13"/>
      <c r="U3516" s="19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9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</row>
    <row r="3517" spans="1:8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12"/>
      <c r="K3517" s="30"/>
      <c r="L3517" s="2"/>
      <c r="M3517" s="15"/>
      <c r="N3517" s="11"/>
      <c r="O3517" s="11"/>
      <c r="P3517" s="11"/>
      <c r="Q3517" s="11"/>
      <c r="R3517" s="15"/>
      <c r="S3517" s="13"/>
      <c r="T3517" s="13"/>
      <c r="U3517" s="19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9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</row>
    <row r="3518" spans="1:8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12"/>
      <c r="K3518" s="30"/>
      <c r="L3518" s="2"/>
      <c r="M3518" s="15"/>
      <c r="N3518" s="11"/>
      <c r="O3518" s="11"/>
      <c r="P3518" s="11"/>
      <c r="Q3518" s="11"/>
      <c r="R3518" s="15"/>
      <c r="S3518" s="13"/>
      <c r="T3518" s="13"/>
      <c r="U3518" s="19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9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</row>
    <row r="3519" spans="1:8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12"/>
      <c r="K3519" s="30"/>
      <c r="L3519" s="2"/>
      <c r="M3519" s="15"/>
      <c r="N3519" s="11"/>
      <c r="O3519" s="11"/>
      <c r="P3519" s="11"/>
      <c r="Q3519" s="11"/>
      <c r="R3519" s="15"/>
      <c r="S3519" s="13"/>
      <c r="T3519" s="13"/>
      <c r="U3519" s="19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9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</row>
    <row r="3520" spans="1:8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12"/>
      <c r="K3520" s="30"/>
      <c r="L3520" s="2"/>
      <c r="M3520" s="15"/>
      <c r="N3520" s="11"/>
      <c r="O3520" s="11"/>
      <c r="P3520" s="11"/>
      <c r="Q3520" s="11"/>
      <c r="R3520" s="15"/>
      <c r="S3520" s="13"/>
      <c r="T3520" s="13"/>
      <c r="U3520" s="19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9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</row>
    <row r="3521" spans="1:8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12"/>
      <c r="K3521" s="30"/>
      <c r="L3521" s="2"/>
      <c r="M3521" s="15"/>
      <c r="N3521" s="11"/>
      <c r="O3521" s="11"/>
      <c r="P3521" s="11"/>
      <c r="Q3521" s="11"/>
      <c r="R3521" s="15"/>
      <c r="S3521" s="13"/>
      <c r="T3521" s="13"/>
      <c r="U3521" s="19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9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</row>
    <row r="3522" spans="1:8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12"/>
      <c r="K3522" s="30"/>
      <c r="L3522" s="2"/>
      <c r="M3522" s="15"/>
      <c r="N3522" s="11"/>
      <c r="O3522" s="11"/>
      <c r="P3522" s="11"/>
      <c r="Q3522" s="11"/>
      <c r="R3522" s="15"/>
      <c r="S3522" s="13"/>
      <c r="T3522" s="13"/>
      <c r="U3522" s="19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9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</row>
    <row r="3523" spans="1:8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12"/>
      <c r="K3523" s="30"/>
      <c r="L3523" s="2"/>
      <c r="M3523" s="15"/>
      <c r="N3523" s="11"/>
      <c r="O3523" s="11"/>
      <c r="P3523" s="11"/>
      <c r="Q3523" s="11"/>
      <c r="R3523" s="15"/>
      <c r="S3523" s="13"/>
      <c r="T3523" s="13"/>
      <c r="U3523" s="19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9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</row>
    <row r="3524" spans="1:8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12"/>
      <c r="K3524" s="30"/>
      <c r="L3524" s="2"/>
      <c r="M3524" s="15"/>
      <c r="N3524" s="11"/>
      <c r="O3524" s="11"/>
      <c r="P3524" s="11"/>
      <c r="Q3524" s="11"/>
      <c r="R3524" s="15"/>
      <c r="S3524" s="13"/>
      <c r="T3524" s="13"/>
      <c r="U3524" s="19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9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</row>
    <row r="3525" spans="1:8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12"/>
      <c r="K3525" s="30"/>
      <c r="L3525" s="2"/>
      <c r="M3525" s="15"/>
      <c r="N3525" s="11"/>
      <c r="O3525" s="11"/>
      <c r="P3525" s="11"/>
      <c r="Q3525" s="11"/>
      <c r="R3525" s="15"/>
      <c r="S3525" s="13"/>
      <c r="T3525" s="13"/>
      <c r="U3525" s="19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9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</row>
    <row r="3526" spans="1:8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12"/>
      <c r="K3526" s="30"/>
      <c r="L3526" s="2"/>
      <c r="M3526" s="15"/>
      <c r="N3526" s="11"/>
      <c r="O3526" s="11"/>
      <c r="P3526" s="11"/>
      <c r="Q3526" s="11"/>
      <c r="R3526" s="15"/>
      <c r="S3526" s="13"/>
      <c r="T3526" s="13"/>
      <c r="U3526" s="19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9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</row>
    <row r="3527" spans="1:8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12"/>
      <c r="K3527" s="30"/>
      <c r="L3527" s="2"/>
      <c r="M3527" s="15"/>
      <c r="N3527" s="11"/>
      <c r="O3527" s="11"/>
      <c r="P3527" s="11"/>
      <c r="Q3527" s="11"/>
      <c r="R3527" s="15"/>
      <c r="S3527" s="13"/>
      <c r="T3527" s="13"/>
      <c r="U3527" s="19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9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</row>
    <row r="3528" spans="1:8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12"/>
      <c r="K3528" s="30"/>
      <c r="L3528" s="2"/>
      <c r="M3528" s="15"/>
      <c r="N3528" s="11"/>
      <c r="O3528" s="11"/>
      <c r="P3528" s="11"/>
      <c r="Q3528" s="11"/>
      <c r="R3528" s="15"/>
      <c r="S3528" s="13"/>
      <c r="T3528" s="13"/>
      <c r="U3528" s="19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9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</row>
    <row r="3529" spans="1:8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12"/>
      <c r="K3529" s="30"/>
      <c r="L3529" s="2"/>
      <c r="M3529" s="15"/>
      <c r="N3529" s="11"/>
      <c r="O3529" s="11"/>
      <c r="P3529" s="11"/>
      <c r="Q3529" s="11"/>
      <c r="R3529" s="15"/>
      <c r="S3529" s="13"/>
      <c r="T3529" s="13"/>
      <c r="U3529" s="19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9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</row>
    <row r="3530" spans="1:8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12"/>
      <c r="K3530" s="30"/>
      <c r="L3530" s="2"/>
      <c r="M3530" s="15"/>
      <c r="N3530" s="11"/>
      <c r="O3530" s="11"/>
      <c r="P3530" s="11"/>
      <c r="Q3530" s="11"/>
      <c r="R3530" s="15"/>
      <c r="S3530" s="13"/>
      <c r="T3530" s="13"/>
      <c r="U3530" s="19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9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</row>
    <row r="3531" spans="1:8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12"/>
      <c r="K3531" s="30"/>
      <c r="L3531" s="2"/>
      <c r="M3531" s="15"/>
      <c r="N3531" s="11"/>
      <c r="O3531" s="11"/>
      <c r="P3531" s="11"/>
      <c r="Q3531" s="11"/>
      <c r="R3531" s="15"/>
      <c r="S3531" s="13"/>
      <c r="T3531" s="13"/>
      <c r="U3531" s="19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9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</row>
    <row r="3532" spans="1:8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12"/>
      <c r="K3532" s="30"/>
      <c r="L3532" s="2"/>
      <c r="M3532" s="15"/>
      <c r="N3532" s="11"/>
      <c r="O3532" s="11"/>
      <c r="P3532" s="11"/>
      <c r="Q3532" s="11"/>
      <c r="R3532" s="15"/>
      <c r="S3532" s="13"/>
      <c r="T3532" s="13"/>
      <c r="U3532" s="19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9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</row>
    <row r="3533" spans="1:8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12"/>
      <c r="K3533" s="30"/>
      <c r="L3533" s="2"/>
      <c r="M3533" s="15"/>
      <c r="N3533" s="11"/>
      <c r="O3533" s="11"/>
      <c r="P3533" s="11"/>
      <c r="Q3533" s="11"/>
      <c r="R3533" s="15"/>
      <c r="S3533" s="13"/>
      <c r="T3533" s="13"/>
      <c r="U3533" s="19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9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</row>
    <row r="3534" spans="1:8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12"/>
      <c r="K3534" s="30"/>
      <c r="L3534" s="2"/>
      <c r="M3534" s="15"/>
      <c r="N3534" s="11"/>
      <c r="O3534" s="11"/>
      <c r="P3534" s="11"/>
      <c r="Q3534" s="11"/>
      <c r="R3534" s="15"/>
      <c r="S3534" s="13"/>
      <c r="T3534" s="13"/>
      <c r="U3534" s="19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9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</row>
    <row r="3535" spans="1:8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12"/>
      <c r="K3535" s="30"/>
      <c r="L3535" s="2"/>
      <c r="M3535" s="15"/>
      <c r="N3535" s="11"/>
      <c r="O3535" s="11"/>
      <c r="P3535" s="11"/>
      <c r="Q3535" s="11"/>
      <c r="R3535" s="15"/>
      <c r="S3535" s="13"/>
      <c r="T3535" s="13"/>
      <c r="U3535" s="19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9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</row>
    <row r="3536" spans="1:8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12"/>
      <c r="K3536" s="30"/>
      <c r="L3536" s="2"/>
      <c r="M3536" s="15"/>
      <c r="N3536" s="11"/>
      <c r="O3536" s="11"/>
      <c r="P3536" s="11"/>
      <c r="Q3536" s="11"/>
      <c r="R3536" s="15"/>
      <c r="S3536" s="13"/>
      <c r="T3536" s="13"/>
      <c r="U3536" s="19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9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</row>
    <row r="3537" spans="1:8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12"/>
      <c r="K3537" s="30"/>
      <c r="L3537" s="2"/>
      <c r="M3537" s="15"/>
      <c r="N3537" s="11"/>
      <c r="O3537" s="11"/>
      <c r="P3537" s="11"/>
      <c r="Q3537" s="11"/>
      <c r="R3537" s="15"/>
      <c r="S3537" s="13"/>
      <c r="T3537" s="13"/>
      <c r="U3537" s="19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9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</row>
    <row r="3538" spans="1:8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12"/>
      <c r="K3538" s="30"/>
      <c r="L3538" s="2"/>
      <c r="M3538" s="15"/>
      <c r="N3538" s="11"/>
      <c r="O3538" s="11"/>
      <c r="P3538" s="11"/>
      <c r="Q3538" s="11"/>
      <c r="R3538" s="15"/>
      <c r="S3538" s="13"/>
      <c r="T3538" s="13"/>
      <c r="U3538" s="19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9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</row>
    <row r="3539" spans="1:8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12"/>
      <c r="K3539" s="30"/>
      <c r="L3539" s="2"/>
      <c r="M3539" s="15"/>
      <c r="N3539" s="11"/>
      <c r="O3539" s="11"/>
      <c r="P3539" s="11"/>
      <c r="Q3539" s="11"/>
      <c r="R3539" s="15"/>
      <c r="S3539" s="13"/>
      <c r="T3539" s="13"/>
      <c r="U3539" s="19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9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</row>
    <row r="3540" spans="1:8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12"/>
      <c r="K3540" s="30"/>
      <c r="L3540" s="2"/>
      <c r="M3540" s="15"/>
      <c r="N3540" s="11"/>
      <c r="O3540" s="11"/>
      <c r="P3540" s="11"/>
      <c r="Q3540" s="11"/>
      <c r="R3540" s="15"/>
      <c r="S3540" s="13"/>
      <c r="T3540" s="13"/>
      <c r="U3540" s="19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9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</row>
    <row r="3541" spans="1:8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12"/>
      <c r="K3541" s="30"/>
      <c r="L3541" s="2"/>
      <c r="M3541" s="15"/>
      <c r="N3541" s="11"/>
      <c r="O3541" s="11"/>
      <c r="P3541" s="11"/>
      <c r="Q3541" s="11"/>
      <c r="R3541" s="15"/>
      <c r="S3541" s="13"/>
      <c r="T3541" s="13"/>
      <c r="U3541" s="19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9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</row>
    <row r="3542" spans="1:8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12"/>
      <c r="K3542" s="30"/>
      <c r="L3542" s="2"/>
      <c r="M3542" s="15"/>
      <c r="N3542" s="11"/>
      <c r="O3542" s="11"/>
      <c r="P3542" s="11"/>
      <c r="Q3542" s="11"/>
      <c r="R3542" s="15"/>
      <c r="S3542" s="13"/>
      <c r="T3542" s="13"/>
      <c r="U3542" s="19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9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</row>
    <row r="3543" spans="1:8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12"/>
      <c r="K3543" s="30"/>
      <c r="L3543" s="2"/>
      <c r="M3543" s="15"/>
      <c r="N3543" s="11"/>
      <c r="O3543" s="11"/>
      <c r="P3543" s="11"/>
      <c r="Q3543" s="11"/>
      <c r="R3543" s="15"/>
      <c r="S3543" s="13"/>
      <c r="T3543" s="13"/>
      <c r="U3543" s="19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9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</row>
    <row r="3544" spans="1:8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12"/>
      <c r="K3544" s="30"/>
      <c r="L3544" s="2"/>
      <c r="M3544" s="15"/>
      <c r="N3544" s="11"/>
      <c r="O3544" s="11"/>
      <c r="P3544" s="11"/>
      <c r="Q3544" s="11"/>
      <c r="R3544" s="15"/>
      <c r="S3544" s="13"/>
      <c r="T3544" s="13"/>
      <c r="U3544" s="19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9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</row>
    <row r="3545" spans="1:8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12"/>
      <c r="K3545" s="30"/>
      <c r="L3545" s="2"/>
      <c r="M3545" s="15"/>
      <c r="N3545" s="11"/>
      <c r="O3545" s="11"/>
      <c r="P3545" s="11"/>
      <c r="Q3545" s="11"/>
      <c r="R3545" s="15"/>
      <c r="S3545" s="13"/>
      <c r="T3545" s="13"/>
      <c r="U3545" s="19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9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</row>
    <row r="3546" spans="1:8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12"/>
      <c r="K3546" s="30"/>
      <c r="L3546" s="2"/>
      <c r="M3546" s="15"/>
      <c r="N3546" s="11"/>
      <c r="O3546" s="11"/>
      <c r="P3546" s="11"/>
      <c r="Q3546" s="11"/>
      <c r="R3546" s="15"/>
      <c r="S3546" s="13"/>
      <c r="T3546" s="13"/>
      <c r="U3546" s="19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9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</row>
    <row r="3547" spans="1:8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12"/>
      <c r="K3547" s="30"/>
      <c r="L3547" s="2"/>
      <c r="M3547" s="15"/>
      <c r="N3547" s="11"/>
      <c r="O3547" s="11"/>
      <c r="P3547" s="11"/>
      <c r="Q3547" s="11"/>
      <c r="R3547" s="15"/>
      <c r="S3547" s="13"/>
      <c r="T3547" s="13"/>
      <c r="U3547" s="19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9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</row>
    <row r="3548" spans="1:8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12"/>
      <c r="K3548" s="30"/>
      <c r="L3548" s="2"/>
      <c r="M3548" s="15"/>
      <c r="N3548" s="11"/>
      <c r="O3548" s="11"/>
      <c r="P3548" s="11"/>
      <c r="Q3548" s="11"/>
      <c r="R3548" s="15"/>
      <c r="S3548" s="13"/>
      <c r="T3548" s="13"/>
      <c r="U3548" s="19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9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</row>
    <row r="3549" spans="1:8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12"/>
      <c r="K3549" s="30"/>
      <c r="L3549" s="2"/>
      <c r="M3549" s="15"/>
      <c r="N3549" s="11"/>
      <c r="O3549" s="11"/>
      <c r="P3549" s="11"/>
      <c r="Q3549" s="11"/>
      <c r="R3549" s="15"/>
      <c r="S3549" s="13"/>
      <c r="T3549" s="13"/>
      <c r="U3549" s="19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9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</row>
    <row r="3550" spans="1:8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12"/>
      <c r="K3550" s="30"/>
      <c r="L3550" s="2"/>
      <c r="M3550" s="15"/>
      <c r="N3550" s="11"/>
      <c r="O3550" s="11"/>
      <c r="P3550" s="11"/>
      <c r="Q3550" s="11"/>
      <c r="R3550" s="15"/>
      <c r="S3550" s="13"/>
      <c r="T3550" s="13"/>
      <c r="U3550" s="19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9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</row>
    <row r="3551" spans="1:8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12"/>
      <c r="K3551" s="30"/>
      <c r="L3551" s="2"/>
      <c r="M3551" s="15"/>
      <c r="N3551" s="11"/>
      <c r="O3551" s="11"/>
      <c r="P3551" s="11"/>
      <c r="Q3551" s="11"/>
      <c r="R3551" s="15"/>
      <c r="S3551" s="13"/>
      <c r="T3551" s="13"/>
      <c r="U3551" s="19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9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</row>
    <row r="3552" spans="1:8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12"/>
      <c r="K3552" s="30"/>
      <c r="L3552" s="2"/>
      <c r="M3552" s="15"/>
      <c r="N3552" s="11"/>
      <c r="O3552" s="11"/>
      <c r="P3552" s="11"/>
      <c r="Q3552" s="11"/>
      <c r="R3552" s="15"/>
      <c r="S3552" s="13"/>
      <c r="T3552" s="13"/>
      <c r="U3552" s="19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9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</row>
    <row r="3553" spans="1:8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12"/>
      <c r="K3553" s="30"/>
      <c r="L3553" s="2"/>
      <c r="M3553" s="15"/>
      <c r="N3553" s="11"/>
      <c r="O3553" s="11"/>
      <c r="P3553" s="11"/>
      <c r="Q3553" s="11"/>
      <c r="R3553" s="15"/>
      <c r="S3553" s="13"/>
      <c r="T3553" s="13"/>
      <c r="U3553" s="19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9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</row>
    <row r="3554" spans="1:8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12"/>
      <c r="K3554" s="30"/>
      <c r="L3554" s="2"/>
      <c r="M3554" s="15"/>
      <c r="N3554" s="11"/>
      <c r="O3554" s="11"/>
      <c r="P3554" s="11"/>
      <c r="Q3554" s="11"/>
      <c r="R3554" s="15"/>
      <c r="S3554" s="13"/>
      <c r="T3554" s="13"/>
      <c r="U3554" s="19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9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</row>
    <row r="3555" spans="1:8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12"/>
      <c r="K3555" s="30"/>
      <c r="L3555" s="2"/>
      <c r="M3555" s="15"/>
      <c r="N3555" s="11"/>
      <c r="O3555" s="11"/>
      <c r="P3555" s="11"/>
      <c r="Q3555" s="11"/>
      <c r="R3555" s="15"/>
      <c r="S3555" s="13"/>
      <c r="T3555" s="13"/>
      <c r="U3555" s="19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9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</row>
    <row r="3556" spans="1:8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12"/>
      <c r="K3556" s="30"/>
      <c r="L3556" s="2"/>
      <c r="M3556" s="15"/>
      <c r="N3556" s="11"/>
      <c r="O3556" s="11"/>
      <c r="P3556" s="11"/>
      <c r="Q3556" s="11"/>
      <c r="R3556" s="15"/>
      <c r="S3556" s="13"/>
      <c r="T3556" s="13"/>
      <c r="U3556" s="19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9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</row>
    <row r="3557" spans="1:8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12"/>
      <c r="K3557" s="30"/>
      <c r="L3557" s="2"/>
      <c r="M3557" s="15"/>
      <c r="N3557" s="11"/>
      <c r="O3557" s="11"/>
      <c r="P3557" s="11"/>
      <c r="Q3557" s="11"/>
      <c r="R3557" s="15"/>
      <c r="S3557" s="13"/>
      <c r="T3557" s="13"/>
      <c r="U3557" s="19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9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</row>
    <row r="3558" spans="1:8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12"/>
      <c r="K3558" s="30"/>
      <c r="L3558" s="2"/>
      <c r="M3558" s="15"/>
      <c r="N3558" s="11"/>
      <c r="O3558" s="11"/>
      <c r="P3558" s="11"/>
      <c r="Q3558" s="11"/>
      <c r="R3558" s="15"/>
      <c r="S3558" s="13"/>
      <c r="T3558" s="13"/>
      <c r="U3558" s="19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9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</row>
    <row r="3559" spans="1:8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12"/>
      <c r="K3559" s="30"/>
      <c r="L3559" s="2"/>
      <c r="M3559" s="15"/>
      <c r="N3559" s="11"/>
      <c r="O3559" s="11"/>
      <c r="P3559" s="11"/>
      <c r="Q3559" s="11"/>
      <c r="R3559" s="15"/>
      <c r="S3559" s="13"/>
      <c r="T3559" s="13"/>
      <c r="U3559" s="19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9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</row>
    <row r="3560" spans="1:8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12"/>
      <c r="K3560" s="30"/>
      <c r="L3560" s="2"/>
      <c r="M3560" s="15"/>
      <c r="N3560" s="11"/>
      <c r="O3560" s="11"/>
      <c r="P3560" s="11"/>
      <c r="Q3560" s="11"/>
      <c r="R3560" s="15"/>
      <c r="S3560" s="13"/>
      <c r="T3560" s="13"/>
      <c r="U3560" s="19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9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</row>
    <row r="3561" spans="1:8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12"/>
      <c r="K3561" s="30"/>
      <c r="L3561" s="2"/>
      <c r="M3561" s="15"/>
      <c r="N3561" s="11"/>
      <c r="O3561" s="11"/>
      <c r="P3561" s="11"/>
      <c r="Q3561" s="11"/>
      <c r="R3561" s="15"/>
      <c r="S3561" s="13"/>
      <c r="T3561" s="13"/>
      <c r="U3561" s="19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9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</row>
    <row r="3562" spans="1:8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12"/>
      <c r="K3562" s="30"/>
      <c r="L3562" s="2"/>
      <c r="M3562" s="15"/>
      <c r="N3562" s="11"/>
      <c r="O3562" s="11"/>
      <c r="P3562" s="11"/>
      <c r="Q3562" s="11"/>
      <c r="R3562" s="15"/>
      <c r="S3562" s="13"/>
      <c r="T3562" s="13"/>
      <c r="U3562" s="19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9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</row>
    <row r="3563" spans="1:8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12"/>
      <c r="K3563" s="30"/>
      <c r="L3563" s="2"/>
      <c r="M3563" s="15"/>
      <c r="N3563" s="11"/>
      <c r="O3563" s="11"/>
      <c r="P3563" s="11"/>
      <c r="Q3563" s="11"/>
      <c r="R3563" s="15"/>
      <c r="S3563" s="13"/>
      <c r="T3563" s="13"/>
      <c r="U3563" s="19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9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</row>
    <row r="3564" spans="1:8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12"/>
      <c r="K3564" s="30"/>
      <c r="L3564" s="2"/>
      <c r="M3564" s="15"/>
      <c r="N3564" s="11"/>
      <c r="O3564" s="11"/>
      <c r="P3564" s="11"/>
      <c r="Q3564" s="11"/>
      <c r="R3564" s="15"/>
      <c r="S3564" s="13"/>
      <c r="T3564" s="13"/>
      <c r="U3564" s="19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9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</row>
    <row r="3565" spans="1:8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12"/>
      <c r="K3565" s="30"/>
      <c r="L3565" s="2"/>
      <c r="M3565" s="15"/>
      <c r="N3565" s="11"/>
      <c r="O3565" s="11"/>
      <c r="P3565" s="11"/>
      <c r="Q3565" s="11"/>
      <c r="R3565" s="15"/>
      <c r="S3565" s="13"/>
      <c r="T3565" s="13"/>
      <c r="U3565" s="19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9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</row>
    <row r="3566" spans="1:8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12"/>
      <c r="K3566" s="30"/>
      <c r="L3566" s="2"/>
      <c r="M3566" s="15"/>
      <c r="N3566" s="11"/>
      <c r="O3566" s="11"/>
      <c r="P3566" s="11"/>
      <c r="Q3566" s="11"/>
      <c r="R3566" s="15"/>
      <c r="S3566" s="13"/>
      <c r="T3566" s="13"/>
      <c r="U3566" s="19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9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</row>
    <row r="3567" spans="1:8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12"/>
      <c r="K3567" s="30"/>
      <c r="L3567" s="2"/>
      <c r="M3567" s="15"/>
      <c r="N3567" s="11"/>
      <c r="O3567" s="11"/>
      <c r="P3567" s="11"/>
      <c r="Q3567" s="11"/>
      <c r="R3567" s="15"/>
      <c r="S3567" s="13"/>
      <c r="T3567" s="13"/>
      <c r="U3567" s="19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9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</row>
    <row r="3568" spans="1:8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12"/>
      <c r="K3568" s="30"/>
      <c r="L3568" s="2"/>
      <c r="M3568" s="15"/>
      <c r="N3568" s="11"/>
      <c r="O3568" s="11"/>
      <c r="P3568" s="11"/>
      <c r="Q3568" s="11"/>
      <c r="R3568" s="15"/>
      <c r="S3568" s="13"/>
      <c r="T3568" s="13"/>
      <c r="U3568" s="19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9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</row>
    <row r="3569" spans="1:8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12"/>
      <c r="K3569" s="30"/>
      <c r="L3569" s="2"/>
      <c r="M3569" s="15"/>
      <c r="N3569" s="11"/>
      <c r="O3569" s="11"/>
      <c r="P3569" s="11"/>
      <c r="Q3569" s="11"/>
      <c r="R3569" s="15"/>
      <c r="S3569" s="13"/>
      <c r="T3569" s="13"/>
      <c r="U3569" s="19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9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</row>
    <row r="3570" spans="1:8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12"/>
      <c r="K3570" s="30"/>
      <c r="L3570" s="2"/>
      <c r="M3570" s="15"/>
      <c r="N3570" s="11"/>
      <c r="O3570" s="11"/>
      <c r="P3570" s="11"/>
      <c r="Q3570" s="11"/>
      <c r="R3570" s="15"/>
      <c r="S3570" s="13"/>
      <c r="T3570" s="13"/>
      <c r="U3570" s="19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9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</row>
    <row r="3571" spans="1:8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12"/>
      <c r="K3571" s="30"/>
      <c r="L3571" s="2"/>
      <c r="M3571" s="15"/>
      <c r="N3571" s="11"/>
      <c r="O3571" s="11"/>
      <c r="P3571" s="11"/>
      <c r="Q3571" s="11"/>
      <c r="R3571" s="15"/>
      <c r="S3571" s="13"/>
      <c r="T3571" s="13"/>
      <c r="U3571" s="19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9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</row>
    <row r="3572" spans="1:8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12"/>
      <c r="K3572" s="30"/>
      <c r="L3572" s="2"/>
      <c r="M3572" s="15"/>
      <c r="N3572" s="11"/>
      <c r="O3572" s="11"/>
      <c r="P3572" s="11"/>
      <c r="Q3572" s="11"/>
      <c r="R3572" s="15"/>
      <c r="S3572" s="13"/>
      <c r="T3572" s="13"/>
      <c r="U3572" s="19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9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</row>
    <row r="3573" spans="1:8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12"/>
      <c r="K3573" s="30"/>
      <c r="L3573" s="2"/>
      <c r="M3573" s="15"/>
      <c r="N3573" s="11"/>
      <c r="O3573" s="11"/>
      <c r="P3573" s="11"/>
      <c r="Q3573" s="11"/>
      <c r="R3573" s="15"/>
      <c r="S3573" s="13"/>
      <c r="T3573" s="13"/>
      <c r="U3573" s="19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9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</row>
    <row r="3574" spans="1:8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12"/>
      <c r="K3574" s="30"/>
      <c r="L3574" s="2"/>
      <c r="M3574" s="15"/>
      <c r="N3574" s="11"/>
      <c r="O3574" s="11"/>
      <c r="P3574" s="11"/>
      <c r="Q3574" s="11"/>
      <c r="R3574" s="15"/>
      <c r="S3574" s="13"/>
      <c r="T3574" s="13"/>
      <c r="U3574" s="19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9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</row>
    <row r="3575" spans="1:8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12"/>
      <c r="K3575" s="30"/>
      <c r="L3575" s="2"/>
      <c r="M3575" s="15"/>
      <c r="N3575" s="11"/>
      <c r="O3575" s="11"/>
      <c r="P3575" s="11"/>
      <c r="Q3575" s="11"/>
      <c r="R3575" s="15"/>
      <c r="S3575" s="13"/>
      <c r="T3575" s="13"/>
      <c r="U3575" s="19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9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</row>
    <row r="3576" spans="1:8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12"/>
      <c r="K3576" s="30"/>
      <c r="L3576" s="2"/>
      <c r="M3576" s="15"/>
      <c r="N3576" s="11"/>
      <c r="O3576" s="11"/>
      <c r="P3576" s="11"/>
      <c r="Q3576" s="11"/>
      <c r="R3576" s="15"/>
      <c r="S3576" s="13"/>
      <c r="T3576" s="13"/>
      <c r="U3576" s="19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9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</row>
    <row r="3577" spans="1:8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12"/>
      <c r="K3577" s="30"/>
      <c r="L3577" s="2"/>
      <c r="M3577" s="15"/>
      <c r="N3577" s="11"/>
      <c r="O3577" s="11"/>
      <c r="P3577" s="11"/>
      <c r="Q3577" s="11"/>
      <c r="R3577" s="15"/>
      <c r="S3577" s="13"/>
      <c r="T3577" s="13"/>
      <c r="U3577" s="19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9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</row>
    <row r="3578" spans="1:8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12"/>
      <c r="K3578" s="30"/>
      <c r="L3578" s="2"/>
      <c r="M3578" s="15"/>
      <c r="N3578" s="11"/>
      <c r="O3578" s="11"/>
      <c r="P3578" s="11"/>
      <c r="Q3578" s="11"/>
      <c r="R3578" s="15"/>
      <c r="S3578" s="13"/>
      <c r="T3578" s="13"/>
      <c r="U3578" s="19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9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</row>
    <row r="3579" spans="1:8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12"/>
      <c r="K3579" s="30"/>
      <c r="L3579" s="2"/>
      <c r="M3579" s="15"/>
      <c r="N3579" s="11"/>
      <c r="O3579" s="11"/>
      <c r="P3579" s="11"/>
      <c r="Q3579" s="11"/>
      <c r="R3579" s="15"/>
      <c r="S3579" s="13"/>
      <c r="T3579" s="13"/>
      <c r="U3579" s="19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9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</row>
    <row r="3580" spans="1:8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12"/>
      <c r="K3580" s="30"/>
      <c r="L3580" s="2"/>
      <c r="M3580" s="15"/>
      <c r="N3580" s="11"/>
      <c r="O3580" s="11"/>
      <c r="P3580" s="11"/>
      <c r="Q3580" s="11"/>
      <c r="R3580" s="15"/>
      <c r="S3580" s="13"/>
      <c r="T3580" s="13"/>
      <c r="U3580" s="19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9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</row>
    <row r="3581" spans="1:8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12"/>
      <c r="K3581" s="30"/>
      <c r="L3581" s="2"/>
      <c r="M3581" s="15"/>
      <c r="N3581" s="11"/>
      <c r="O3581" s="11"/>
      <c r="P3581" s="11"/>
      <c r="Q3581" s="11"/>
      <c r="R3581" s="15"/>
      <c r="S3581" s="13"/>
      <c r="T3581" s="13"/>
      <c r="U3581" s="19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9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</row>
    <row r="3582" spans="1:8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12"/>
      <c r="K3582" s="30"/>
      <c r="L3582" s="2"/>
      <c r="M3582" s="15"/>
      <c r="N3582" s="11"/>
      <c r="O3582" s="11"/>
      <c r="P3582" s="11"/>
      <c r="Q3582" s="11"/>
      <c r="R3582" s="15"/>
      <c r="S3582" s="13"/>
      <c r="T3582" s="13"/>
      <c r="U3582" s="19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9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</row>
    <row r="3583" spans="1:8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12"/>
      <c r="K3583" s="30"/>
      <c r="L3583" s="2"/>
      <c r="M3583" s="15"/>
      <c r="N3583" s="11"/>
      <c r="O3583" s="11"/>
      <c r="P3583" s="11"/>
      <c r="Q3583" s="11"/>
      <c r="R3583" s="15"/>
      <c r="S3583" s="13"/>
      <c r="T3583" s="13"/>
      <c r="U3583" s="19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9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</row>
    <row r="3584" spans="1:8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12"/>
      <c r="K3584" s="30"/>
      <c r="L3584" s="2"/>
      <c r="M3584" s="15"/>
      <c r="N3584" s="11"/>
      <c r="O3584" s="11"/>
      <c r="P3584" s="11"/>
      <c r="Q3584" s="11"/>
      <c r="R3584" s="15"/>
      <c r="S3584" s="13"/>
      <c r="T3584" s="13"/>
      <c r="U3584" s="19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9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</row>
    <row r="3585" spans="1:8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12"/>
      <c r="K3585" s="30"/>
      <c r="L3585" s="2"/>
      <c r="M3585" s="15"/>
      <c r="N3585" s="11"/>
      <c r="O3585" s="11"/>
      <c r="P3585" s="11"/>
      <c r="Q3585" s="11"/>
      <c r="R3585" s="15"/>
      <c r="S3585" s="13"/>
      <c r="T3585" s="13"/>
      <c r="U3585" s="19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9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</row>
    <row r="3586" spans="1:8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12"/>
      <c r="K3586" s="30"/>
      <c r="L3586" s="2"/>
      <c r="M3586" s="15"/>
      <c r="N3586" s="11"/>
      <c r="O3586" s="11"/>
      <c r="P3586" s="11"/>
      <c r="Q3586" s="11"/>
      <c r="R3586" s="15"/>
      <c r="S3586" s="13"/>
      <c r="T3586" s="13"/>
      <c r="U3586" s="19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9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</row>
    <row r="3587" spans="1:8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12"/>
      <c r="K3587" s="30"/>
      <c r="L3587" s="2"/>
      <c r="M3587" s="15"/>
      <c r="N3587" s="11"/>
      <c r="O3587" s="11"/>
      <c r="P3587" s="11"/>
      <c r="Q3587" s="11"/>
      <c r="R3587" s="15"/>
      <c r="S3587" s="13"/>
      <c r="T3587" s="13"/>
      <c r="U3587" s="19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9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</row>
    <row r="3588" spans="1:8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12"/>
      <c r="K3588" s="30"/>
      <c r="L3588" s="2"/>
      <c r="M3588" s="15"/>
      <c r="N3588" s="11"/>
      <c r="O3588" s="11"/>
      <c r="P3588" s="11"/>
      <c r="Q3588" s="11"/>
      <c r="R3588" s="15"/>
      <c r="S3588" s="13"/>
      <c r="T3588" s="13"/>
      <c r="U3588" s="19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9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</row>
    <row r="3589" spans="1:8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12"/>
      <c r="K3589" s="30"/>
      <c r="L3589" s="2"/>
      <c r="M3589" s="15"/>
      <c r="N3589" s="11"/>
      <c r="O3589" s="11"/>
      <c r="P3589" s="11"/>
      <c r="Q3589" s="11"/>
      <c r="R3589" s="15"/>
      <c r="S3589" s="13"/>
      <c r="T3589" s="13"/>
      <c r="U3589" s="19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9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</row>
    <row r="3590" spans="1:8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12"/>
      <c r="K3590" s="30"/>
      <c r="L3590" s="2"/>
      <c r="M3590" s="15"/>
      <c r="N3590" s="11"/>
      <c r="O3590" s="11"/>
      <c r="P3590" s="11"/>
      <c r="Q3590" s="11"/>
      <c r="R3590" s="15"/>
      <c r="S3590" s="13"/>
      <c r="T3590" s="13"/>
      <c r="U3590" s="19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9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</row>
    <row r="3591" spans="1:8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12"/>
      <c r="K3591" s="30"/>
      <c r="L3591" s="2"/>
      <c r="M3591" s="15"/>
      <c r="N3591" s="11"/>
      <c r="O3591" s="11"/>
      <c r="P3591" s="11"/>
      <c r="Q3591" s="11"/>
      <c r="R3591" s="15"/>
      <c r="S3591" s="13"/>
      <c r="T3591" s="13"/>
      <c r="U3591" s="19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9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</row>
    <row r="3592" spans="1:8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12"/>
      <c r="K3592" s="30"/>
      <c r="L3592" s="2"/>
      <c r="M3592" s="15"/>
      <c r="N3592" s="11"/>
      <c r="O3592" s="11"/>
      <c r="P3592" s="11"/>
      <c r="Q3592" s="11"/>
      <c r="R3592" s="15"/>
      <c r="S3592" s="13"/>
      <c r="T3592" s="13"/>
      <c r="U3592" s="19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9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</row>
    <row r="3593" spans="1:8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12"/>
      <c r="K3593" s="30"/>
      <c r="L3593" s="2"/>
      <c r="M3593" s="15"/>
      <c r="N3593" s="11"/>
      <c r="O3593" s="11"/>
      <c r="P3593" s="11"/>
      <c r="Q3593" s="11"/>
      <c r="R3593" s="15"/>
      <c r="S3593" s="13"/>
      <c r="T3593" s="13"/>
      <c r="U3593" s="19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9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</row>
    <row r="3594" spans="1:8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12"/>
      <c r="K3594" s="30"/>
      <c r="L3594" s="2"/>
      <c r="M3594" s="15"/>
      <c r="N3594" s="11"/>
      <c r="O3594" s="11"/>
      <c r="P3594" s="11"/>
      <c r="Q3594" s="11"/>
      <c r="R3594" s="15"/>
      <c r="S3594" s="13"/>
      <c r="T3594" s="13"/>
      <c r="U3594" s="19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9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</row>
    <row r="3595" spans="1:8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12"/>
      <c r="K3595" s="30"/>
      <c r="L3595" s="2"/>
      <c r="M3595" s="15"/>
      <c r="N3595" s="11"/>
      <c r="O3595" s="11"/>
      <c r="P3595" s="11"/>
      <c r="Q3595" s="11"/>
      <c r="R3595" s="15"/>
      <c r="S3595" s="13"/>
      <c r="T3595" s="13"/>
      <c r="U3595" s="19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9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</row>
    <row r="3596" spans="1:8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12"/>
      <c r="K3596" s="30"/>
      <c r="L3596" s="2"/>
      <c r="M3596" s="15"/>
      <c r="N3596" s="11"/>
      <c r="O3596" s="11"/>
      <c r="P3596" s="11"/>
      <c r="Q3596" s="11"/>
      <c r="R3596" s="15"/>
      <c r="S3596" s="13"/>
      <c r="T3596" s="13"/>
      <c r="U3596" s="19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9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</row>
    <row r="3597" spans="1:8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12"/>
      <c r="K3597" s="30"/>
      <c r="L3597" s="2"/>
      <c r="M3597" s="15"/>
      <c r="N3597" s="11"/>
      <c r="O3597" s="11"/>
      <c r="P3597" s="11"/>
      <c r="Q3597" s="11"/>
      <c r="R3597" s="15"/>
      <c r="S3597" s="13"/>
      <c r="T3597" s="13"/>
      <c r="U3597" s="19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9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</row>
    <row r="3598" spans="1:8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12"/>
      <c r="K3598" s="30"/>
      <c r="L3598" s="2"/>
      <c r="M3598" s="15"/>
      <c r="N3598" s="11"/>
      <c r="O3598" s="11"/>
      <c r="P3598" s="11"/>
      <c r="Q3598" s="11"/>
      <c r="R3598" s="15"/>
      <c r="S3598" s="13"/>
      <c r="T3598" s="13"/>
      <c r="U3598" s="19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9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</row>
    <row r="3599" spans="1:8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12"/>
      <c r="K3599" s="30"/>
      <c r="L3599" s="2"/>
      <c r="M3599" s="15"/>
      <c r="N3599" s="11"/>
      <c r="O3599" s="11"/>
      <c r="P3599" s="11"/>
      <c r="Q3599" s="11"/>
      <c r="R3599" s="15"/>
      <c r="S3599" s="13"/>
      <c r="T3599" s="13"/>
      <c r="U3599" s="19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9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</row>
    <row r="3600" spans="1:8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12"/>
      <c r="K3600" s="30"/>
      <c r="L3600" s="2"/>
      <c r="M3600" s="15"/>
      <c r="N3600" s="11"/>
      <c r="O3600" s="11"/>
      <c r="P3600" s="11"/>
      <c r="Q3600" s="11"/>
      <c r="R3600" s="15"/>
      <c r="S3600" s="13"/>
      <c r="T3600" s="13"/>
      <c r="U3600" s="19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9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</row>
    <row r="3601" spans="1:8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12"/>
      <c r="K3601" s="30"/>
      <c r="L3601" s="2"/>
      <c r="M3601" s="15"/>
      <c r="N3601" s="11"/>
      <c r="O3601" s="11"/>
      <c r="P3601" s="11"/>
      <c r="Q3601" s="11"/>
      <c r="R3601" s="15"/>
      <c r="S3601" s="13"/>
      <c r="T3601" s="13"/>
      <c r="U3601" s="19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9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</row>
    <row r="3602" spans="1:8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12"/>
      <c r="K3602" s="30"/>
      <c r="L3602" s="2"/>
      <c r="M3602" s="15"/>
      <c r="N3602" s="11"/>
      <c r="O3602" s="11"/>
      <c r="P3602" s="11"/>
      <c r="Q3602" s="11"/>
      <c r="R3602" s="15"/>
      <c r="S3602" s="13"/>
      <c r="T3602" s="13"/>
      <c r="U3602" s="19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9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</row>
    <row r="3603" spans="1:8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12"/>
      <c r="K3603" s="30"/>
      <c r="L3603" s="2"/>
      <c r="M3603" s="15"/>
      <c r="N3603" s="11"/>
      <c r="O3603" s="11"/>
      <c r="P3603" s="11"/>
      <c r="Q3603" s="11"/>
      <c r="R3603" s="15"/>
      <c r="S3603" s="13"/>
      <c r="T3603" s="13"/>
      <c r="U3603" s="19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9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</row>
    <row r="3604" spans="1:8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12"/>
      <c r="K3604" s="30"/>
      <c r="L3604" s="2"/>
      <c r="M3604" s="15"/>
      <c r="N3604" s="11"/>
      <c r="O3604" s="11"/>
      <c r="P3604" s="11"/>
      <c r="Q3604" s="11"/>
      <c r="R3604" s="15"/>
      <c r="S3604" s="13"/>
      <c r="T3604" s="13"/>
      <c r="U3604" s="19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9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</row>
    <row r="3605" spans="1:8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12"/>
      <c r="K3605" s="30"/>
      <c r="L3605" s="2"/>
      <c r="M3605" s="15"/>
      <c r="N3605" s="11"/>
      <c r="O3605" s="11"/>
      <c r="P3605" s="11"/>
      <c r="Q3605" s="11"/>
      <c r="R3605" s="15"/>
      <c r="S3605" s="13"/>
      <c r="T3605" s="13"/>
      <c r="U3605" s="19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9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</row>
    <row r="3606" spans="1:8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12"/>
      <c r="K3606" s="30"/>
      <c r="L3606" s="2"/>
      <c r="M3606" s="15"/>
      <c r="N3606" s="11"/>
      <c r="O3606" s="11"/>
      <c r="P3606" s="11"/>
      <c r="Q3606" s="11"/>
      <c r="R3606" s="15"/>
      <c r="S3606" s="13"/>
      <c r="T3606" s="13"/>
      <c r="U3606" s="19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9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</row>
    <row r="3607" spans="1:8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12"/>
      <c r="K3607" s="30"/>
      <c r="L3607" s="2"/>
      <c r="M3607" s="15"/>
      <c r="N3607" s="11"/>
      <c r="O3607" s="11"/>
      <c r="P3607" s="11"/>
      <c r="Q3607" s="11"/>
      <c r="R3607" s="15"/>
      <c r="S3607" s="13"/>
      <c r="T3607" s="13"/>
      <c r="U3607" s="19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9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</row>
    <row r="3608" spans="1:8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12"/>
      <c r="K3608" s="30"/>
      <c r="L3608" s="2"/>
      <c r="M3608" s="15"/>
      <c r="N3608" s="11"/>
      <c r="O3608" s="11"/>
      <c r="P3608" s="11"/>
      <c r="Q3608" s="11"/>
      <c r="R3608" s="15"/>
      <c r="S3608" s="13"/>
      <c r="T3608" s="13"/>
      <c r="U3608" s="19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9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</row>
    <row r="3609" spans="1:8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12"/>
      <c r="K3609" s="30"/>
      <c r="L3609" s="2"/>
      <c r="M3609" s="15"/>
      <c r="N3609" s="11"/>
      <c r="O3609" s="11"/>
      <c r="P3609" s="11"/>
      <c r="Q3609" s="11"/>
      <c r="R3609" s="15"/>
      <c r="S3609" s="13"/>
      <c r="T3609" s="13"/>
      <c r="U3609" s="19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9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</row>
    <row r="3610" spans="1:8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12"/>
      <c r="K3610" s="30"/>
      <c r="L3610" s="2"/>
      <c r="M3610" s="15"/>
      <c r="N3610" s="11"/>
      <c r="O3610" s="11"/>
      <c r="P3610" s="11"/>
      <c r="Q3610" s="11"/>
      <c r="R3610" s="15"/>
      <c r="S3610" s="13"/>
      <c r="T3610" s="13"/>
      <c r="U3610" s="19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9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</row>
    <row r="3611" spans="1:8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12"/>
      <c r="K3611" s="30"/>
      <c r="L3611" s="2"/>
      <c r="M3611" s="15"/>
      <c r="N3611" s="11"/>
      <c r="O3611" s="11"/>
      <c r="P3611" s="11"/>
      <c r="Q3611" s="11"/>
      <c r="R3611" s="15"/>
      <c r="S3611" s="13"/>
      <c r="T3611" s="13"/>
      <c r="U3611" s="19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9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</row>
    <row r="3612" spans="1:8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12"/>
      <c r="K3612" s="30"/>
      <c r="L3612" s="2"/>
      <c r="M3612" s="15"/>
      <c r="N3612" s="11"/>
      <c r="O3612" s="11"/>
      <c r="P3612" s="11"/>
      <c r="Q3612" s="11"/>
      <c r="R3612" s="15"/>
      <c r="S3612" s="13"/>
      <c r="T3612" s="13"/>
      <c r="U3612" s="19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9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</row>
    <row r="3613" spans="1:8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12"/>
      <c r="K3613" s="30"/>
      <c r="L3613" s="2"/>
      <c r="M3613" s="15"/>
      <c r="N3613" s="11"/>
      <c r="O3613" s="11"/>
      <c r="P3613" s="11"/>
      <c r="Q3613" s="11"/>
      <c r="R3613" s="15"/>
      <c r="S3613" s="13"/>
      <c r="T3613" s="13"/>
      <c r="U3613" s="19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9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</row>
    <row r="3614" spans="1:8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12"/>
      <c r="K3614" s="30"/>
      <c r="L3614" s="2"/>
      <c r="M3614" s="15"/>
      <c r="N3614" s="11"/>
      <c r="O3614" s="11"/>
      <c r="P3614" s="11"/>
      <c r="Q3614" s="11"/>
      <c r="R3614" s="15"/>
      <c r="S3614" s="13"/>
      <c r="T3614" s="13"/>
      <c r="U3614" s="19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9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</row>
    <row r="3615" spans="1:8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12"/>
      <c r="K3615" s="30"/>
      <c r="L3615" s="2"/>
      <c r="M3615" s="15"/>
      <c r="N3615" s="11"/>
      <c r="O3615" s="11"/>
      <c r="P3615" s="11"/>
      <c r="Q3615" s="11"/>
      <c r="R3615" s="15"/>
      <c r="S3615" s="13"/>
      <c r="T3615" s="13"/>
      <c r="U3615" s="19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9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</row>
    <row r="3616" spans="1:8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12"/>
      <c r="K3616" s="30"/>
      <c r="L3616" s="2"/>
      <c r="M3616" s="15"/>
      <c r="N3616" s="11"/>
      <c r="O3616" s="11"/>
      <c r="P3616" s="11"/>
      <c r="Q3616" s="11"/>
      <c r="R3616" s="15"/>
      <c r="S3616" s="13"/>
      <c r="T3616" s="13"/>
      <c r="U3616" s="19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9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</row>
    <row r="3617" spans="1:8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12"/>
      <c r="K3617" s="30"/>
      <c r="L3617" s="2"/>
      <c r="M3617" s="15"/>
      <c r="N3617" s="11"/>
      <c r="O3617" s="11"/>
      <c r="P3617" s="11"/>
      <c r="Q3617" s="11"/>
      <c r="R3617" s="15"/>
      <c r="S3617" s="13"/>
      <c r="T3617" s="13"/>
      <c r="U3617" s="19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9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</row>
    <row r="3618" spans="1:8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12"/>
      <c r="K3618" s="30"/>
      <c r="L3618" s="2"/>
      <c r="M3618" s="15"/>
      <c r="N3618" s="11"/>
      <c r="O3618" s="11"/>
      <c r="P3618" s="11"/>
      <c r="Q3618" s="11"/>
      <c r="R3618" s="15"/>
      <c r="S3618" s="13"/>
      <c r="T3618" s="13"/>
      <c r="U3618" s="19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9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</row>
    <row r="3619" spans="1:8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12"/>
      <c r="K3619" s="30"/>
      <c r="L3619" s="2"/>
      <c r="M3619" s="15"/>
      <c r="N3619" s="11"/>
      <c r="O3619" s="11"/>
      <c r="P3619" s="11"/>
      <c r="Q3619" s="11"/>
      <c r="R3619" s="15"/>
      <c r="S3619" s="13"/>
      <c r="T3619" s="13"/>
      <c r="U3619" s="19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9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</row>
    <row r="3620" spans="1:8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12"/>
      <c r="K3620" s="30"/>
      <c r="L3620" s="2"/>
      <c r="M3620" s="15"/>
      <c r="N3620" s="11"/>
      <c r="O3620" s="11"/>
      <c r="P3620" s="11"/>
      <c r="Q3620" s="11"/>
      <c r="R3620" s="15"/>
      <c r="S3620" s="13"/>
      <c r="T3620" s="13"/>
      <c r="U3620" s="19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9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</row>
    <row r="3621" spans="1:8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12"/>
      <c r="K3621" s="30"/>
      <c r="L3621" s="2"/>
      <c r="M3621" s="15"/>
      <c r="N3621" s="11"/>
      <c r="O3621" s="11"/>
      <c r="P3621" s="11"/>
      <c r="Q3621" s="11"/>
      <c r="R3621" s="15"/>
      <c r="S3621" s="13"/>
      <c r="T3621" s="13"/>
      <c r="U3621" s="19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9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</row>
    <row r="3622" spans="1:8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12"/>
      <c r="K3622" s="30"/>
      <c r="L3622" s="2"/>
      <c r="M3622" s="15"/>
      <c r="N3622" s="11"/>
      <c r="O3622" s="11"/>
      <c r="P3622" s="11"/>
      <c r="Q3622" s="11"/>
      <c r="R3622" s="15"/>
      <c r="S3622" s="13"/>
      <c r="T3622" s="13"/>
      <c r="U3622" s="19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9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</row>
    <row r="3623" spans="1:8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12"/>
      <c r="K3623" s="30"/>
      <c r="L3623" s="2"/>
      <c r="M3623" s="15"/>
      <c r="N3623" s="11"/>
      <c r="O3623" s="11"/>
      <c r="P3623" s="11"/>
      <c r="Q3623" s="11"/>
      <c r="R3623" s="15"/>
      <c r="S3623" s="13"/>
      <c r="T3623" s="13"/>
      <c r="U3623" s="19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9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</row>
    <row r="3624" spans="1:8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12"/>
      <c r="K3624" s="30"/>
      <c r="L3624" s="2"/>
      <c r="M3624" s="15"/>
      <c r="N3624" s="11"/>
      <c r="O3624" s="11"/>
      <c r="P3624" s="11"/>
      <c r="Q3624" s="11"/>
      <c r="R3624" s="15"/>
      <c r="S3624" s="13"/>
      <c r="T3624" s="13"/>
      <c r="U3624" s="19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9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</row>
    <row r="3625" spans="1:8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12"/>
      <c r="K3625" s="30"/>
      <c r="L3625" s="2"/>
      <c r="M3625" s="15"/>
      <c r="N3625" s="11"/>
      <c r="O3625" s="11"/>
      <c r="P3625" s="11"/>
      <c r="Q3625" s="11"/>
      <c r="R3625" s="15"/>
      <c r="S3625" s="13"/>
      <c r="T3625" s="13"/>
      <c r="U3625" s="19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9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</row>
    <row r="3626" spans="1:8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12"/>
      <c r="K3626" s="30"/>
      <c r="L3626" s="2"/>
      <c r="M3626" s="15"/>
      <c r="N3626" s="11"/>
      <c r="O3626" s="11"/>
      <c r="P3626" s="11"/>
      <c r="Q3626" s="11"/>
      <c r="R3626" s="15"/>
      <c r="S3626" s="13"/>
      <c r="T3626" s="13"/>
      <c r="U3626" s="19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9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</row>
    <row r="3627" spans="1:8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12"/>
      <c r="K3627" s="30"/>
      <c r="L3627" s="2"/>
      <c r="M3627" s="15"/>
      <c r="N3627" s="11"/>
      <c r="O3627" s="11"/>
      <c r="P3627" s="11"/>
      <c r="Q3627" s="11"/>
      <c r="R3627" s="15"/>
      <c r="S3627" s="13"/>
      <c r="T3627" s="13"/>
      <c r="U3627" s="19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9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</row>
    <row r="3628" spans="1:8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12"/>
      <c r="K3628" s="30"/>
      <c r="L3628" s="2"/>
      <c r="M3628" s="15"/>
      <c r="N3628" s="11"/>
      <c r="O3628" s="11"/>
      <c r="P3628" s="11"/>
      <c r="Q3628" s="11"/>
      <c r="R3628" s="15"/>
      <c r="S3628" s="13"/>
      <c r="T3628" s="13"/>
      <c r="U3628" s="19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9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</row>
    <row r="3629" spans="1:8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12"/>
      <c r="K3629" s="30"/>
      <c r="L3629" s="2"/>
      <c r="M3629" s="15"/>
      <c r="N3629" s="11"/>
      <c r="O3629" s="11"/>
      <c r="P3629" s="11"/>
      <c r="Q3629" s="11"/>
      <c r="R3629" s="15"/>
      <c r="S3629" s="13"/>
      <c r="T3629" s="13"/>
      <c r="U3629" s="19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9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</row>
    <row r="3630" spans="1:8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12"/>
      <c r="K3630" s="30"/>
      <c r="L3630" s="2"/>
      <c r="M3630" s="15"/>
      <c r="N3630" s="11"/>
      <c r="O3630" s="11"/>
      <c r="P3630" s="11"/>
      <c r="Q3630" s="11"/>
      <c r="R3630" s="15"/>
      <c r="S3630" s="13"/>
      <c r="T3630" s="13"/>
      <c r="U3630" s="19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9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</row>
    <row r="3631" spans="1:8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12"/>
      <c r="K3631" s="30"/>
      <c r="L3631" s="2"/>
      <c r="M3631" s="15"/>
      <c r="N3631" s="11"/>
      <c r="O3631" s="11"/>
      <c r="P3631" s="11"/>
      <c r="Q3631" s="11"/>
      <c r="R3631" s="15"/>
      <c r="S3631" s="13"/>
      <c r="T3631" s="13"/>
      <c r="U3631" s="19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9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</row>
    <row r="3632" spans="1:8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12"/>
      <c r="K3632" s="30"/>
      <c r="L3632" s="2"/>
      <c r="M3632" s="15"/>
      <c r="N3632" s="11"/>
      <c r="O3632" s="11"/>
      <c r="P3632" s="11"/>
      <c r="Q3632" s="11"/>
      <c r="R3632" s="15"/>
      <c r="S3632" s="13"/>
      <c r="T3632" s="13"/>
      <c r="U3632" s="19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9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</row>
    <row r="3633" spans="1:8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12"/>
      <c r="K3633" s="30"/>
      <c r="L3633" s="2"/>
      <c r="M3633" s="15"/>
      <c r="N3633" s="11"/>
      <c r="O3633" s="11"/>
      <c r="P3633" s="11"/>
      <c r="Q3633" s="11"/>
      <c r="R3633" s="15"/>
      <c r="S3633" s="13"/>
      <c r="T3633" s="13"/>
      <c r="U3633" s="19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9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</row>
    <row r="3634" spans="1:8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12"/>
      <c r="K3634" s="30"/>
      <c r="L3634" s="2"/>
      <c r="M3634" s="15"/>
      <c r="N3634" s="11"/>
      <c r="O3634" s="11"/>
      <c r="P3634" s="11"/>
      <c r="Q3634" s="11"/>
      <c r="R3634" s="15"/>
      <c r="S3634" s="13"/>
      <c r="T3634" s="13"/>
      <c r="U3634" s="19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9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</row>
    <row r="3635" spans="1:8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12"/>
      <c r="K3635" s="30"/>
      <c r="L3635" s="2"/>
      <c r="M3635" s="15"/>
      <c r="N3635" s="11"/>
      <c r="O3635" s="11"/>
      <c r="P3635" s="11"/>
      <c r="Q3635" s="11"/>
      <c r="R3635" s="15"/>
      <c r="S3635" s="13"/>
      <c r="T3635" s="13"/>
      <c r="U3635" s="19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9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</row>
    <row r="3636" spans="1:8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12"/>
      <c r="K3636" s="30"/>
      <c r="L3636" s="2"/>
      <c r="M3636" s="15"/>
      <c r="N3636" s="11"/>
      <c r="O3636" s="11"/>
      <c r="P3636" s="11"/>
      <c r="Q3636" s="11"/>
      <c r="R3636" s="15"/>
      <c r="S3636" s="13"/>
      <c r="T3636" s="13"/>
      <c r="U3636" s="19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9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</row>
    <row r="3637" spans="1:8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12"/>
      <c r="K3637" s="30"/>
      <c r="L3637" s="2"/>
      <c r="M3637" s="15"/>
      <c r="N3637" s="11"/>
      <c r="O3637" s="11"/>
      <c r="P3637" s="11"/>
      <c r="Q3637" s="11"/>
      <c r="R3637" s="15"/>
      <c r="S3637" s="13"/>
      <c r="T3637" s="13"/>
      <c r="U3637" s="19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9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</row>
    <row r="3638" spans="1:8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12"/>
      <c r="K3638" s="30"/>
      <c r="L3638" s="2"/>
      <c r="M3638" s="15"/>
      <c r="N3638" s="11"/>
      <c r="O3638" s="11"/>
      <c r="P3638" s="11"/>
      <c r="Q3638" s="11"/>
      <c r="R3638" s="15"/>
      <c r="S3638" s="13"/>
      <c r="T3638" s="13"/>
      <c r="U3638" s="19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9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</row>
    <row r="3639" spans="1:8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12"/>
      <c r="K3639" s="30"/>
      <c r="L3639" s="2"/>
      <c r="M3639" s="15"/>
      <c r="N3639" s="11"/>
      <c r="O3639" s="11"/>
      <c r="P3639" s="11"/>
      <c r="Q3639" s="11"/>
      <c r="R3639" s="15"/>
      <c r="S3639" s="13"/>
      <c r="T3639" s="13"/>
      <c r="U3639" s="19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9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</row>
    <row r="3640" spans="1:8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12"/>
      <c r="K3640" s="30"/>
      <c r="L3640" s="2"/>
      <c r="M3640" s="15"/>
      <c r="N3640" s="11"/>
      <c r="O3640" s="11"/>
      <c r="P3640" s="11"/>
      <c r="Q3640" s="11"/>
      <c r="R3640" s="15"/>
      <c r="S3640" s="13"/>
      <c r="T3640" s="13"/>
      <c r="U3640" s="19"/>
      <c r="V3640" s="13"/>
      <c r="W3640" s="4"/>
      <c r="X3640" s="30"/>
      <c r="Y3640" s="27"/>
      <c r="Z3640" s="27"/>
      <c r="AA3640" s="32"/>
      <c r="AB3640" s="20"/>
      <c r="AC3640" s="23"/>
      <c r="AD3640" s="27"/>
      <c r="AE3640" s="20"/>
      <c r="AF3640" s="20"/>
      <c r="AG3640" s="20"/>
      <c r="AH3640" s="27"/>
      <c r="AI3640" s="21"/>
      <c r="AJ3640" s="27"/>
      <c r="AK3640" s="27"/>
      <c r="AL3640" s="23"/>
      <c r="AM3640" s="23"/>
      <c r="AN3640" s="23"/>
      <c r="AO3640" s="23"/>
      <c r="AP3640" s="23"/>
      <c r="AQ3640" s="23"/>
      <c r="AR3640" s="23"/>
      <c r="AS3640" s="23"/>
      <c r="AT3640" s="23"/>
      <c r="AU3640" s="23"/>
      <c r="AV3640" s="23"/>
      <c r="AW3640" s="23"/>
      <c r="AX3640" s="23"/>
      <c r="AY3640" s="23"/>
      <c r="AZ3640" s="23"/>
      <c r="BA3640" s="23"/>
      <c r="BB3640" s="23"/>
      <c r="BC3640" s="23"/>
      <c r="BD3640" s="23"/>
      <c r="BE3640" s="23"/>
      <c r="BF3640" s="23"/>
      <c r="BG3640" s="23"/>
      <c r="BH3640" s="23"/>
      <c r="BI3640" s="23"/>
      <c r="BJ3640" s="23"/>
      <c r="BK3640" s="23"/>
      <c r="BL3640" s="23"/>
      <c r="BM3640" s="23"/>
      <c r="BN3640" s="23"/>
      <c r="BO3640" s="23"/>
      <c r="BP3640" s="23"/>
      <c r="BQ3640" s="23"/>
      <c r="BR3640" s="23"/>
      <c r="BS3640" s="23"/>
      <c r="BT3640" s="23"/>
      <c r="BU3640" s="23"/>
      <c r="BV3640" s="23"/>
      <c r="BW3640" s="23"/>
      <c r="BX3640" s="23"/>
      <c r="BY3640" s="23"/>
      <c r="BZ3640" s="23"/>
      <c r="CA3640" s="23"/>
      <c r="CB3640" s="23"/>
    </row>
    <row r="3641" spans="1:8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12"/>
      <c r="K3641" s="30"/>
      <c r="L3641" s="2"/>
      <c r="M3641" s="15"/>
      <c r="N3641" s="11"/>
      <c r="O3641" s="11"/>
      <c r="P3641" s="11"/>
      <c r="Q3641" s="11"/>
      <c r="R3641" s="15"/>
      <c r="S3641" s="13"/>
      <c r="T3641" s="13"/>
      <c r="U3641" s="19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9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</row>
    <row r="3642" spans="1:8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12"/>
      <c r="K3642" s="30"/>
      <c r="L3642" s="2"/>
      <c r="M3642" s="15"/>
      <c r="N3642" s="11"/>
      <c r="O3642" s="11"/>
      <c r="P3642" s="11"/>
      <c r="Q3642" s="11"/>
      <c r="R3642" s="15"/>
      <c r="S3642" s="13"/>
      <c r="T3642" s="13"/>
      <c r="U3642" s="19"/>
      <c r="V3642" s="13"/>
      <c r="W3642" s="4"/>
      <c r="X3642" s="30"/>
      <c r="Y3642" s="27"/>
      <c r="Z3642" s="27"/>
      <c r="AA3642" s="32"/>
      <c r="AB3642" s="20"/>
      <c r="AC3642" s="23"/>
      <c r="AD3642" s="27"/>
      <c r="AE3642" s="20"/>
      <c r="AF3642" s="20"/>
      <c r="AG3642" s="20"/>
      <c r="AH3642" s="27"/>
      <c r="AI3642" s="21"/>
      <c r="AJ3642" s="27"/>
      <c r="AK3642" s="27"/>
      <c r="AL3642" s="23"/>
      <c r="AM3642" s="23"/>
      <c r="AN3642" s="23"/>
      <c r="AO3642" s="23"/>
      <c r="AP3642" s="23"/>
      <c r="AQ3642" s="23"/>
      <c r="AR3642" s="23"/>
      <c r="AS3642" s="23"/>
      <c r="AT3642" s="23"/>
      <c r="AU3642" s="23"/>
      <c r="AV3642" s="23"/>
      <c r="AW3642" s="23"/>
      <c r="AX3642" s="23"/>
      <c r="AY3642" s="23"/>
      <c r="AZ3642" s="23"/>
      <c r="BA3642" s="23"/>
      <c r="BB3642" s="23"/>
      <c r="BC3642" s="23"/>
      <c r="BD3642" s="23"/>
      <c r="BE3642" s="23"/>
      <c r="BF3642" s="23"/>
      <c r="BG3642" s="23"/>
      <c r="BH3642" s="23"/>
      <c r="BI3642" s="23"/>
      <c r="BJ3642" s="23"/>
      <c r="BK3642" s="23"/>
      <c r="BL3642" s="23"/>
      <c r="BM3642" s="23"/>
      <c r="BN3642" s="23"/>
      <c r="BO3642" s="23"/>
      <c r="BP3642" s="23"/>
      <c r="BQ3642" s="23"/>
      <c r="BR3642" s="23"/>
      <c r="BS3642" s="23"/>
      <c r="BT3642" s="23"/>
      <c r="BU3642" s="23"/>
      <c r="BV3642" s="23"/>
      <c r="BW3642" s="23"/>
      <c r="BX3642" s="23"/>
      <c r="BY3642" s="23"/>
      <c r="BZ3642" s="23"/>
      <c r="CA3642" s="23"/>
      <c r="CB3642" s="23"/>
    </row>
    <row r="3643" spans="1:8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12"/>
      <c r="K3643" s="30"/>
      <c r="L3643" s="2"/>
      <c r="M3643" s="15"/>
      <c r="N3643" s="11"/>
      <c r="O3643" s="11"/>
      <c r="P3643" s="11"/>
      <c r="Q3643" s="11"/>
      <c r="R3643" s="15"/>
      <c r="S3643" s="13"/>
      <c r="T3643" s="13"/>
      <c r="U3643" s="19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9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</row>
    <row r="3644" spans="1:8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12"/>
      <c r="K3644" s="30"/>
      <c r="L3644" s="2"/>
      <c r="M3644" s="15"/>
      <c r="N3644" s="11"/>
      <c r="O3644" s="11"/>
      <c r="P3644" s="11"/>
      <c r="Q3644" s="11"/>
      <c r="R3644" s="15"/>
      <c r="S3644" s="13"/>
      <c r="T3644" s="13"/>
      <c r="U3644" s="19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9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</row>
    <row r="3645" spans="1:8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12"/>
      <c r="K3645" s="30"/>
      <c r="L3645" s="2"/>
      <c r="M3645" s="15"/>
      <c r="N3645" s="11"/>
      <c r="O3645" s="11"/>
      <c r="P3645" s="11"/>
      <c r="Q3645" s="11"/>
      <c r="R3645" s="15"/>
      <c r="S3645" s="13"/>
      <c r="T3645" s="13"/>
      <c r="U3645" s="19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9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</row>
    <row r="3646" spans="1:8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12"/>
      <c r="K3646" s="30"/>
      <c r="L3646" s="2"/>
      <c r="M3646" s="15"/>
      <c r="N3646" s="11"/>
      <c r="O3646" s="11"/>
      <c r="P3646" s="11"/>
      <c r="Q3646" s="11"/>
      <c r="R3646" s="15"/>
      <c r="S3646" s="13"/>
      <c r="T3646" s="13"/>
      <c r="U3646" s="19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9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</row>
    <row r="3647" spans="1:8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12"/>
      <c r="K3647" s="30"/>
      <c r="L3647" s="2"/>
      <c r="M3647" s="15"/>
      <c r="N3647" s="11"/>
      <c r="O3647" s="11"/>
      <c r="P3647" s="11"/>
      <c r="Q3647" s="11"/>
      <c r="R3647" s="15"/>
      <c r="S3647" s="13"/>
      <c r="T3647" s="13"/>
      <c r="U3647" s="19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9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</row>
    <row r="3648" spans="1:8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12"/>
      <c r="K3648" s="30"/>
      <c r="L3648" s="2"/>
      <c r="M3648" s="15"/>
      <c r="N3648" s="11"/>
      <c r="O3648" s="11"/>
      <c r="P3648" s="11"/>
      <c r="Q3648" s="11"/>
      <c r="R3648" s="15"/>
      <c r="S3648" s="13"/>
      <c r="T3648" s="13"/>
      <c r="U3648" s="19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9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</row>
    <row r="3649" spans="1:8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12"/>
      <c r="K3649" s="30"/>
      <c r="L3649" s="2"/>
      <c r="M3649" s="15"/>
      <c r="N3649" s="11"/>
      <c r="O3649" s="11"/>
      <c r="P3649" s="11"/>
      <c r="Q3649" s="11"/>
      <c r="R3649" s="15"/>
      <c r="S3649" s="13"/>
      <c r="T3649" s="13"/>
      <c r="U3649" s="19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9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</row>
    <row r="3650" spans="1:8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12"/>
      <c r="K3650" s="30"/>
      <c r="L3650" s="2"/>
      <c r="M3650" s="15"/>
      <c r="N3650" s="11"/>
      <c r="O3650" s="11"/>
      <c r="P3650" s="11"/>
      <c r="Q3650" s="11"/>
      <c r="R3650" s="15"/>
      <c r="S3650" s="13"/>
      <c r="T3650" s="13"/>
      <c r="U3650" s="19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9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</row>
    <row r="3651" spans="1:8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12"/>
      <c r="K3651" s="30"/>
      <c r="L3651" s="2"/>
      <c r="M3651" s="15"/>
      <c r="N3651" s="11"/>
      <c r="O3651" s="11"/>
      <c r="P3651" s="11"/>
      <c r="Q3651" s="11"/>
      <c r="R3651" s="15"/>
      <c r="S3651" s="13"/>
      <c r="T3651" s="13"/>
      <c r="U3651" s="19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9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</row>
    <row r="3652" spans="1:8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12"/>
      <c r="K3652" s="30"/>
      <c r="L3652" s="2"/>
      <c r="M3652" s="15"/>
      <c r="N3652" s="11"/>
      <c r="O3652" s="11"/>
      <c r="P3652" s="11"/>
      <c r="Q3652" s="11"/>
      <c r="R3652" s="15"/>
      <c r="S3652" s="13"/>
      <c r="T3652" s="13"/>
      <c r="U3652" s="19"/>
      <c r="V3652" s="13"/>
      <c r="W3652" s="4"/>
      <c r="X3652" s="30"/>
      <c r="Y3652" s="9"/>
      <c r="Z3652" s="9"/>
      <c r="AA3652" s="28"/>
      <c r="AB3652" s="3"/>
      <c r="AC3652" s="1"/>
      <c r="AD3652" s="9"/>
      <c r="AE3652" s="3"/>
      <c r="AF3652" s="3"/>
      <c r="AG3652" s="3"/>
      <c r="AH3652" s="9"/>
      <c r="AI3652" s="10"/>
      <c r="AJ3652" s="9"/>
      <c r="AK3652" s="9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</row>
    <row r="3653" spans="1:8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12"/>
      <c r="K3653" s="30"/>
      <c r="L3653" s="2"/>
      <c r="M3653" s="15"/>
      <c r="N3653" s="11"/>
      <c r="O3653" s="11"/>
      <c r="P3653" s="11"/>
      <c r="Q3653" s="11"/>
      <c r="R3653" s="15"/>
      <c r="S3653" s="13"/>
      <c r="T3653" s="13"/>
      <c r="U3653" s="19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9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</row>
    <row r="3654" spans="1:8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12"/>
      <c r="K3654" s="30"/>
      <c r="L3654" s="2"/>
      <c r="M3654" s="15"/>
      <c r="N3654" s="11"/>
      <c r="O3654" s="11"/>
      <c r="P3654" s="11"/>
      <c r="Q3654" s="11"/>
      <c r="R3654" s="15"/>
      <c r="S3654" s="13"/>
      <c r="T3654" s="13"/>
      <c r="U3654" s="19"/>
      <c r="V3654" s="13"/>
      <c r="W3654" s="4"/>
      <c r="X3654" s="30"/>
      <c r="Y3654" s="9"/>
      <c r="Z3654" s="9"/>
      <c r="AA3654" s="28"/>
      <c r="AB3654" s="3"/>
      <c r="AC3654" s="1"/>
      <c r="AD3654" s="9"/>
      <c r="AE3654" s="3"/>
      <c r="AF3654" s="3"/>
      <c r="AG3654" s="3"/>
      <c r="AH3654" s="9"/>
      <c r="AI3654" s="10"/>
      <c r="AJ3654" s="9"/>
      <c r="AK3654" s="9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</row>
    <row r="3655" spans="1:8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12"/>
      <c r="K3655" s="30"/>
      <c r="L3655" s="2"/>
      <c r="M3655" s="15"/>
      <c r="N3655" s="11"/>
      <c r="O3655" s="11"/>
      <c r="P3655" s="11"/>
      <c r="Q3655" s="11"/>
      <c r="R3655" s="15"/>
      <c r="S3655" s="13"/>
      <c r="T3655" s="13"/>
      <c r="U3655" s="19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9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</row>
    <row r="3656" spans="1:8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12"/>
      <c r="K3656" s="30"/>
      <c r="L3656" s="2"/>
      <c r="M3656" s="15"/>
      <c r="N3656" s="11"/>
      <c r="O3656" s="11"/>
      <c r="P3656" s="11"/>
      <c r="Q3656" s="11"/>
      <c r="R3656" s="15"/>
      <c r="S3656" s="13"/>
      <c r="T3656" s="13"/>
      <c r="U3656" s="19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9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</row>
    <row r="3657" spans="1:8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12"/>
      <c r="K3657" s="30"/>
      <c r="L3657" s="2"/>
      <c r="M3657" s="15"/>
      <c r="N3657" s="11"/>
      <c r="O3657" s="11"/>
      <c r="P3657" s="11"/>
      <c r="Q3657" s="11"/>
      <c r="R3657" s="15"/>
      <c r="S3657" s="13"/>
      <c r="T3657" s="13"/>
      <c r="U3657" s="19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9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</row>
    <row r="3658" spans="1:8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12"/>
      <c r="K3658" s="30"/>
      <c r="L3658" s="2"/>
      <c r="M3658" s="15"/>
      <c r="N3658" s="11"/>
      <c r="O3658" s="11"/>
      <c r="P3658" s="11"/>
      <c r="Q3658" s="11"/>
      <c r="R3658" s="15"/>
      <c r="S3658" s="13"/>
      <c r="T3658" s="13"/>
      <c r="U3658" s="19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9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</row>
    <row r="3659" spans="1:8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12"/>
      <c r="K3659" s="30"/>
      <c r="L3659" s="2"/>
      <c r="M3659" s="15"/>
      <c r="N3659" s="11"/>
      <c r="O3659" s="11"/>
      <c r="P3659" s="11"/>
      <c r="Q3659" s="11"/>
      <c r="R3659" s="15"/>
      <c r="S3659" s="13"/>
      <c r="T3659" s="13"/>
      <c r="U3659" s="19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9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</row>
    <row r="3660" spans="1:8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12"/>
      <c r="K3660" s="30"/>
      <c r="L3660" s="2"/>
      <c r="M3660" s="15"/>
      <c r="N3660" s="11"/>
      <c r="O3660" s="11"/>
      <c r="P3660" s="11"/>
      <c r="Q3660" s="11"/>
      <c r="R3660" s="15"/>
      <c r="S3660" s="13"/>
      <c r="T3660" s="13"/>
      <c r="U3660" s="19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9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</row>
    <row r="3661" spans="1:8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12"/>
      <c r="K3661" s="30"/>
      <c r="L3661" s="2"/>
      <c r="M3661" s="15"/>
      <c r="N3661" s="11"/>
      <c r="O3661" s="11"/>
      <c r="P3661" s="11"/>
      <c r="Q3661" s="11"/>
      <c r="R3661" s="15"/>
      <c r="S3661" s="13"/>
      <c r="T3661" s="13"/>
      <c r="U3661" s="19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9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</row>
    <row r="3662" spans="1:8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12"/>
      <c r="K3662" s="30"/>
      <c r="L3662" s="2"/>
      <c r="M3662" s="15"/>
      <c r="N3662" s="11"/>
      <c r="O3662" s="11"/>
      <c r="P3662" s="11"/>
      <c r="Q3662" s="11"/>
      <c r="R3662" s="15"/>
      <c r="S3662" s="13"/>
      <c r="T3662" s="13"/>
      <c r="U3662" s="19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9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</row>
    <row r="3663" spans="1:8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12"/>
      <c r="K3663" s="30"/>
      <c r="L3663" s="2"/>
      <c r="M3663" s="15"/>
      <c r="N3663" s="11"/>
      <c r="O3663" s="11"/>
      <c r="P3663" s="11"/>
      <c r="Q3663" s="11"/>
      <c r="R3663" s="15"/>
      <c r="S3663" s="13"/>
      <c r="T3663" s="13"/>
      <c r="U3663" s="19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9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</row>
    <row r="3664" spans="1:8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12"/>
      <c r="K3664" s="30"/>
      <c r="L3664" s="2"/>
      <c r="M3664" s="15"/>
      <c r="N3664" s="11"/>
      <c r="O3664" s="11"/>
      <c r="P3664" s="11"/>
      <c r="Q3664" s="11"/>
      <c r="R3664" s="15"/>
      <c r="S3664" s="13"/>
      <c r="T3664" s="13"/>
      <c r="U3664" s="19"/>
      <c r="V3664" s="13"/>
      <c r="W3664" s="4"/>
      <c r="X3664" s="30"/>
      <c r="Y3664" s="9"/>
      <c r="Z3664" s="9"/>
      <c r="AA3664" s="28"/>
      <c r="AB3664" s="3"/>
      <c r="AC3664" s="1"/>
      <c r="AD3664" s="9"/>
      <c r="AE3664" s="3"/>
      <c r="AF3664" s="3"/>
      <c r="AG3664" s="3"/>
      <c r="AH3664" s="9"/>
      <c r="AI3664" s="10"/>
      <c r="AJ3664" s="9"/>
      <c r="AK3664" s="9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</row>
    <row r="3665" spans="1:8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12"/>
      <c r="K3665" s="30"/>
      <c r="L3665" s="2"/>
      <c r="M3665" s="15"/>
      <c r="N3665" s="11"/>
      <c r="O3665" s="11"/>
      <c r="P3665" s="11"/>
      <c r="Q3665" s="11"/>
      <c r="R3665" s="15"/>
      <c r="S3665" s="13"/>
      <c r="T3665" s="13"/>
      <c r="U3665" s="19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9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</row>
    <row r="3666" spans="1:8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12"/>
      <c r="K3666" s="30"/>
      <c r="L3666" s="2"/>
      <c r="M3666" s="15"/>
      <c r="N3666" s="11"/>
      <c r="O3666" s="11"/>
      <c r="P3666" s="11"/>
      <c r="Q3666" s="11"/>
      <c r="R3666" s="15"/>
      <c r="S3666" s="13"/>
      <c r="T3666" s="13"/>
      <c r="U3666" s="19"/>
      <c r="V3666" s="13"/>
      <c r="W3666" s="4"/>
      <c r="X3666" s="30"/>
      <c r="Y3666" s="9"/>
      <c r="Z3666" s="9"/>
      <c r="AA3666" s="28"/>
      <c r="AB3666" s="3"/>
      <c r="AC3666" s="1"/>
      <c r="AD3666" s="9"/>
      <c r="AE3666" s="3"/>
      <c r="AF3666" s="3"/>
      <c r="AG3666" s="3"/>
      <c r="AH3666" s="9"/>
      <c r="AI3666" s="10"/>
      <c r="AJ3666" s="9"/>
      <c r="AK3666" s="9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</row>
    <row r="3667" spans="1:8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12"/>
      <c r="K3667" s="30"/>
      <c r="L3667" s="2"/>
      <c r="M3667" s="15"/>
      <c r="N3667" s="11"/>
      <c r="O3667" s="11"/>
      <c r="P3667" s="11"/>
      <c r="Q3667" s="11"/>
      <c r="R3667" s="15"/>
      <c r="S3667" s="13"/>
      <c r="T3667" s="13"/>
      <c r="U3667" s="19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9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</row>
    <row r="3668" spans="1:8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12"/>
      <c r="K3668" s="30"/>
      <c r="L3668" s="2"/>
      <c r="M3668" s="15"/>
      <c r="N3668" s="11"/>
      <c r="O3668" s="11"/>
      <c r="P3668" s="11"/>
      <c r="Q3668" s="11"/>
      <c r="R3668" s="15"/>
      <c r="S3668" s="13"/>
      <c r="T3668" s="13"/>
      <c r="U3668" s="19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9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</row>
    <row r="3669" spans="1:8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12"/>
      <c r="K3669" s="30"/>
      <c r="L3669" s="2"/>
      <c r="M3669" s="15"/>
      <c r="N3669" s="11"/>
      <c r="O3669" s="11"/>
      <c r="P3669" s="11"/>
      <c r="Q3669" s="11"/>
      <c r="R3669" s="15"/>
      <c r="S3669" s="13"/>
      <c r="T3669" s="13"/>
      <c r="U3669" s="19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9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</row>
    <row r="3670" spans="1:8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12"/>
      <c r="K3670" s="30"/>
      <c r="L3670" s="2"/>
      <c r="M3670" s="15"/>
      <c r="N3670" s="11"/>
      <c r="O3670" s="11"/>
      <c r="P3670" s="11"/>
      <c r="Q3670" s="11"/>
      <c r="R3670" s="15"/>
      <c r="S3670" s="13"/>
      <c r="T3670" s="13"/>
      <c r="U3670" s="19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9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</row>
    <row r="3671" spans="1:8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12"/>
      <c r="K3671" s="30"/>
      <c r="L3671" s="2"/>
      <c r="M3671" s="15"/>
      <c r="N3671" s="11"/>
      <c r="O3671" s="11"/>
      <c r="P3671" s="11"/>
      <c r="Q3671" s="11"/>
      <c r="R3671" s="15"/>
      <c r="S3671" s="13"/>
      <c r="T3671" s="13"/>
      <c r="U3671" s="19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9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</row>
    <row r="3672" spans="1:8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12"/>
      <c r="K3672" s="30"/>
      <c r="L3672" s="2"/>
      <c r="M3672" s="15"/>
      <c r="N3672" s="11"/>
      <c r="O3672" s="11"/>
      <c r="P3672" s="11"/>
      <c r="Q3672" s="11"/>
      <c r="R3672" s="15"/>
      <c r="S3672" s="13"/>
      <c r="T3672" s="13"/>
      <c r="U3672" s="19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9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</row>
    <row r="3673" spans="1:8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12"/>
      <c r="K3673" s="30"/>
      <c r="L3673" s="2"/>
      <c r="M3673" s="15"/>
      <c r="N3673" s="11"/>
      <c r="O3673" s="11"/>
      <c r="P3673" s="11"/>
      <c r="Q3673" s="11"/>
      <c r="R3673" s="15"/>
      <c r="S3673" s="13"/>
      <c r="T3673" s="13"/>
      <c r="U3673" s="19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9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</row>
    <row r="3674" spans="1:8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12"/>
      <c r="K3674" s="30"/>
      <c r="L3674" s="2"/>
      <c r="M3674" s="15"/>
      <c r="N3674" s="11"/>
      <c r="O3674" s="11"/>
      <c r="P3674" s="11"/>
      <c r="Q3674" s="11"/>
      <c r="R3674" s="15"/>
      <c r="S3674" s="13"/>
      <c r="T3674" s="13"/>
      <c r="U3674" s="19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9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</row>
    <row r="3675" spans="1:8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12"/>
      <c r="K3675" s="30"/>
      <c r="L3675" s="2"/>
      <c r="M3675" s="15"/>
      <c r="N3675" s="11"/>
      <c r="O3675" s="11"/>
      <c r="P3675" s="11"/>
      <c r="Q3675" s="11"/>
      <c r="R3675" s="15"/>
      <c r="S3675" s="13"/>
      <c r="T3675" s="13"/>
      <c r="U3675" s="19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9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</row>
    <row r="3676" spans="1:8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12"/>
      <c r="K3676" s="30"/>
      <c r="L3676" s="2"/>
      <c r="M3676" s="15"/>
      <c r="N3676" s="11"/>
      <c r="O3676" s="11"/>
      <c r="P3676" s="11"/>
      <c r="Q3676" s="11"/>
      <c r="R3676" s="15"/>
      <c r="S3676" s="13"/>
      <c r="T3676" s="13"/>
      <c r="U3676" s="19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9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</row>
    <row r="3677" spans="1:8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12"/>
      <c r="K3677" s="30"/>
      <c r="L3677" s="2"/>
      <c r="M3677" s="15"/>
      <c r="N3677" s="11"/>
      <c r="O3677" s="11"/>
      <c r="P3677" s="11"/>
      <c r="Q3677" s="11"/>
      <c r="R3677" s="15"/>
      <c r="S3677" s="13"/>
      <c r="T3677" s="13"/>
      <c r="U3677" s="19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9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</row>
    <row r="3678" spans="1:8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12"/>
      <c r="K3678" s="30"/>
      <c r="L3678" s="2"/>
      <c r="M3678" s="15"/>
      <c r="N3678" s="11"/>
      <c r="O3678" s="11"/>
      <c r="P3678" s="11"/>
      <c r="Q3678" s="11"/>
      <c r="R3678" s="15"/>
      <c r="S3678" s="13"/>
      <c r="T3678" s="13"/>
      <c r="U3678" s="19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9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</row>
    <row r="3679" spans="1:8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12"/>
      <c r="K3679" s="30"/>
      <c r="L3679" s="2"/>
      <c r="M3679" s="15"/>
      <c r="N3679" s="11"/>
      <c r="O3679" s="11"/>
      <c r="P3679" s="11"/>
      <c r="Q3679" s="11"/>
      <c r="R3679" s="15"/>
      <c r="S3679" s="13"/>
      <c r="T3679" s="13"/>
      <c r="U3679" s="19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9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</row>
    <row r="3680" spans="1:8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12"/>
      <c r="K3680" s="30"/>
      <c r="L3680" s="2"/>
      <c r="M3680" s="15"/>
      <c r="N3680" s="11"/>
      <c r="O3680" s="11"/>
      <c r="P3680" s="11"/>
      <c r="Q3680" s="11"/>
      <c r="R3680" s="15"/>
      <c r="S3680" s="13"/>
      <c r="T3680" s="13"/>
      <c r="U3680" s="19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9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</row>
    <row r="3681" spans="1:8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12"/>
      <c r="K3681" s="30"/>
      <c r="L3681" s="2"/>
      <c r="M3681" s="15"/>
      <c r="N3681" s="11"/>
      <c r="O3681" s="11"/>
      <c r="P3681" s="11"/>
      <c r="Q3681" s="11"/>
      <c r="R3681" s="15"/>
      <c r="S3681" s="13"/>
      <c r="T3681" s="13"/>
      <c r="U3681" s="19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9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</row>
    <row r="3682" spans="1:8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12"/>
      <c r="K3682" s="30"/>
      <c r="L3682" s="2"/>
      <c r="M3682" s="15"/>
      <c r="N3682" s="11"/>
      <c r="O3682" s="11"/>
      <c r="P3682" s="11"/>
      <c r="Q3682" s="11"/>
      <c r="R3682" s="15"/>
      <c r="S3682" s="13"/>
      <c r="T3682" s="13"/>
      <c r="U3682" s="19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9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</row>
    <row r="3683" spans="1:8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12"/>
      <c r="K3683" s="30"/>
      <c r="L3683" s="2"/>
      <c r="M3683" s="15"/>
      <c r="N3683" s="11"/>
      <c r="O3683" s="11"/>
      <c r="P3683" s="11"/>
      <c r="Q3683" s="11"/>
      <c r="R3683" s="15"/>
      <c r="S3683" s="13"/>
      <c r="T3683" s="13"/>
      <c r="U3683" s="19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9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</row>
    <row r="3684" spans="1:8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12"/>
      <c r="K3684" s="30"/>
      <c r="L3684" s="2"/>
      <c r="M3684" s="15"/>
      <c r="N3684" s="11"/>
      <c r="O3684" s="11"/>
      <c r="P3684" s="11"/>
      <c r="Q3684" s="11"/>
      <c r="R3684" s="15"/>
      <c r="S3684" s="13"/>
      <c r="T3684" s="13"/>
      <c r="U3684" s="19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9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</row>
    <row r="3685" spans="1:8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12"/>
      <c r="K3685" s="30"/>
      <c r="L3685" s="2"/>
      <c r="M3685" s="15"/>
      <c r="N3685" s="11"/>
      <c r="O3685" s="11"/>
      <c r="P3685" s="11"/>
      <c r="Q3685" s="11"/>
      <c r="R3685" s="15"/>
      <c r="S3685" s="13"/>
      <c r="T3685" s="13"/>
      <c r="U3685" s="19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9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</row>
    <row r="3686" spans="1:8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12"/>
      <c r="K3686" s="30"/>
      <c r="L3686" s="2"/>
      <c r="M3686" s="15"/>
      <c r="N3686" s="11"/>
      <c r="O3686" s="11"/>
      <c r="P3686" s="11"/>
      <c r="Q3686" s="11"/>
      <c r="R3686" s="15"/>
      <c r="S3686" s="13"/>
      <c r="T3686" s="13"/>
      <c r="U3686" s="19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9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</row>
    <row r="3687" spans="1:8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12"/>
      <c r="K3687" s="30"/>
      <c r="L3687" s="2"/>
      <c r="M3687" s="15"/>
      <c r="N3687" s="11"/>
      <c r="O3687" s="11"/>
      <c r="P3687" s="11"/>
      <c r="Q3687" s="11"/>
      <c r="R3687" s="15"/>
      <c r="S3687" s="13"/>
      <c r="T3687" s="13"/>
      <c r="U3687" s="19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9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</row>
    <row r="3688" spans="1:8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12"/>
      <c r="K3688" s="30"/>
      <c r="L3688" s="2"/>
      <c r="M3688" s="15"/>
      <c r="N3688" s="11"/>
      <c r="O3688" s="11"/>
      <c r="P3688" s="11"/>
      <c r="Q3688" s="11"/>
      <c r="R3688" s="15"/>
      <c r="S3688" s="13"/>
      <c r="T3688" s="13"/>
      <c r="U3688" s="19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9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</row>
    <row r="3689" spans="1:8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12"/>
      <c r="K3689" s="30"/>
      <c r="L3689" s="2"/>
      <c r="M3689" s="15"/>
      <c r="N3689" s="11"/>
      <c r="O3689" s="11"/>
      <c r="P3689" s="11"/>
      <c r="Q3689" s="11"/>
      <c r="R3689" s="15"/>
      <c r="S3689" s="13"/>
      <c r="T3689" s="13"/>
      <c r="U3689" s="19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9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</row>
    <row r="3690" spans="1:8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12"/>
      <c r="K3690" s="30"/>
      <c r="L3690" s="2"/>
      <c r="M3690" s="15"/>
      <c r="N3690" s="11"/>
      <c r="O3690" s="11"/>
      <c r="P3690" s="11"/>
      <c r="Q3690" s="11"/>
      <c r="R3690" s="15"/>
      <c r="S3690" s="13"/>
      <c r="T3690" s="13"/>
      <c r="U3690" s="19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9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</row>
    <row r="3691" spans="1:8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12"/>
      <c r="K3691" s="30"/>
      <c r="L3691" s="2"/>
      <c r="M3691" s="15"/>
      <c r="N3691" s="11"/>
      <c r="O3691" s="11"/>
      <c r="P3691" s="11"/>
      <c r="Q3691" s="11"/>
      <c r="R3691" s="15"/>
      <c r="S3691" s="13"/>
      <c r="T3691" s="13"/>
      <c r="U3691" s="19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9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</row>
    <row r="3692" spans="1:8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12"/>
      <c r="K3692" s="30"/>
      <c r="L3692" s="2"/>
      <c r="M3692" s="15"/>
      <c r="N3692" s="11"/>
      <c r="O3692" s="11"/>
      <c r="P3692" s="11"/>
      <c r="Q3692" s="11"/>
      <c r="R3692" s="15"/>
      <c r="S3692" s="13"/>
      <c r="T3692" s="13"/>
      <c r="U3692" s="19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9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</row>
    <row r="3693" spans="1:8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12"/>
      <c r="K3693" s="30"/>
      <c r="L3693" s="2"/>
      <c r="M3693" s="15"/>
      <c r="N3693" s="11"/>
      <c r="O3693" s="11"/>
      <c r="P3693" s="11"/>
      <c r="Q3693" s="11"/>
      <c r="R3693" s="15"/>
      <c r="S3693" s="13"/>
      <c r="T3693" s="13"/>
      <c r="U3693" s="19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9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</row>
    <row r="3694" spans="1:8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12"/>
      <c r="K3694" s="30"/>
      <c r="L3694" s="2"/>
      <c r="M3694" s="15"/>
      <c r="N3694" s="11"/>
      <c r="O3694" s="11"/>
      <c r="P3694" s="11"/>
      <c r="Q3694" s="11"/>
      <c r="R3694" s="15"/>
      <c r="S3694" s="13"/>
      <c r="T3694" s="13"/>
      <c r="U3694" s="19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9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</row>
    <row r="3695" spans="1:8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12"/>
      <c r="K3695" s="30"/>
      <c r="L3695" s="2"/>
      <c r="M3695" s="15"/>
      <c r="N3695" s="11"/>
      <c r="O3695" s="11"/>
      <c r="P3695" s="11"/>
      <c r="Q3695" s="11"/>
      <c r="R3695" s="15"/>
      <c r="S3695" s="13"/>
      <c r="T3695" s="13"/>
      <c r="U3695" s="19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9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</row>
    <row r="3696" spans="1:8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12"/>
      <c r="K3696" s="30"/>
      <c r="L3696" s="2"/>
      <c r="M3696" s="15"/>
      <c r="N3696" s="11"/>
      <c r="O3696" s="11"/>
      <c r="P3696" s="11"/>
      <c r="Q3696" s="11"/>
      <c r="R3696" s="15"/>
      <c r="S3696" s="13"/>
      <c r="T3696" s="13"/>
      <c r="U3696" s="19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9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</row>
    <row r="3697" spans="1:8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12"/>
      <c r="K3697" s="30"/>
      <c r="L3697" s="2"/>
      <c r="M3697" s="15"/>
      <c r="N3697" s="11"/>
      <c r="O3697" s="11"/>
      <c r="P3697" s="11"/>
      <c r="Q3697" s="11"/>
      <c r="R3697" s="15"/>
      <c r="S3697" s="13"/>
      <c r="T3697" s="13"/>
      <c r="U3697" s="19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9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</row>
    <row r="3698" spans="1:8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12"/>
      <c r="K3698" s="30"/>
      <c r="L3698" s="2"/>
      <c r="M3698" s="15"/>
      <c r="N3698" s="11"/>
      <c r="O3698" s="11"/>
      <c r="P3698" s="11"/>
      <c r="Q3698" s="11"/>
      <c r="R3698" s="15"/>
      <c r="S3698" s="13"/>
      <c r="T3698" s="13"/>
      <c r="U3698" s="19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9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</row>
    <row r="3699" spans="1:8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12"/>
      <c r="K3699" s="30"/>
      <c r="L3699" s="2"/>
      <c r="M3699" s="15"/>
      <c r="N3699" s="11"/>
      <c r="O3699" s="11"/>
      <c r="P3699" s="11"/>
      <c r="Q3699" s="11"/>
      <c r="R3699" s="15"/>
      <c r="S3699" s="13"/>
      <c r="T3699" s="13"/>
      <c r="U3699" s="19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9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</row>
    <row r="3700" spans="1:8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12"/>
      <c r="K3700" s="30"/>
      <c r="L3700" s="2"/>
      <c r="M3700" s="15"/>
      <c r="N3700" s="11"/>
      <c r="O3700" s="11"/>
      <c r="P3700" s="11"/>
      <c r="Q3700" s="11"/>
      <c r="R3700" s="15"/>
      <c r="S3700" s="13"/>
      <c r="T3700" s="13"/>
      <c r="U3700" s="19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9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</row>
    <row r="3701" spans="1:8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12"/>
      <c r="K3701" s="30"/>
      <c r="L3701" s="2"/>
      <c r="M3701" s="15"/>
      <c r="N3701" s="11"/>
      <c r="O3701" s="11"/>
      <c r="P3701" s="11"/>
      <c r="Q3701" s="11"/>
      <c r="R3701" s="15"/>
      <c r="S3701" s="13"/>
      <c r="T3701" s="13"/>
      <c r="U3701" s="19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9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</row>
    <row r="3702" spans="1:8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12"/>
      <c r="K3702" s="30"/>
      <c r="L3702" s="2"/>
      <c r="M3702" s="15"/>
      <c r="N3702" s="11"/>
      <c r="O3702" s="11"/>
      <c r="P3702" s="11"/>
      <c r="Q3702" s="11"/>
      <c r="R3702" s="15"/>
      <c r="S3702" s="13"/>
      <c r="T3702" s="13"/>
      <c r="U3702" s="19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9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</row>
    <row r="3703" spans="1:8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12"/>
      <c r="K3703" s="30"/>
      <c r="L3703" s="2"/>
      <c r="M3703" s="15"/>
      <c r="N3703" s="11"/>
      <c r="O3703" s="11"/>
      <c r="P3703" s="11"/>
      <c r="Q3703" s="11"/>
      <c r="R3703" s="15"/>
      <c r="S3703" s="13"/>
      <c r="T3703" s="13"/>
      <c r="U3703" s="19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9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</row>
    <row r="3704" spans="1:8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12"/>
      <c r="K3704" s="30"/>
      <c r="L3704" s="2"/>
      <c r="M3704" s="15"/>
      <c r="N3704" s="11"/>
      <c r="O3704" s="11"/>
      <c r="P3704" s="11"/>
      <c r="Q3704" s="11"/>
      <c r="R3704" s="15"/>
      <c r="S3704" s="13"/>
      <c r="T3704" s="13"/>
      <c r="U3704" s="19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9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</row>
    <row r="3705" spans="1:8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12"/>
      <c r="K3705" s="30"/>
      <c r="L3705" s="2"/>
      <c r="M3705" s="15"/>
      <c r="N3705" s="11"/>
      <c r="O3705" s="11"/>
      <c r="P3705" s="11"/>
      <c r="Q3705" s="11"/>
      <c r="R3705" s="15"/>
      <c r="S3705" s="13"/>
      <c r="T3705" s="13"/>
      <c r="U3705" s="19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9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</row>
    <row r="3706" spans="1:8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12"/>
      <c r="K3706" s="30"/>
      <c r="L3706" s="2"/>
      <c r="M3706" s="15"/>
      <c r="N3706" s="11"/>
      <c r="O3706" s="11"/>
      <c r="P3706" s="11"/>
      <c r="Q3706" s="11"/>
      <c r="R3706" s="15"/>
      <c r="S3706" s="13"/>
      <c r="T3706" s="13"/>
      <c r="U3706" s="19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9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</row>
    <row r="3707" spans="1:8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12"/>
      <c r="K3707" s="30"/>
      <c r="L3707" s="2"/>
      <c r="M3707" s="15"/>
      <c r="N3707" s="11"/>
      <c r="O3707" s="11"/>
      <c r="P3707" s="11"/>
      <c r="Q3707" s="11"/>
      <c r="R3707" s="15"/>
      <c r="S3707" s="13"/>
      <c r="T3707" s="13"/>
      <c r="U3707" s="19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9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</row>
    <row r="3708" spans="1:8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12"/>
      <c r="K3708" s="30"/>
      <c r="L3708" s="2"/>
      <c r="M3708" s="15"/>
      <c r="N3708" s="11"/>
      <c r="O3708" s="11"/>
      <c r="P3708" s="11"/>
      <c r="Q3708" s="11"/>
      <c r="R3708" s="15"/>
      <c r="S3708" s="13"/>
      <c r="T3708" s="13"/>
      <c r="U3708" s="19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9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</row>
    <row r="3709" spans="1:8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12"/>
      <c r="K3709" s="30"/>
      <c r="L3709" s="2"/>
      <c r="M3709" s="15"/>
      <c r="N3709" s="11"/>
      <c r="O3709" s="11"/>
      <c r="P3709" s="11"/>
      <c r="Q3709" s="11"/>
      <c r="R3709" s="15"/>
      <c r="S3709" s="13"/>
      <c r="T3709" s="13"/>
      <c r="U3709" s="19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9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</row>
    <row r="3710" spans="1:8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12"/>
      <c r="K3710" s="30"/>
      <c r="L3710" s="2"/>
      <c r="M3710" s="15"/>
      <c r="N3710" s="11"/>
      <c r="O3710" s="11"/>
      <c r="P3710" s="11"/>
      <c r="Q3710" s="11"/>
      <c r="R3710" s="15"/>
      <c r="S3710" s="13"/>
      <c r="T3710" s="13"/>
      <c r="U3710" s="19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9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</row>
    <row r="3711" spans="1:8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12"/>
      <c r="K3711" s="30"/>
      <c r="L3711" s="2"/>
      <c r="M3711" s="15"/>
      <c r="N3711" s="11"/>
      <c r="O3711" s="11"/>
      <c r="P3711" s="11"/>
      <c r="Q3711" s="11"/>
      <c r="R3711" s="15"/>
      <c r="S3711" s="13"/>
      <c r="T3711" s="13"/>
      <c r="U3711" s="19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9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</row>
    <row r="3712" spans="1:8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12"/>
      <c r="K3712" s="30"/>
      <c r="L3712" s="2"/>
      <c r="M3712" s="15"/>
      <c r="N3712" s="11"/>
      <c r="O3712" s="11"/>
      <c r="P3712" s="11"/>
      <c r="Q3712" s="11"/>
      <c r="R3712" s="15"/>
      <c r="S3712" s="13"/>
      <c r="T3712" s="13"/>
      <c r="U3712" s="19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9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</row>
    <row r="3713" spans="1:8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12"/>
      <c r="K3713" s="30"/>
      <c r="L3713" s="2"/>
      <c r="M3713" s="15"/>
      <c r="N3713" s="11"/>
      <c r="O3713" s="11"/>
      <c r="P3713" s="11"/>
      <c r="Q3713" s="11"/>
      <c r="R3713" s="15"/>
      <c r="S3713" s="13"/>
      <c r="T3713" s="13"/>
      <c r="U3713" s="19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9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</row>
    <row r="3714" spans="1:8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12"/>
      <c r="K3714" s="30"/>
      <c r="L3714" s="2"/>
      <c r="M3714" s="15"/>
      <c r="N3714" s="11"/>
      <c r="O3714" s="11"/>
      <c r="P3714" s="11"/>
      <c r="Q3714" s="11"/>
      <c r="R3714" s="15"/>
      <c r="S3714" s="13"/>
      <c r="T3714" s="13"/>
      <c r="U3714" s="19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9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</row>
    <row r="3715" spans="1:8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12"/>
      <c r="K3715" s="30"/>
      <c r="L3715" s="2"/>
      <c r="M3715" s="15"/>
      <c r="N3715" s="11"/>
      <c r="O3715" s="11"/>
      <c r="P3715" s="11"/>
      <c r="Q3715" s="11"/>
      <c r="R3715" s="15"/>
      <c r="S3715" s="13"/>
      <c r="T3715" s="13"/>
      <c r="U3715" s="19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9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</row>
    <row r="3716" spans="1:8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12"/>
      <c r="K3716" s="30"/>
      <c r="L3716" s="2"/>
      <c r="M3716" s="15"/>
      <c r="N3716" s="11"/>
      <c r="O3716" s="11"/>
      <c r="P3716" s="11"/>
      <c r="Q3716" s="11"/>
      <c r="R3716" s="15"/>
      <c r="S3716" s="13"/>
      <c r="T3716" s="13"/>
      <c r="U3716" s="19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9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</row>
    <row r="3717" spans="1:8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12"/>
      <c r="K3717" s="30"/>
      <c r="L3717" s="2"/>
      <c r="M3717" s="15"/>
      <c r="N3717" s="11"/>
      <c r="O3717" s="11"/>
      <c r="P3717" s="11"/>
      <c r="Q3717" s="11"/>
      <c r="R3717" s="15"/>
      <c r="S3717" s="13"/>
      <c r="T3717" s="13"/>
      <c r="U3717" s="19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9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</row>
    <row r="3718" spans="1:8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12"/>
      <c r="K3718" s="30"/>
      <c r="L3718" s="2"/>
      <c r="M3718" s="15"/>
      <c r="N3718" s="11"/>
      <c r="O3718" s="11"/>
      <c r="P3718" s="11"/>
      <c r="Q3718" s="11"/>
      <c r="R3718" s="15"/>
      <c r="S3718" s="13"/>
      <c r="T3718" s="13"/>
      <c r="U3718" s="19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9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</row>
    <row r="3719" spans="1:8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12"/>
      <c r="K3719" s="30"/>
      <c r="L3719" s="2"/>
      <c r="M3719" s="15"/>
      <c r="N3719" s="11"/>
      <c r="O3719" s="11"/>
      <c r="P3719" s="11"/>
      <c r="Q3719" s="11"/>
      <c r="R3719" s="15"/>
      <c r="S3719" s="13"/>
      <c r="T3719" s="13"/>
      <c r="U3719" s="19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9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</row>
    <row r="3720" spans="1:8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12"/>
      <c r="K3720" s="30"/>
      <c r="L3720" s="2"/>
      <c r="M3720" s="15"/>
      <c r="N3720" s="11"/>
      <c r="O3720" s="11"/>
      <c r="P3720" s="11"/>
      <c r="Q3720" s="11"/>
      <c r="R3720" s="15"/>
      <c r="S3720" s="13"/>
      <c r="T3720" s="13"/>
      <c r="U3720" s="19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9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</row>
    <row r="3721" spans="1:8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12"/>
      <c r="K3721" s="30"/>
      <c r="L3721" s="2"/>
      <c r="M3721" s="15"/>
      <c r="N3721" s="11"/>
      <c r="O3721" s="11"/>
      <c r="P3721" s="11"/>
      <c r="Q3721" s="11"/>
      <c r="R3721" s="15"/>
      <c r="S3721" s="13"/>
      <c r="T3721" s="13"/>
      <c r="U3721" s="19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9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</row>
    <row r="3722" spans="1:8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12"/>
      <c r="K3722" s="30"/>
      <c r="L3722" s="2"/>
      <c r="M3722" s="15"/>
      <c r="N3722" s="11"/>
      <c r="O3722" s="11"/>
      <c r="P3722" s="11"/>
      <c r="Q3722" s="11"/>
      <c r="R3722" s="15"/>
      <c r="S3722" s="13"/>
      <c r="T3722" s="13"/>
      <c r="U3722" s="19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9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</row>
    <row r="3723" spans="1:8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12"/>
      <c r="K3723" s="30"/>
      <c r="L3723" s="2"/>
      <c r="M3723" s="15"/>
      <c r="N3723" s="11"/>
      <c r="O3723" s="11"/>
      <c r="P3723" s="11"/>
      <c r="Q3723" s="11"/>
      <c r="R3723" s="15"/>
      <c r="S3723" s="13"/>
      <c r="T3723" s="13"/>
      <c r="U3723" s="19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9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</row>
    <row r="3724" spans="1:8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12"/>
      <c r="K3724" s="30"/>
      <c r="L3724" s="2"/>
      <c r="M3724" s="15"/>
      <c r="N3724" s="11"/>
      <c r="O3724" s="11"/>
      <c r="P3724" s="11"/>
      <c r="Q3724" s="11"/>
      <c r="R3724" s="15"/>
      <c r="S3724" s="13"/>
      <c r="T3724" s="13"/>
      <c r="U3724" s="19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9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</row>
    <row r="3725" spans="1:8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12"/>
      <c r="K3725" s="30"/>
      <c r="L3725" s="2"/>
      <c r="M3725" s="15"/>
      <c r="N3725" s="11"/>
      <c r="O3725" s="11"/>
      <c r="P3725" s="11"/>
      <c r="Q3725" s="11"/>
      <c r="R3725" s="15"/>
      <c r="S3725" s="13"/>
      <c r="T3725" s="13"/>
      <c r="U3725" s="19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9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</row>
    <row r="3726" spans="1:8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12"/>
      <c r="K3726" s="30"/>
      <c r="L3726" s="2"/>
      <c r="M3726" s="15"/>
      <c r="N3726" s="11"/>
      <c r="O3726" s="11"/>
      <c r="P3726" s="11"/>
      <c r="Q3726" s="11"/>
      <c r="R3726" s="15"/>
      <c r="S3726" s="13"/>
      <c r="T3726" s="13"/>
      <c r="U3726" s="19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9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</row>
    <row r="3727" spans="1:8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12"/>
      <c r="K3727" s="30"/>
      <c r="L3727" s="2"/>
      <c r="M3727" s="15"/>
      <c r="N3727" s="11"/>
      <c r="O3727" s="11"/>
      <c r="P3727" s="11"/>
      <c r="Q3727" s="11"/>
      <c r="R3727" s="15"/>
      <c r="S3727" s="13"/>
      <c r="T3727" s="13"/>
      <c r="U3727" s="19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9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</row>
    <row r="3728" spans="1:8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12"/>
      <c r="K3728" s="30"/>
      <c r="L3728" s="2"/>
      <c r="M3728" s="15"/>
      <c r="N3728" s="11"/>
      <c r="O3728" s="11"/>
      <c r="P3728" s="11"/>
      <c r="Q3728" s="11"/>
      <c r="R3728" s="15"/>
      <c r="S3728" s="13"/>
      <c r="T3728" s="13"/>
      <c r="U3728" s="19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9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</row>
    <row r="3729" spans="1:8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12"/>
      <c r="K3729" s="30"/>
      <c r="L3729" s="2"/>
      <c r="M3729" s="15"/>
      <c r="N3729" s="11"/>
      <c r="O3729" s="11"/>
      <c r="P3729" s="11"/>
      <c r="Q3729" s="11"/>
      <c r="R3729" s="15"/>
      <c r="S3729" s="13"/>
      <c r="T3729" s="13"/>
      <c r="U3729" s="19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9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</row>
    <row r="3730" spans="1:8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12"/>
      <c r="K3730" s="30"/>
      <c r="L3730" s="2"/>
      <c r="M3730" s="15"/>
      <c r="N3730" s="11"/>
      <c r="O3730" s="11"/>
      <c r="P3730" s="11"/>
      <c r="Q3730" s="11"/>
      <c r="R3730" s="15"/>
      <c r="S3730" s="13"/>
      <c r="T3730" s="13"/>
      <c r="U3730" s="19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9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</row>
    <row r="3731" spans="1:8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12"/>
      <c r="K3731" s="30"/>
      <c r="L3731" s="2"/>
      <c r="M3731" s="15"/>
      <c r="N3731" s="11"/>
      <c r="O3731" s="11"/>
      <c r="P3731" s="11"/>
      <c r="Q3731" s="11"/>
      <c r="R3731" s="15"/>
      <c r="S3731" s="13"/>
      <c r="T3731" s="13"/>
      <c r="U3731" s="19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9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</row>
    <row r="3732" spans="1:8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12"/>
      <c r="K3732" s="30"/>
      <c r="L3732" s="2"/>
      <c r="M3732" s="15"/>
      <c r="N3732" s="11"/>
      <c r="O3732" s="11"/>
      <c r="P3732" s="11"/>
      <c r="Q3732" s="11"/>
      <c r="R3732" s="15"/>
      <c r="S3732" s="13"/>
      <c r="T3732" s="13"/>
      <c r="U3732" s="19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9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</row>
    <row r="3733" spans="1:8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12"/>
      <c r="K3733" s="30"/>
      <c r="L3733" s="2"/>
      <c r="M3733" s="15"/>
      <c r="N3733" s="11"/>
      <c r="O3733" s="11"/>
      <c r="P3733" s="11"/>
      <c r="Q3733" s="11"/>
      <c r="R3733" s="15"/>
      <c r="S3733" s="13"/>
      <c r="T3733" s="13"/>
      <c r="U3733" s="19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9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</row>
    <row r="3734" spans="1:8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12"/>
      <c r="K3734" s="30"/>
      <c r="L3734" s="2"/>
      <c r="M3734" s="15"/>
      <c r="N3734" s="11"/>
      <c r="O3734" s="11"/>
      <c r="P3734" s="11"/>
      <c r="Q3734" s="11"/>
      <c r="R3734" s="15"/>
      <c r="S3734" s="13"/>
      <c r="T3734" s="13"/>
      <c r="U3734" s="19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9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</row>
    <row r="3735" spans="1:8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12"/>
      <c r="K3735" s="30"/>
      <c r="L3735" s="2"/>
      <c r="M3735" s="15"/>
      <c r="N3735" s="11"/>
      <c r="O3735" s="11"/>
      <c r="P3735" s="11"/>
      <c r="Q3735" s="11"/>
      <c r="R3735" s="15"/>
      <c r="S3735" s="13"/>
      <c r="T3735" s="13"/>
      <c r="U3735" s="19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9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</row>
    <row r="3736" spans="1:8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12"/>
      <c r="K3736" s="30"/>
      <c r="L3736" s="2"/>
      <c r="M3736" s="15"/>
      <c r="N3736" s="11"/>
      <c r="O3736" s="11"/>
      <c r="P3736" s="11"/>
      <c r="Q3736" s="11"/>
      <c r="R3736" s="15"/>
      <c r="S3736" s="13"/>
      <c r="T3736" s="13"/>
      <c r="U3736" s="19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9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</row>
    <row r="3737" spans="1:8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12"/>
      <c r="K3737" s="30"/>
      <c r="L3737" s="2"/>
      <c r="M3737" s="15"/>
      <c r="N3737" s="11"/>
      <c r="O3737" s="11"/>
      <c r="P3737" s="11"/>
      <c r="Q3737" s="11"/>
      <c r="R3737" s="15"/>
      <c r="S3737" s="13"/>
      <c r="T3737" s="13"/>
      <c r="U3737" s="19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9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</row>
    <row r="3738" spans="1:8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12"/>
      <c r="K3738" s="30"/>
      <c r="L3738" s="2"/>
      <c r="M3738" s="15"/>
      <c r="N3738" s="11"/>
      <c r="O3738" s="11"/>
      <c r="P3738" s="11"/>
      <c r="Q3738" s="11"/>
      <c r="R3738" s="15"/>
      <c r="S3738" s="13"/>
      <c r="T3738" s="13"/>
      <c r="U3738" s="19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9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</row>
    <row r="3739" spans="1:8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12"/>
      <c r="K3739" s="30"/>
      <c r="L3739" s="2"/>
      <c r="M3739" s="15"/>
      <c r="N3739" s="11"/>
      <c r="O3739" s="11"/>
      <c r="P3739" s="11"/>
      <c r="Q3739" s="11"/>
      <c r="R3739" s="15"/>
      <c r="S3739" s="13"/>
      <c r="T3739" s="13"/>
      <c r="U3739" s="19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9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</row>
    <row r="3740" spans="1:8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12"/>
      <c r="K3740" s="30"/>
      <c r="L3740" s="2"/>
      <c r="M3740" s="15"/>
      <c r="N3740" s="11"/>
      <c r="O3740" s="11"/>
      <c r="P3740" s="11"/>
      <c r="Q3740" s="11"/>
      <c r="R3740" s="15"/>
      <c r="S3740" s="13"/>
      <c r="T3740" s="13"/>
      <c r="U3740" s="19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9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</row>
    <row r="3741" spans="1:8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12"/>
      <c r="K3741" s="30"/>
      <c r="L3741" s="2"/>
      <c r="M3741" s="15"/>
      <c r="N3741" s="11"/>
      <c r="O3741" s="11"/>
      <c r="P3741" s="11"/>
      <c r="Q3741" s="11"/>
      <c r="R3741" s="15"/>
      <c r="S3741" s="13"/>
      <c r="T3741" s="13"/>
      <c r="U3741" s="19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9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</row>
    <row r="3742" spans="1:8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12"/>
      <c r="K3742" s="30"/>
      <c r="L3742" s="2"/>
      <c r="M3742" s="15"/>
      <c r="N3742" s="11"/>
      <c r="O3742" s="11"/>
      <c r="P3742" s="11"/>
      <c r="Q3742" s="11"/>
      <c r="R3742" s="15"/>
      <c r="S3742" s="13"/>
      <c r="T3742" s="13"/>
      <c r="U3742" s="19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9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</row>
    <row r="3743" spans="1:8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12"/>
      <c r="K3743" s="30"/>
      <c r="L3743" s="2"/>
      <c r="M3743" s="15"/>
      <c r="N3743" s="11"/>
      <c r="O3743" s="11"/>
      <c r="P3743" s="11"/>
      <c r="Q3743" s="11"/>
      <c r="R3743" s="15"/>
      <c r="S3743" s="13"/>
      <c r="T3743" s="13"/>
      <c r="U3743" s="19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9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</row>
    <row r="3744" spans="1:8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12"/>
      <c r="K3744" s="30"/>
      <c r="L3744" s="2"/>
      <c r="M3744" s="15"/>
      <c r="N3744" s="11"/>
      <c r="O3744" s="11"/>
      <c r="P3744" s="11"/>
      <c r="Q3744" s="11"/>
      <c r="R3744" s="15"/>
      <c r="S3744" s="13"/>
      <c r="T3744" s="13"/>
      <c r="U3744" s="19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9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</row>
    <row r="3745" spans="1:8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12"/>
      <c r="K3745" s="30"/>
      <c r="L3745" s="2"/>
      <c r="M3745" s="15"/>
      <c r="N3745" s="11"/>
      <c r="O3745" s="11"/>
      <c r="P3745" s="11"/>
      <c r="Q3745" s="11"/>
      <c r="R3745" s="15"/>
      <c r="S3745" s="13"/>
      <c r="T3745" s="13"/>
      <c r="U3745" s="19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9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</row>
    <row r="3746" spans="1:8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12"/>
      <c r="K3746" s="30"/>
      <c r="L3746" s="2"/>
      <c r="M3746" s="15"/>
      <c r="N3746" s="11"/>
      <c r="O3746" s="11"/>
      <c r="P3746" s="11"/>
      <c r="Q3746" s="11"/>
      <c r="R3746" s="15"/>
      <c r="S3746" s="13"/>
      <c r="T3746" s="13"/>
      <c r="U3746" s="19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9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</row>
    <row r="3747" spans="1:8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12"/>
      <c r="K3747" s="30"/>
      <c r="L3747" s="2"/>
      <c r="M3747" s="15"/>
      <c r="N3747" s="11"/>
      <c r="O3747" s="11"/>
      <c r="P3747" s="11"/>
      <c r="Q3747" s="11"/>
      <c r="R3747" s="15"/>
      <c r="S3747" s="13"/>
      <c r="T3747" s="13"/>
      <c r="U3747" s="19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9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</row>
    <row r="3748" spans="1:8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12"/>
      <c r="K3748" s="30"/>
      <c r="L3748" s="2"/>
      <c r="M3748" s="15"/>
      <c r="N3748" s="11"/>
      <c r="O3748" s="11"/>
      <c r="P3748" s="11"/>
      <c r="Q3748" s="11"/>
      <c r="R3748" s="15"/>
      <c r="S3748" s="13"/>
      <c r="T3748" s="13"/>
      <c r="U3748" s="19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9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</row>
    <row r="3749" spans="1:8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12"/>
      <c r="K3749" s="30"/>
      <c r="L3749" s="2"/>
      <c r="M3749" s="15"/>
      <c r="N3749" s="11"/>
      <c r="O3749" s="11"/>
      <c r="P3749" s="11"/>
      <c r="Q3749" s="11"/>
      <c r="R3749" s="15"/>
      <c r="S3749" s="13"/>
      <c r="T3749" s="13"/>
      <c r="U3749" s="19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9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</row>
    <row r="3750" spans="1:8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12"/>
      <c r="K3750" s="30"/>
      <c r="L3750" s="2"/>
      <c r="M3750" s="15"/>
      <c r="N3750" s="11"/>
      <c r="O3750" s="11"/>
      <c r="P3750" s="11"/>
      <c r="Q3750" s="11"/>
      <c r="R3750" s="15"/>
      <c r="S3750" s="13"/>
      <c r="T3750" s="13"/>
      <c r="U3750" s="19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9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</row>
    <row r="3751" spans="1:8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12"/>
      <c r="K3751" s="30"/>
      <c r="L3751" s="2"/>
      <c r="M3751" s="15"/>
      <c r="N3751" s="11"/>
      <c r="O3751" s="11"/>
      <c r="P3751" s="11"/>
      <c r="Q3751" s="11"/>
      <c r="R3751" s="15"/>
      <c r="S3751" s="13"/>
      <c r="T3751" s="13"/>
      <c r="U3751" s="19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9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</row>
    <row r="3752" spans="1:8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12"/>
      <c r="K3752" s="30"/>
      <c r="L3752" s="2"/>
      <c r="M3752" s="15"/>
      <c r="N3752" s="11"/>
      <c r="O3752" s="11"/>
      <c r="P3752" s="11"/>
      <c r="Q3752" s="11"/>
      <c r="R3752" s="15"/>
      <c r="S3752" s="13"/>
      <c r="T3752" s="13"/>
      <c r="U3752" s="19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9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</row>
    <row r="3753" spans="1:8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12"/>
      <c r="K3753" s="30"/>
      <c r="L3753" s="2"/>
      <c r="M3753" s="15"/>
      <c r="N3753" s="11"/>
      <c r="O3753" s="11"/>
      <c r="P3753" s="11"/>
      <c r="Q3753" s="11"/>
      <c r="R3753" s="15"/>
      <c r="S3753" s="13"/>
      <c r="T3753" s="13"/>
      <c r="U3753" s="19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9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</row>
    <row r="3754" spans="1:8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12"/>
      <c r="K3754" s="30"/>
      <c r="L3754" s="2"/>
      <c r="M3754" s="15"/>
      <c r="N3754" s="11"/>
      <c r="O3754" s="11"/>
      <c r="P3754" s="11"/>
      <c r="Q3754" s="11"/>
      <c r="R3754" s="15"/>
      <c r="S3754" s="13"/>
      <c r="T3754" s="13"/>
      <c r="U3754" s="19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9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</row>
    <row r="3755" spans="1:8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12"/>
      <c r="K3755" s="30"/>
      <c r="L3755" s="2"/>
      <c r="M3755" s="15"/>
      <c r="N3755" s="11"/>
      <c r="O3755" s="11"/>
      <c r="P3755" s="11"/>
      <c r="Q3755" s="11"/>
      <c r="R3755" s="15"/>
      <c r="S3755" s="13"/>
      <c r="T3755" s="13"/>
      <c r="U3755" s="19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9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</row>
    <row r="3756" spans="1:8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12"/>
      <c r="K3756" s="30"/>
      <c r="L3756" s="2"/>
      <c r="M3756" s="15"/>
      <c r="N3756" s="11"/>
      <c r="O3756" s="11"/>
      <c r="P3756" s="11"/>
      <c r="Q3756" s="11"/>
      <c r="R3756" s="15"/>
      <c r="S3756" s="13"/>
      <c r="T3756" s="13"/>
      <c r="U3756" s="19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9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</row>
    <row r="3757" spans="1:8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12"/>
      <c r="K3757" s="30"/>
      <c r="L3757" s="2"/>
      <c r="M3757" s="15"/>
      <c r="N3757" s="11"/>
      <c r="O3757" s="11"/>
      <c r="P3757" s="11"/>
      <c r="Q3757" s="11"/>
      <c r="R3757" s="15"/>
      <c r="S3757" s="13"/>
      <c r="T3757" s="13"/>
      <c r="U3757" s="19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9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</row>
    <row r="3758" spans="1:8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12"/>
      <c r="K3758" s="30"/>
      <c r="L3758" s="2"/>
      <c r="M3758" s="15"/>
      <c r="N3758" s="11"/>
      <c r="O3758" s="11"/>
      <c r="P3758" s="11"/>
      <c r="Q3758" s="11"/>
      <c r="R3758" s="15"/>
      <c r="S3758" s="13"/>
      <c r="T3758" s="13"/>
      <c r="U3758" s="19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9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</row>
    <row r="3759" spans="1:8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12"/>
      <c r="K3759" s="30"/>
      <c r="L3759" s="2"/>
      <c r="M3759" s="15"/>
      <c r="N3759" s="11"/>
      <c r="O3759" s="11"/>
      <c r="P3759" s="11"/>
      <c r="Q3759" s="11"/>
      <c r="R3759" s="15"/>
      <c r="S3759" s="13"/>
      <c r="T3759" s="13"/>
      <c r="U3759" s="19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9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</row>
    <row r="3760" spans="1:8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12"/>
      <c r="K3760" s="30"/>
      <c r="L3760" s="2"/>
      <c r="M3760" s="15"/>
      <c r="N3760" s="11"/>
      <c r="O3760" s="11"/>
      <c r="P3760" s="11"/>
      <c r="Q3760" s="11"/>
      <c r="R3760" s="15"/>
      <c r="S3760" s="13"/>
      <c r="T3760" s="13"/>
      <c r="U3760" s="19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9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</row>
    <row r="3761" spans="1:8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12"/>
      <c r="K3761" s="30"/>
      <c r="L3761" s="2"/>
      <c r="M3761" s="15"/>
      <c r="N3761" s="11"/>
      <c r="O3761" s="11"/>
      <c r="P3761" s="11"/>
      <c r="Q3761" s="11"/>
      <c r="R3761" s="15"/>
      <c r="S3761" s="13"/>
      <c r="T3761" s="13"/>
      <c r="U3761" s="19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9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</row>
    <row r="3762" spans="1:8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12"/>
      <c r="K3762" s="30"/>
      <c r="L3762" s="2"/>
      <c r="M3762" s="15"/>
      <c r="N3762" s="11"/>
      <c r="O3762" s="11"/>
      <c r="P3762" s="11"/>
      <c r="Q3762" s="11"/>
      <c r="R3762" s="15"/>
      <c r="S3762" s="13"/>
      <c r="T3762" s="13"/>
      <c r="U3762" s="19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9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</row>
    <row r="3763" spans="1:8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12"/>
      <c r="K3763" s="30"/>
      <c r="L3763" s="2"/>
      <c r="M3763" s="15"/>
      <c r="N3763" s="11"/>
      <c r="O3763" s="11"/>
      <c r="P3763" s="11"/>
      <c r="Q3763" s="11"/>
      <c r="R3763" s="15"/>
      <c r="S3763" s="13"/>
      <c r="T3763" s="13"/>
      <c r="U3763" s="19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9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</row>
    <row r="3764" spans="1:8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12"/>
      <c r="K3764" s="30"/>
      <c r="L3764" s="2"/>
      <c r="M3764" s="15"/>
      <c r="N3764" s="11"/>
      <c r="O3764" s="11"/>
      <c r="P3764" s="11"/>
      <c r="Q3764" s="11"/>
      <c r="R3764" s="15"/>
      <c r="S3764" s="13"/>
      <c r="T3764" s="13"/>
      <c r="U3764" s="19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9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</row>
    <row r="3765" spans="1:8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12"/>
      <c r="K3765" s="30"/>
      <c r="L3765" s="2"/>
      <c r="M3765" s="15"/>
      <c r="N3765" s="11"/>
      <c r="O3765" s="11"/>
      <c r="P3765" s="11"/>
      <c r="Q3765" s="11"/>
      <c r="R3765" s="15"/>
      <c r="S3765" s="13"/>
      <c r="T3765" s="13"/>
      <c r="U3765" s="19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9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</row>
    <row r="3766" spans="1:8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12"/>
      <c r="K3766" s="30"/>
      <c r="L3766" s="2"/>
      <c r="M3766" s="15"/>
      <c r="N3766" s="11"/>
      <c r="O3766" s="11"/>
      <c r="P3766" s="11"/>
      <c r="Q3766" s="11"/>
      <c r="R3766" s="15"/>
      <c r="S3766" s="13"/>
      <c r="T3766" s="13"/>
      <c r="U3766" s="19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9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</row>
    <row r="3767" spans="1:8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12"/>
      <c r="K3767" s="30"/>
      <c r="L3767" s="2"/>
      <c r="M3767" s="15"/>
      <c r="N3767" s="11"/>
      <c r="O3767" s="11"/>
      <c r="P3767" s="11"/>
      <c r="Q3767" s="11"/>
      <c r="R3767" s="15"/>
      <c r="S3767" s="13"/>
      <c r="T3767" s="13"/>
      <c r="U3767" s="19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9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</row>
    <row r="3768" spans="1:8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12"/>
      <c r="K3768" s="30"/>
      <c r="L3768" s="2"/>
      <c r="M3768" s="15"/>
      <c r="N3768" s="11"/>
      <c r="O3768" s="11"/>
      <c r="P3768" s="11"/>
      <c r="Q3768" s="11"/>
      <c r="R3768" s="15"/>
      <c r="S3768" s="13"/>
      <c r="T3768" s="13"/>
      <c r="U3768" s="19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9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</row>
    <row r="3769" spans="1:8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12"/>
      <c r="K3769" s="30"/>
      <c r="L3769" s="2"/>
      <c r="M3769" s="15"/>
      <c r="N3769" s="11"/>
      <c r="O3769" s="11"/>
      <c r="P3769" s="11"/>
      <c r="Q3769" s="11"/>
      <c r="R3769" s="15"/>
      <c r="S3769" s="13"/>
      <c r="T3769" s="13"/>
      <c r="U3769" s="19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9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</row>
    <row r="3770" spans="1:8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12"/>
      <c r="K3770" s="30"/>
      <c r="L3770" s="2"/>
      <c r="M3770" s="15"/>
      <c r="N3770" s="11"/>
      <c r="O3770" s="11"/>
      <c r="P3770" s="11"/>
      <c r="Q3770" s="11"/>
      <c r="R3770" s="15"/>
      <c r="S3770" s="13"/>
      <c r="T3770" s="13"/>
      <c r="U3770" s="19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9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</row>
    <row r="3771" spans="1:8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12"/>
      <c r="K3771" s="30"/>
      <c r="L3771" s="2"/>
      <c r="M3771" s="15"/>
      <c r="N3771" s="11"/>
      <c r="O3771" s="11"/>
      <c r="P3771" s="11"/>
      <c r="Q3771" s="11"/>
      <c r="R3771" s="15"/>
      <c r="S3771" s="13"/>
      <c r="T3771" s="13"/>
      <c r="U3771" s="19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9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</row>
    <row r="3772" spans="1:8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12"/>
      <c r="K3772" s="30"/>
      <c r="L3772" s="2"/>
      <c r="M3772" s="15"/>
      <c r="N3772" s="11"/>
      <c r="O3772" s="11"/>
      <c r="P3772" s="11"/>
      <c r="Q3772" s="11"/>
      <c r="R3772" s="15"/>
      <c r="S3772" s="13"/>
      <c r="T3772" s="13"/>
      <c r="U3772" s="19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9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</row>
    <row r="3773" spans="1:8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12"/>
      <c r="K3773" s="30"/>
      <c r="L3773" s="2"/>
      <c r="M3773" s="15"/>
      <c r="N3773" s="11"/>
      <c r="O3773" s="11"/>
      <c r="P3773" s="11"/>
      <c r="Q3773" s="11"/>
      <c r="R3773" s="15"/>
      <c r="S3773" s="13"/>
      <c r="T3773" s="13"/>
      <c r="U3773" s="19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9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</row>
    <row r="3774" spans="1:8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12"/>
      <c r="K3774" s="30"/>
      <c r="L3774" s="2"/>
      <c r="M3774" s="15"/>
      <c r="N3774" s="11"/>
      <c r="O3774" s="11"/>
      <c r="P3774" s="11"/>
      <c r="Q3774" s="11"/>
      <c r="R3774" s="15"/>
      <c r="S3774" s="13"/>
      <c r="T3774" s="13"/>
      <c r="U3774" s="19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9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</row>
    <row r="3775" spans="1:8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12"/>
      <c r="K3775" s="30"/>
      <c r="L3775" s="2"/>
      <c r="M3775" s="15"/>
      <c r="N3775" s="11"/>
      <c r="O3775" s="11"/>
      <c r="P3775" s="11"/>
      <c r="Q3775" s="11"/>
      <c r="R3775" s="15"/>
      <c r="S3775" s="13"/>
      <c r="T3775" s="13"/>
      <c r="U3775" s="19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9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</row>
    <row r="3776" spans="1:8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12"/>
      <c r="K3776" s="30"/>
      <c r="L3776" s="2"/>
      <c r="M3776" s="15"/>
      <c r="N3776" s="11"/>
      <c r="O3776" s="11"/>
      <c r="P3776" s="11"/>
      <c r="Q3776" s="11"/>
      <c r="R3776" s="15"/>
      <c r="S3776" s="13"/>
      <c r="T3776" s="13"/>
      <c r="U3776" s="19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9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</row>
    <row r="3777" spans="1:8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12"/>
      <c r="K3777" s="30"/>
      <c r="L3777" s="2"/>
      <c r="M3777" s="15"/>
      <c r="N3777" s="11"/>
      <c r="O3777" s="11"/>
      <c r="P3777" s="11"/>
      <c r="Q3777" s="11"/>
      <c r="R3777" s="15"/>
      <c r="S3777" s="13"/>
      <c r="T3777" s="13"/>
      <c r="U3777" s="19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9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</row>
    <row r="3778" spans="1:8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12"/>
      <c r="K3778" s="30"/>
      <c r="L3778" s="2"/>
      <c r="M3778" s="15"/>
      <c r="N3778" s="11"/>
      <c r="O3778" s="11"/>
      <c r="P3778" s="11"/>
      <c r="Q3778" s="11"/>
      <c r="R3778" s="15"/>
      <c r="S3778" s="13"/>
      <c r="T3778" s="13"/>
      <c r="U3778" s="19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9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</row>
    <row r="3779" spans="1:8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12"/>
      <c r="K3779" s="30"/>
      <c r="L3779" s="2"/>
      <c r="M3779" s="15"/>
      <c r="N3779" s="11"/>
      <c r="O3779" s="11"/>
      <c r="P3779" s="11"/>
      <c r="Q3779" s="11"/>
      <c r="R3779" s="15"/>
      <c r="S3779" s="13"/>
      <c r="T3779" s="13"/>
      <c r="U3779" s="19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9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</row>
    <row r="3780" spans="1:8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12"/>
      <c r="K3780" s="30"/>
      <c r="L3780" s="2"/>
      <c r="M3780" s="15"/>
      <c r="N3780" s="11"/>
      <c r="O3780" s="11"/>
      <c r="P3780" s="11"/>
      <c r="Q3780" s="11"/>
      <c r="R3780" s="15"/>
      <c r="S3780" s="13"/>
      <c r="T3780" s="13"/>
      <c r="U3780" s="19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9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</row>
    <row r="3781" spans="1:8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12"/>
      <c r="K3781" s="30"/>
      <c r="L3781" s="2"/>
      <c r="M3781" s="15"/>
      <c r="N3781" s="11"/>
      <c r="O3781" s="11"/>
      <c r="P3781" s="11"/>
      <c r="Q3781" s="11"/>
      <c r="R3781" s="15"/>
      <c r="S3781" s="13"/>
      <c r="T3781" s="13"/>
      <c r="U3781" s="19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9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</row>
    <row r="3782" spans="1:8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12"/>
      <c r="K3782" s="30"/>
      <c r="L3782" s="2"/>
      <c r="M3782" s="15"/>
      <c r="N3782" s="11"/>
      <c r="O3782" s="11"/>
      <c r="P3782" s="11"/>
      <c r="Q3782" s="11"/>
      <c r="R3782" s="15"/>
      <c r="S3782" s="13"/>
      <c r="T3782" s="13"/>
      <c r="U3782" s="19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9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</row>
    <row r="3783" spans="1:8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12"/>
      <c r="K3783" s="30"/>
      <c r="L3783" s="2"/>
      <c r="M3783" s="15"/>
      <c r="N3783" s="11"/>
      <c r="O3783" s="11"/>
      <c r="P3783" s="11"/>
      <c r="Q3783" s="11"/>
      <c r="R3783" s="15"/>
      <c r="S3783" s="13"/>
      <c r="T3783" s="13"/>
      <c r="U3783" s="19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9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</row>
    <row r="3784" spans="1:8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12"/>
      <c r="K3784" s="30"/>
      <c r="L3784" s="2"/>
      <c r="M3784" s="15"/>
      <c r="N3784" s="11"/>
      <c r="O3784" s="11"/>
      <c r="P3784" s="11"/>
      <c r="Q3784" s="11"/>
      <c r="R3784" s="15"/>
      <c r="S3784" s="13"/>
      <c r="T3784" s="13"/>
      <c r="U3784" s="19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9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</row>
    <row r="3785" spans="1:8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12"/>
      <c r="K3785" s="30"/>
      <c r="L3785" s="2"/>
      <c r="M3785" s="15"/>
      <c r="N3785" s="11"/>
      <c r="O3785" s="11"/>
      <c r="P3785" s="11"/>
      <c r="Q3785" s="11"/>
      <c r="R3785" s="15"/>
      <c r="S3785" s="13"/>
      <c r="T3785" s="13"/>
      <c r="U3785" s="19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9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</row>
    <row r="3786" spans="1:8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12"/>
      <c r="K3786" s="30"/>
      <c r="L3786" s="2"/>
      <c r="M3786" s="15"/>
      <c r="N3786" s="11"/>
      <c r="O3786" s="11"/>
      <c r="P3786" s="11"/>
      <c r="Q3786" s="11"/>
      <c r="R3786" s="15"/>
      <c r="S3786" s="13"/>
      <c r="T3786" s="13"/>
      <c r="U3786" s="19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9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</row>
    <row r="3787" spans="1:8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12"/>
      <c r="K3787" s="30"/>
      <c r="L3787" s="2"/>
      <c r="M3787" s="15"/>
      <c r="N3787" s="11"/>
      <c r="O3787" s="11"/>
      <c r="P3787" s="11"/>
      <c r="Q3787" s="11"/>
      <c r="R3787" s="15"/>
      <c r="S3787" s="13"/>
      <c r="T3787" s="13"/>
      <c r="U3787" s="19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9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</row>
    <row r="3788" spans="1:8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12"/>
      <c r="K3788" s="30"/>
      <c r="L3788" s="2"/>
      <c r="M3788" s="15"/>
      <c r="N3788" s="11"/>
      <c r="O3788" s="11"/>
      <c r="P3788" s="11"/>
      <c r="Q3788" s="11"/>
      <c r="R3788" s="15"/>
      <c r="S3788" s="13"/>
      <c r="T3788" s="13"/>
      <c r="U3788" s="19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9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</row>
    <row r="3789" spans="1:8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12"/>
      <c r="K3789" s="30"/>
      <c r="L3789" s="2"/>
      <c r="M3789" s="15"/>
      <c r="N3789" s="11"/>
      <c r="O3789" s="11"/>
      <c r="P3789" s="11"/>
      <c r="Q3789" s="11"/>
      <c r="R3789" s="15"/>
      <c r="S3789" s="13"/>
      <c r="T3789" s="13"/>
      <c r="U3789" s="19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9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</row>
    <row r="3790" spans="1:8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12"/>
      <c r="K3790" s="30"/>
      <c r="L3790" s="2"/>
      <c r="M3790" s="15"/>
      <c r="N3790" s="11"/>
      <c r="O3790" s="11"/>
      <c r="P3790" s="11"/>
      <c r="Q3790" s="11"/>
      <c r="R3790" s="15"/>
      <c r="S3790" s="13"/>
      <c r="T3790" s="13"/>
      <c r="U3790" s="19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9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</row>
    <row r="3791" spans="1:8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12"/>
      <c r="K3791" s="30"/>
      <c r="L3791" s="2"/>
      <c r="M3791" s="15"/>
      <c r="N3791" s="11"/>
      <c r="O3791" s="11"/>
      <c r="P3791" s="11"/>
      <c r="Q3791" s="11"/>
      <c r="R3791" s="15"/>
      <c r="S3791" s="13"/>
      <c r="T3791" s="13"/>
      <c r="U3791" s="19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9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</row>
    <row r="3792" spans="1:8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12"/>
      <c r="K3792" s="30"/>
      <c r="L3792" s="2"/>
      <c r="M3792" s="15"/>
      <c r="N3792" s="11"/>
      <c r="O3792" s="11"/>
      <c r="P3792" s="11"/>
      <c r="Q3792" s="11"/>
      <c r="R3792" s="15"/>
      <c r="S3792" s="13"/>
      <c r="T3792" s="13"/>
      <c r="U3792" s="19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9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</row>
    <row r="3793" spans="1:8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12"/>
      <c r="K3793" s="30"/>
      <c r="L3793" s="2"/>
      <c r="M3793" s="15"/>
      <c r="N3793" s="11"/>
      <c r="O3793" s="11"/>
      <c r="P3793" s="11"/>
      <c r="Q3793" s="11"/>
      <c r="R3793" s="15"/>
      <c r="S3793" s="13"/>
      <c r="T3793" s="13"/>
      <c r="U3793" s="19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9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</row>
    <row r="3794" spans="1:8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12"/>
      <c r="K3794" s="30"/>
      <c r="L3794" s="2"/>
      <c r="M3794" s="15"/>
      <c r="N3794" s="11"/>
      <c r="O3794" s="11"/>
      <c r="P3794" s="11"/>
      <c r="Q3794" s="11"/>
      <c r="R3794" s="15"/>
      <c r="S3794" s="13"/>
      <c r="T3794" s="13"/>
      <c r="U3794" s="19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9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</row>
    <row r="3795" spans="1:8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12"/>
      <c r="K3795" s="30"/>
      <c r="L3795" s="2"/>
      <c r="M3795" s="15"/>
      <c r="N3795" s="11"/>
      <c r="O3795" s="11"/>
      <c r="P3795" s="11"/>
      <c r="Q3795" s="11"/>
      <c r="R3795" s="15"/>
      <c r="S3795" s="13"/>
      <c r="T3795" s="13"/>
      <c r="U3795" s="19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9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</row>
    <row r="3796" spans="1:8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12"/>
      <c r="K3796" s="30"/>
      <c r="L3796" s="2"/>
      <c r="M3796" s="15"/>
      <c r="N3796" s="11"/>
      <c r="O3796" s="11"/>
      <c r="P3796" s="11"/>
      <c r="Q3796" s="11"/>
      <c r="R3796" s="15"/>
      <c r="S3796" s="13"/>
      <c r="T3796" s="13"/>
      <c r="U3796" s="19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9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</row>
    <row r="3797" spans="1:8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12"/>
      <c r="K3797" s="30"/>
      <c r="L3797" s="2"/>
      <c r="M3797" s="15"/>
      <c r="N3797" s="11"/>
      <c r="O3797" s="11"/>
      <c r="P3797" s="11"/>
      <c r="Q3797" s="11"/>
      <c r="R3797" s="15"/>
      <c r="S3797" s="13"/>
      <c r="T3797" s="13"/>
      <c r="U3797" s="19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9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</row>
    <row r="3798" spans="1:8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12"/>
      <c r="K3798" s="30"/>
      <c r="L3798" s="2"/>
      <c r="M3798" s="15"/>
      <c r="N3798" s="11"/>
      <c r="O3798" s="11"/>
      <c r="P3798" s="11"/>
      <c r="Q3798" s="11"/>
      <c r="R3798" s="15"/>
      <c r="S3798" s="13"/>
      <c r="T3798" s="13"/>
      <c r="U3798" s="19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9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</row>
    <row r="3799" spans="1:8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12"/>
      <c r="K3799" s="30"/>
      <c r="L3799" s="2"/>
      <c r="M3799" s="15"/>
      <c r="N3799" s="11"/>
      <c r="O3799" s="11"/>
      <c r="P3799" s="11"/>
      <c r="Q3799" s="11"/>
      <c r="R3799" s="15"/>
      <c r="S3799" s="13"/>
      <c r="T3799" s="13"/>
      <c r="U3799" s="19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9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</row>
    <row r="3800" spans="1:8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12"/>
      <c r="K3800" s="30"/>
      <c r="L3800" s="2"/>
      <c r="M3800" s="15"/>
      <c r="N3800" s="11"/>
      <c r="O3800" s="11"/>
      <c r="P3800" s="11"/>
      <c r="Q3800" s="11"/>
      <c r="R3800" s="15"/>
      <c r="S3800" s="13"/>
      <c r="T3800" s="13"/>
      <c r="U3800" s="19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9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</row>
    <row r="3801" spans="1:8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12"/>
      <c r="K3801" s="30"/>
      <c r="L3801" s="2"/>
      <c r="M3801" s="15"/>
      <c r="N3801" s="11"/>
      <c r="O3801" s="11"/>
      <c r="P3801" s="11"/>
      <c r="Q3801" s="11"/>
      <c r="R3801" s="15"/>
      <c r="S3801" s="13"/>
      <c r="T3801" s="13"/>
      <c r="U3801" s="19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9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</row>
    <row r="3802" spans="1:8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12"/>
      <c r="K3802" s="30"/>
      <c r="L3802" s="2"/>
      <c r="M3802" s="15"/>
      <c r="N3802" s="11"/>
      <c r="O3802" s="11"/>
      <c r="P3802" s="11"/>
      <c r="Q3802" s="11"/>
      <c r="R3802" s="15"/>
      <c r="S3802" s="13"/>
      <c r="T3802" s="13"/>
      <c r="U3802" s="19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9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</row>
    <row r="3803" spans="1:8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12"/>
      <c r="K3803" s="30"/>
      <c r="L3803" s="2"/>
      <c r="M3803" s="15"/>
      <c r="N3803" s="11"/>
      <c r="O3803" s="11"/>
      <c r="P3803" s="11"/>
      <c r="Q3803" s="11"/>
      <c r="R3803" s="15"/>
      <c r="S3803" s="13"/>
      <c r="T3803" s="13"/>
      <c r="U3803" s="19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9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</row>
    <row r="3804" spans="1:8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12"/>
      <c r="K3804" s="30"/>
      <c r="L3804" s="2"/>
      <c r="M3804" s="15"/>
      <c r="N3804" s="11"/>
      <c r="O3804" s="11"/>
      <c r="P3804" s="11"/>
      <c r="Q3804" s="11"/>
      <c r="R3804" s="15"/>
      <c r="S3804" s="13"/>
      <c r="T3804" s="13"/>
      <c r="U3804" s="19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9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</row>
    <row r="3805" spans="1:8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12"/>
      <c r="K3805" s="30"/>
      <c r="L3805" s="2"/>
      <c r="M3805" s="15"/>
      <c r="N3805" s="11"/>
      <c r="O3805" s="11"/>
      <c r="P3805" s="11"/>
      <c r="Q3805" s="11"/>
      <c r="R3805" s="15"/>
      <c r="S3805" s="13"/>
      <c r="T3805" s="13"/>
      <c r="U3805" s="19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9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</row>
    <row r="3806" spans="1:8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12"/>
      <c r="K3806" s="30"/>
      <c r="L3806" s="2"/>
      <c r="M3806" s="15"/>
      <c r="N3806" s="11"/>
      <c r="O3806" s="11"/>
      <c r="P3806" s="11"/>
      <c r="Q3806" s="11"/>
      <c r="R3806" s="15"/>
      <c r="S3806" s="13"/>
      <c r="T3806" s="13"/>
      <c r="U3806" s="19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9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</row>
    <row r="3807" spans="1:8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12"/>
      <c r="K3807" s="30"/>
      <c r="L3807" s="2"/>
      <c r="M3807" s="15"/>
      <c r="N3807" s="11"/>
      <c r="O3807" s="11"/>
      <c r="P3807" s="11"/>
      <c r="Q3807" s="11"/>
      <c r="R3807" s="15"/>
      <c r="S3807" s="13"/>
      <c r="T3807" s="13"/>
      <c r="U3807" s="19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9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</row>
    <row r="3808" spans="1:8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12"/>
      <c r="K3808" s="30"/>
      <c r="L3808" s="2"/>
      <c r="M3808" s="15"/>
      <c r="N3808" s="11"/>
      <c r="O3808" s="11"/>
      <c r="P3808" s="11"/>
      <c r="Q3808" s="11"/>
      <c r="R3808" s="15"/>
      <c r="S3808" s="13"/>
      <c r="T3808" s="13"/>
      <c r="U3808" s="19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9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</row>
    <row r="3809" spans="1:8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12"/>
      <c r="K3809" s="30"/>
      <c r="L3809" s="2"/>
      <c r="M3809" s="15"/>
      <c r="N3809" s="11"/>
      <c r="O3809" s="11"/>
      <c r="P3809" s="11"/>
      <c r="Q3809" s="11"/>
      <c r="R3809" s="15"/>
      <c r="S3809" s="13"/>
      <c r="T3809" s="13"/>
      <c r="U3809" s="19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9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</row>
    <row r="3810" spans="1:8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12"/>
      <c r="K3810" s="30"/>
      <c r="L3810" s="2"/>
      <c r="M3810" s="15"/>
      <c r="N3810" s="11"/>
      <c r="O3810" s="11"/>
      <c r="P3810" s="11"/>
      <c r="Q3810" s="11"/>
      <c r="R3810" s="15"/>
      <c r="S3810" s="13"/>
      <c r="T3810" s="13"/>
      <c r="U3810" s="19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9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</row>
    <row r="3811" spans="1:8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12"/>
      <c r="K3811" s="30"/>
      <c r="L3811" s="2"/>
      <c r="M3811" s="15"/>
      <c r="N3811" s="11"/>
      <c r="O3811" s="11"/>
      <c r="P3811" s="11"/>
      <c r="Q3811" s="11"/>
      <c r="R3811" s="15"/>
      <c r="S3811" s="13"/>
      <c r="T3811" s="13"/>
      <c r="U3811" s="19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9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</row>
    <row r="3812" spans="1:8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12"/>
      <c r="K3812" s="30"/>
      <c r="L3812" s="2"/>
      <c r="M3812" s="15"/>
      <c r="N3812" s="11"/>
      <c r="O3812" s="11"/>
      <c r="P3812" s="11"/>
      <c r="Q3812" s="11"/>
      <c r="R3812" s="15"/>
      <c r="S3812" s="13"/>
      <c r="T3812" s="13"/>
      <c r="U3812" s="19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9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</row>
    <row r="3813" spans="1:8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12"/>
      <c r="K3813" s="30"/>
      <c r="L3813" s="2"/>
      <c r="M3813" s="15"/>
      <c r="N3813" s="11"/>
      <c r="O3813" s="11"/>
      <c r="P3813" s="11"/>
      <c r="Q3813" s="11"/>
      <c r="R3813" s="15"/>
      <c r="S3813" s="13"/>
      <c r="T3813" s="13"/>
      <c r="U3813" s="19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9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</row>
    <row r="3814" spans="1:8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12"/>
      <c r="K3814" s="30"/>
      <c r="L3814" s="2"/>
      <c r="M3814" s="15"/>
      <c r="N3814" s="11"/>
      <c r="O3814" s="11"/>
      <c r="P3814" s="11"/>
      <c r="Q3814" s="11"/>
      <c r="R3814" s="15"/>
      <c r="S3814" s="13"/>
      <c r="T3814" s="13"/>
      <c r="U3814" s="19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9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</row>
    <row r="3815" spans="1:8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12"/>
      <c r="K3815" s="30"/>
      <c r="L3815" s="2"/>
      <c r="M3815" s="15"/>
      <c r="N3815" s="11"/>
      <c r="O3815" s="11"/>
      <c r="P3815" s="11"/>
      <c r="Q3815" s="11"/>
      <c r="R3815" s="15"/>
      <c r="S3815" s="13"/>
      <c r="T3815" s="13"/>
      <c r="U3815" s="19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9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</row>
    <row r="3816" spans="1:8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12"/>
      <c r="K3816" s="30"/>
      <c r="L3816" s="2"/>
      <c r="M3816" s="15"/>
      <c r="N3816" s="11"/>
      <c r="O3816" s="11"/>
      <c r="P3816" s="11"/>
      <c r="Q3816" s="11"/>
      <c r="R3816" s="15"/>
      <c r="S3816" s="13"/>
      <c r="T3816" s="13"/>
      <c r="U3816" s="19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9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</row>
    <row r="3817" spans="1:8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12"/>
      <c r="K3817" s="30"/>
      <c r="L3817" s="2"/>
      <c r="M3817" s="15"/>
      <c r="N3817" s="11"/>
      <c r="O3817" s="11"/>
      <c r="P3817" s="11"/>
      <c r="Q3817" s="11"/>
      <c r="R3817" s="15"/>
      <c r="S3817" s="13"/>
      <c r="T3817" s="13"/>
      <c r="U3817" s="19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9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</row>
    <row r="3818" spans="1:8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12"/>
      <c r="K3818" s="30"/>
      <c r="L3818" s="2"/>
      <c r="M3818" s="15"/>
      <c r="N3818" s="11"/>
      <c r="O3818" s="11"/>
      <c r="P3818" s="11"/>
      <c r="Q3818" s="11"/>
      <c r="R3818" s="15"/>
      <c r="S3818" s="13"/>
      <c r="T3818" s="13"/>
      <c r="U3818" s="19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9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</row>
    <row r="3819" spans="1:8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12"/>
      <c r="K3819" s="30"/>
      <c r="L3819" s="2"/>
      <c r="M3819" s="15"/>
      <c r="N3819" s="11"/>
      <c r="O3819" s="11"/>
      <c r="P3819" s="11"/>
      <c r="Q3819" s="11"/>
      <c r="R3819" s="15"/>
      <c r="S3819" s="13"/>
      <c r="T3819" s="13"/>
      <c r="U3819" s="19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9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</row>
    <row r="3820" spans="1:8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12"/>
      <c r="K3820" s="30"/>
      <c r="L3820" s="2"/>
      <c r="M3820" s="15"/>
      <c r="N3820" s="11"/>
      <c r="O3820" s="11"/>
      <c r="P3820" s="11"/>
      <c r="Q3820" s="11"/>
      <c r="R3820" s="15"/>
      <c r="S3820" s="13"/>
      <c r="T3820" s="13"/>
      <c r="U3820" s="19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9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</row>
    <row r="3821" spans="1:8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12"/>
      <c r="K3821" s="30"/>
      <c r="L3821" s="2"/>
      <c r="M3821" s="15"/>
      <c r="N3821" s="11"/>
      <c r="O3821" s="11"/>
      <c r="P3821" s="11"/>
      <c r="Q3821" s="11"/>
      <c r="R3821" s="15"/>
      <c r="S3821" s="13"/>
      <c r="T3821" s="13"/>
      <c r="U3821" s="19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9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</row>
    <row r="3822" spans="1:8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12"/>
      <c r="K3822" s="30"/>
      <c r="L3822" s="2"/>
      <c r="M3822" s="15"/>
      <c r="N3822" s="11"/>
      <c r="O3822" s="11"/>
      <c r="P3822" s="11"/>
      <c r="Q3822" s="11"/>
      <c r="R3822" s="15"/>
      <c r="S3822" s="13"/>
      <c r="T3822" s="13"/>
      <c r="U3822" s="19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9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</row>
    <row r="3823" spans="1:8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12"/>
      <c r="K3823" s="30"/>
      <c r="L3823" s="2"/>
      <c r="M3823" s="15"/>
      <c r="N3823" s="11"/>
      <c r="O3823" s="11"/>
      <c r="P3823" s="11"/>
      <c r="Q3823" s="11"/>
      <c r="R3823" s="15"/>
      <c r="S3823" s="13"/>
      <c r="T3823" s="13"/>
      <c r="U3823" s="19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9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</row>
    <row r="3824" spans="1:8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12"/>
      <c r="K3824" s="30"/>
      <c r="L3824" s="2"/>
      <c r="M3824" s="15"/>
      <c r="N3824" s="11"/>
      <c r="O3824" s="11"/>
      <c r="P3824" s="11"/>
      <c r="Q3824" s="11"/>
      <c r="R3824" s="15"/>
      <c r="S3824" s="13"/>
      <c r="T3824" s="13"/>
      <c r="U3824" s="19"/>
      <c r="V3824" s="13"/>
      <c r="W3824" s="4"/>
      <c r="X3824" s="30"/>
      <c r="Y3824" s="27"/>
      <c r="Z3824" s="27"/>
      <c r="AA3824" s="32"/>
      <c r="AB3824" s="20"/>
      <c r="AC3824" s="23"/>
      <c r="AD3824" s="27"/>
      <c r="AE3824" s="20"/>
      <c r="AF3824" s="20"/>
      <c r="AG3824" s="20"/>
      <c r="AH3824" s="27"/>
      <c r="AI3824" s="21"/>
      <c r="AJ3824" s="27"/>
      <c r="AK3824" s="27"/>
      <c r="AL3824" s="23"/>
      <c r="AM3824" s="23"/>
      <c r="AN3824" s="23"/>
      <c r="AO3824" s="23"/>
      <c r="AP3824" s="23"/>
      <c r="AQ3824" s="23"/>
      <c r="AR3824" s="23"/>
      <c r="AS3824" s="23"/>
      <c r="AT3824" s="23"/>
      <c r="AU3824" s="23"/>
      <c r="AV3824" s="23"/>
      <c r="AW3824" s="23"/>
      <c r="AX3824" s="23"/>
      <c r="AY3824" s="23"/>
      <c r="AZ3824" s="23"/>
      <c r="BA3824" s="23"/>
      <c r="BB3824" s="23"/>
      <c r="BC3824" s="23"/>
      <c r="BD3824" s="23"/>
      <c r="BE3824" s="23"/>
      <c r="BF3824" s="23"/>
      <c r="BG3824" s="23"/>
      <c r="BH3824" s="23"/>
      <c r="BI3824" s="23"/>
      <c r="BJ3824" s="23"/>
      <c r="BK3824" s="23"/>
      <c r="BL3824" s="23"/>
      <c r="BM3824" s="23"/>
      <c r="BN3824" s="23"/>
      <c r="BO3824" s="23"/>
      <c r="BP3824" s="23"/>
      <c r="BQ3824" s="23"/>
      <c r="BR3824" s="23"/>
      <c r="BS3824" s="23"/>
      <c r="BT3824" s="23"/>
      <c r="BU3824" s="23"/>
      <c r="BV3824" s="23"/>
      <c r="BW3824" s="23"/>
      <c r="BX3824" s="23"/>
      <c r="BY3824" s="23"/>
      <c r="BZ3824" s="23"/>
      <c r="CA3824" s="23"/>
      <c r="CB3824" s="23"/>
    </row>
    <row r="3825" spans="1:8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12"/>
      <c r="K3825" s="30"/>
      <c r="L3825" s="2"/>
      <c r="M3825" s="15"/>
      <c r="N3825" s="11"/>
      <c r="O3825" s="11"/>
      <c r="P3825" s="11"/>
      <c r="Q3825" s="11"/>
      <c r="R3825" s="15"/>
      <c r="S3825" s="13"/>
      <c r="T3825" s="13"/>
      <c r="U3825" s="19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9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</row>
    <row r="3826" spans="1:8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12"/>
      <c r="K3826" s="30"/>
      <c r="L3826" s="2"/>
      <c r="M3826" s="15"/>
      <c r="N3826" s="11"/>
      <c r="O3826" s="11"/>
      <c r="P3826" s="11"/>
      <c r="Q3826" s="11"/>
      <c r="R3826" s="15"/>
      <c r="S3826" s="13"/>
      <c r="T3826" s="13"/>
      <c r="U3826" s="19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9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</row>
    <row r="3827" spans="1:8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12"/>
      <c r="K3827" s="30"/>
      <c r="L3827" s="2"/>
      <c r="M3827" s="15"/>
      <c r="N3827" s="11"/>
      <c r="O3827" s="11"/>
      <c r="P3827" s="11"/>
      <c r="Q3827" s="11"/>
      <c r="R3827" s="15"/>
      <c r="S3827" s="13"/>
      <c r="T3827" s="13"/>
      <c r="U3827" s="19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9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</row>
    <row r="3828" spans="1:8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12"/>
      <c r="K3828" s="30"/>
      <c r="L3828" s="2"/>
      <c r="M3828" s="15"/>
      <c r="N3828" s="11"/>
      <c r="O3828" s="11"/>
      <c r="P3828" s="11"/>
      <c r="Q3828" s="11"/>
      <c r="R3828" s="15"/>
      <c r="S3828" s="13"/>
      <c r="T3828" s="13"/>
      <c r="U3828" s="19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9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</row>
    <row r="3829" spans="1:8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12"/>
      <c r="K3829" s="30"/>
      <c r="L3829" s="2"/>
      <c r="M3829" s="15"/>
      <c r="N3829" s="11"/>
      <c r="O3829" s="11"/>
      <c r="P3829" s="11"/>
      <c r="Q3829" s="11"/>
      <c r="R3829" s="15"/>
      <c r="S3829" s="13"/>
      <c r="T3829" s="13"/>
      <c r="U3829" s="19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9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</row>
    <row r="3830" spans="1:8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12"/>
      <c r="K3830" s="30"/>
      <c r="L3830" s="2"/>
      <c r="M3830" s="15"/>
      <c r="N3830" s="11"/>
      <c r="O3830" s="11"/>
      <c r="P3830" s="11"/>
      <c r="Q3830" s="11"/>
      <c r="R3830" s="15"/>
      <c r="S3830" s="13"/>
      <c r="T3830" s="13"/>
      <c r="U3830" s="19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9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</row>
    <row r="3831" spans="1:8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12"/>
      <c r="K3831" s="30"/>
      <c r="L3831" s="2"/>
      <c r="M3831" s="15"/>
      <c r="N3831" s="11"/>
      <c r="O3831" s="11"/>
      <c r="P3831" s="11"/>
      <c r="Q3831" s="11"/>
      <c r="R3831" s="15"/>
      <c r="S3831" s="13"/>
      <c r="T3831" s="13"/>
      <c r="U3831" s="19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9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</row>
    <row r="3832" spans="1:8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12"/>
      <c r="K3832" s="30"/>
      <c r="L3832" s="2"/>
      <c r="M3832" s="15"/>
      <c r="N3832" s="11"/>
      <c r="O3832" s="11"/>
      <c r="P3832" s="11"/>
      <c r="Q3832" s="11"/>
      <c r="R3832" s="15"/>
      <c r="S3832" s="13"/>
      <c r="T3832" s="13"/>
      <c r="U3832" s="19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9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</row>
    <row r="3833" spans="1:8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12"/>
      <c r="K3833" s="30"/>
      <c r="L3833" s="2"/>
      <c r="M3833" s="15"/>
      <c r="N3833" s="11"/>
      <c r="O3833" s="11"/>
      <c r="P3833" s="11"/>
      <c r="Q3833" s="11"/>
      <c r="R3833" s="15"/>
      <c r="S3833" s="13"/>
      <c r="T3833" s="13"/>
      <c r="U3833" s="19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9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</row>
    <row r="3834" spans="1:8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12"/>
      <c r="K3834" s="30"/>
      <c r="L3834" s="2"/>
      <c r="M3834" s="15"/>
      <c r="N3834" s="11"/>
      <c r="O3834" s="11"/>
      <c r="P3834" s="11"/>
      <c r="Q3834" s="11"/>
      <c r="R3834" s="15"/>
      <c r="S3834" s="13"/>
      <c r="T3834" s="13"/>
      <c r="U3834" s="19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9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</row>
    <row r="3835" spans="1:8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12"/>
      <c r="K3835" s="30"/>
      <c r="L3835" s="2"/>
      <c r="M3835" s="15"/>
      <c r="N3835" s="11"/>
      <c r="O3835" s="11"/>
      <c r="P3835" s="11"/>
      <c r="Q3835" s="11"/>
      <c r="R3835" s="15"/>
      <c r="S3835" s="13"/>
      <c r="T3835" s="13"/>
      <c r="U3835" s="19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9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</row>
    <row r="3836" spans="1:8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12"/>
      <c r="K3836" s="30"/>
      <c r="L3836" s="2"/>
      <c r="M3836" s="15"/>
      <c r="N3836" s="11"/>
      <c r="O3836" s="11"/>
      <c r="P3836" s="11"/>
      <c r="Q3836" s="11"/>
      <c r="R3836" s="15"/>
      <c r="S3836" s="13"/>
      <c r="T3836" s="13"/>
      <c r="U3836" s="19"/>
      <c r="V3836" s="13"/>
      <c r="W3836" s="4"/>
      <c r="X3836" s="30"/>
      <c r="Y3836" s="9"/>
      <c r="Z3836" s="9"/>
      <c r="AA3836" s="28"/>
      <c r="AB3836" s="3"/>
      <c r="AC3836" s="1"/>
      <c r="AD3836" s="9"/>
      <c r="AE3836" s="3"/>
      <c r="AF3836" s="3"/>
      <c r="AG3836" s="3"/>
      <c r="AH3836" s="9"/>
      <c r="AI3836" s="10"/>
      <c r="AJ3836" s="9"/>
      <c r="AK3836" s="9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</row>
    <row r="3837" spans="1:8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12"/>
      <c r="K3837" s="30"/>
      <c r="L3837" s="2"/>
      <c r="M3837" s="15"/>
      <c r="N3837" s="11"/>
      <c r="O3837" s="11"/>
      <c r="P3837" s="11"/>
      <c r="Q3837" s="11"/>
      <c r="R3837" s="15"/>
      <c r="S3837" s="13"/>
      <c r="T3837" s="13"/>
      <c r="U3837" s="19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9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</row>
    <row r="3838" spans="1:8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12"/>
      <c r="K3838" s="30"/>
      <c r="L3838" s="2"/>
      <c r="M3838" s="15"/>
      <c r="N3838" s="11"/>
      <c r="O3838" s="11"/>
      <c r="P3838" s="11"/>
      <c r="Q3838" s="11"/>
      <c r="R3838" s="15"/>
      <c r="S3838" s="13"/>
      <c r="T3838" s="13"/>
      <c r="U3838" s="19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9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</row>
    <row r="3839" spans="1:8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12"/>
      <c r="K3839" s="30"/>
      <c r="L3839" s="2"/>
      <c r="M3839" s="15"/>
      <c r="N3839" s="11"/>
      <c r="O3839" s="11"/>
      <c r="P3839" s="11"/>
      <c r="Q3839" s="11"/>
      <c r="R3839" s="15"/>
      <c r="S3839" s="13"/>
      <c r="T3839" s="13"/>
      <c r="U3839" s="19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9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</row>
    <row r="3840" spans="1:8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12"/>
      <c r="K3840" s="30"/>
      <c r="L3840" s="2"/>
      <c r="M3840" s="15"/>
      <c r="N3840" s="11"/>
      <c r="O3840" s="11"/>
      <c r="P3840" s="11"/>
      <c r="Q3840" s="11"/>
      <c r="R3840" s="15"/>
      <c r="S3840" s="13"/>
      <c r="T3840" s="13"/>
      <c r="U3840" s="19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9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</row>
    <row r="3841" spans="1:8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12"/>
      <c r="K3841" s="30"/>
      <c r="L3841" s="2"/>
      <c r="M3841" s="15"/>
      <c r="N3841" s="11"/>
      <c r="O3841" s="11"/>
      <c r="P3841" s="11"/>
      <c r="Q3841" s="11"/>
      <c r="R3841" s="15"/>
      <c r="S3841" s="13"/>
      <c r="T3841" s="13"/>
      <c r="U3841" s="19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9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</row>
    <row r="3842" spans="1:8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12"/>
      <c r="K3842" s="30"/>
      <c r="L3842" s="2"/>
      <c r="M3842" s="15"/>
      <c r="N3842" s="11"/>
      <c r="O3842" s="11"/>
      <c r="P3842" s="11"/>
      <c r="Q3842" s="11"/>
      <c r="R3842" s="15"/>
      <c r="S3842" s="13"/>
      <c r="T3842" s="13"/>
      <c r="U3842" s="19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9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</row>
    <row r="3843" spans="1:8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12"/>
      <c r="K3843" s="30"/>
      <c r="L3843" s="2"/>
      <c r="M3843" s="15"/>
      <c r="N3843" s="11"/>
      <c r="O3843" s="11"/>
      <c r="P3843" s="11"/>
      <c r="Q3843" s="11"/>
      <c r="R3843" s="15"/>
      <c r="S3843" s="13"/>
      <c r="T3843" s="13"/>
      <c r="U3843" s="19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9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</row>
    <row r="3844" spans="1:8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12"/>
      <c r="K3844" s="30"/>
      <c r="L3844" s="2"/>
      <c r="M3844" s="15"/>
      <c r="N3844" s="11"/>
      <c r="O3844" s="11"/>
      <c r="P3844" s="11"/>
      <c r="Q3844" s="11"/>
      <c r="R3844" s="15"/>
      <c r="S3844" s="13"/>
      <c r="T3844" s="13"/>
      <c r="U3844" s="19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9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</row>
    <row r="3845" spans="1:8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12"/>
      <c r="K3845" s="30"/>
      <c r="L3845" s="2"/>
      <c r="M3845" s="15"/>
      <c r="N3845" s="11"/>
      <c r="O3845" s="11"/>
      <c r="P3845" s="11"/>
      <c r="Q3845" s="11"/>
      <c r="R3845" s="15"/>
      <c r="S3845" s="13"/>
      <c r="T3845" s="13"/>
      <c r="U3845" s="19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9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</row>
    <row r="3846" spans="1:8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12"/>
      <c r="K3846" s="30"/>
      <c r="L3846" s="2"/>
      <c r="M3846" s="15"/>
      <c r="N3846" s="11"/>
      <c r="O3846" s="11"/>
      <c r="P3846" s="11"/>
      <c r="Q3846" s="11"/>
      <c r="R3846" s="15"/>
      <c r="S3846" s="13"/>
      <c r="T3846" s="13"/>
      <c r="U3846" s="19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9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</row>
    <row r="3847" spans="1:8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12"/>
      <c r="K3847" s="30"/>
      <c r="L3847" s="2"/>
      <c r="M3847" s="15"/>
      <c r="N3847" s="11"/>
      <c r="O3847" s="11"/>
      <c r="P3847" s="11"/>
      <c r="Q3847" s="11"/>
      <c r="R3847" s="15"/>
      <c r="S3847" s="13"/>
      <c r="T3847" s="13"/>
      <c r="U3847" s="19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9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</row>
    <row r="3848" spans="1:8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12"/>
      <c r="K3848" s="30"/>
      <c r="L3848" s="2"/>
      <c r="M3848" s="15"/>
      <c r="N3848" s="11"/>
      <c r="O3848" s="11"/>
      <c r="P3848" s="11"/>
      <c r="Q3848" s="11"/>
      <c r="R3848" s="15"/>
      <c r="S3848" s="13"/>
      <c r="T3848" s="13"/>
      <c r="U3848" s="19"/>
      <c r="V3848" s="13"/>
      <c r="W3848" s="4"/>
      <c r="X3848" s="30"/>
      <c r="Y3848" s="9"/>
      <c r="Z3848" s="9"/>
      <c r="AA3848" s="28"/>
      <c r="AB3848" s="3"/>
      <c r="AC3848" s="1"/>
      <c r="AD3848" s="9"/>
      <c r="AE3848" s="3"/>
      <c r="AF3848" s="3"/>
      <c r="AG3848" s="3"/>
      <c r="AH3848" s="9"/>
      <c r="AI3848" s="10"/>
      <c r="AJ3848" s="9"/>
      <c r="AK3848" s="9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</row>
    <row r="3849" spans="1:8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12"/>
      <c r="K3849" s="30"/>
      <c r="L3849" s="2"/>
      <c r="M3849" s="15"/>
      <c r="N3849" s="11"/>
      <c r="O3849" s="11"/>
      <c r="P3849" s="11"/>
      <c r="Q3849" s="11"/>
      <c r="R3849" s="15"/>
      <c r="S3849" s="13"/>
      <c r="T3849" s="13"/>
      <c r="U3849" s="19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9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</row>
    <row r="3850" spans="1:8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12"/>
      <c r="K3850" s="30"/>
      <c r="L3850" s="2"/>
      <c r="M3850" s="15"/>
      <c r="N3850" s="11"/>
      <c r="O3850" s="11"/>
      <c r="P3850" s="11"/>
      <c r="Q3850" s="11"/>
      <c r="R3850" s="15"/>
      <c r="S3850" s="13"/>
      <c r="T3850" s="13"/>
      <c r="U3850" s="19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9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</row>
    <row r="3851" spans="1:8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12"/>
      <c r="K3851" s="30"/>
      <c r="L3851" s="2"/>
      <c r="M3851" s="15"/>
      <c r="N3851" s="11"/>
      <c r="O3851" s="11"/>
      <c r="P3851" s="11"/>
      <c r="Q3851" s="11"/>
      <c r="R3851" s="15"/>
      <c r="S3851" s="13"/>
      <c r="T3851" s="13"/>
      <c r="U3851" s="19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9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</row>
    <row r="3852" spans="1:8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12"/>
      <c r="K3852" s="30"/>
      <c r="L3852" s="2"/>
      <c r="M3852" s="15"/>
      <c r="N3852" s="11"/>
      <c r="O3852" s="11"/>
      <c r="P3852" s="11"/>
      <c r="Q3852" s="11"/>
      <c r="R3852" s="15"/>
      <c r="S3852" s="13"/>
      <c r="T3852" s="13"/>
      <c r="U3852" s="19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9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</row>
    <row r="3853" spans="1:8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12"/>
      <c r="K3853" s="30"/>
      <c r="L3853" s="2"/>
      <c r="M3853" s="15"/>
      <c r="N3853" s="11"/>
      <c r="O3853" s="11"/>
      <c r="P3853" s="11"/>
      <c r="Q3853" s="11"/>
      <c r="R3853" s="15"/>
      <c r="S3853" s="13"/>
      <c r="T3853" s="13"/>
      <c r="U3853" s="19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9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</row>
    <row r="3854" spans="1:8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12"/>
      <c r="K3854" s="30"/>
      <c r="L3854" s="2"/>
      <c r="M3854" s="15"/>
      <c r="N3854" s="11"/>
      <c r="O3854" s="11"/>
      <c r="P3854" s="11"/>
      <c r="Q3854" s="11"/>
      <c r="R3854" s="15"/>
      <c r="S3854" s="13"/>
      <c r="T3854" s="13"/>
      <c r="U3854" s="19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9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</row>
    <row r="3855" spans="1:8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12"/>
      <c r="K3855" s="30"/>
      <c r="L3855" s="2"/>
      <c r="M3855" s="15"/>
      <c r="N3855" s="11"/>
      <c r="O3855" s="11"/>
      <c r="P3855" s="11"/>
      <c r="Q3855" s="11"/>
      <c r="R3855" s="15"/>
      <c r="S3855" s="13"/>
      <c r="T3855" s="13"/>
      <c r="U3855" s="19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9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</row>
    <row r="3856" spans="1:8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12"/>
      <c r="K3856" s="30"/>
      <c r="L3856" s="2"/>
      <c r="M3856" s="15"/>
      <c r="N3856" s="11"/>
      <c r="O3856" s="11"/>
      <c r="P3856" s="11"/>
      <c r="Q3856" s="11"/>
      <c r="R3856" s="15"/>
      <c r="S3856" s="13"/>
      <c r="T3856" s="13"/>
      <c r="U3856" s="19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9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</row>
    <row r="3857" spans="1:8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12"/>
      <c r="K3857" s="30"/>
      <c r="L3857" s="2"/>
      <c r="M3857" s="15"/>
      <c r="N3857" s="11"/>
      <c r="O3857" s="11"/>
      <c r="P3857" s="11"/>
      <c r="Q3857" s="11"/>
      <c r="R3857" s="15"/>
      <c r="S3857" s="13"/>
      <c r="T3857" s="13"/>
      <c r="U3857" s="19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9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</row>
    <row r="3858" spans="1:8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12"/>
      <c r="K3858" s="30"/>
      <c r="L3858" s="2"/>
      <c r="M3858" s="15"/>
      <c r="N3858" s="11"/>
      <c r="O3858" s="11"/>
      <c r="P3858" s="11"/>
      <c r="Q3858" s="11"/>
      <c r="R3858" s="15"/>
      <c r="S3858" s="13"/>
      <c r="T3858" s="13"/>
      <c r="U3858" s="19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9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</row>
    <row r="3859" spans="1:8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12"/>
      <c r="K3859" s="30"/>
      <c r="L3859" s="2"/>
      <c r="M3859" s="15"/>
      <c r="N3859" s="11"/>
      <c r="O3859" s="11"/>
      <c r="P3859" s="11"/>
      <c r="Q3859" s="11"/>
      <c r="R3859" s="15"/>
      <c r="S3859" s="13"/>
      <c r="T3859" s="13"/>
      <c r="U3859" s="19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9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</row>
    <row r="3860" spans="1:8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12"/>
      <c r="K3860" s="30"/>
      <c r="L3860" s="2"/>
      <c r="M3860" s="15"/>
      <c r="N3860" s="11"/>
      <c r="O3860" s="11"/>
      <c r="P3860" s="11"/>
      <c r="Q3860" s="11"/>
      <c r="R3860" s="15"/>
      <c r="S3860" s="13"/>
      <c r="T3860" s="13"/>
      <c r="U3860" s="19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9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</row>
    <row r="3861" spans="1:8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12"/>
      <c r="K3861" s="30"/>
      <c r="L3861" s="2"/>
      <c r="M3861" s="15"/>
      <c r="N3861" s="11"/>
      <c r="O3861" s="11"/>
      <c r="P3861" s="11"/>
      <c r="Q3861" s="11"/>
      <c r="R3861" s="15"/>
      <c r="S3861" s="13"/>
      <c r="T3861" s="13"/>
      <c r="U3861" s="19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9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</row>
    <row r="3862" spans="1:8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12"/>
      <c r="K3862" s="30"/>
      <c r="L3862" s="2"/>
      <c r="M3862" s="15"/>
      <c r="N3862" s="11"/>
      <c r="O3862" s="11"/>
      <c r="P3862" s="11"/>
      <c r="Q3862" s="11"/>
      <c r="R3862" s="15"/>
      <c r="S3862" s="13"/>
      <c r="T3862" s="13"/>
      <c r="U3862" s="19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9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</row>
    <row r="3863" spans="1:8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12"/>
      <c r="K3863" s="30"/>
      <c r="L3863" s="2"/>
      <c r="M3863" s="15"/>
      <c r="N3863" s="11"/>
      <c r="O3863" s="11"/>
      <c r="P3863" s="11"/>
      <c r="Q3863" s="11"/>
      <c r="R3863" s="15"/>
      <c r="S3863" s="13"/>
      <c r="T3863" s="13"/>
      <c r="U3863" s="19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9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</row>
    <row r="3864" spans="1:8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12"/>
      <c r="K3864" s="30"/>
      <c r="L3864" s="2"/>
      <c r="M3864" s="15"/>
      <c r="N3864" s="11"/>
      <c r="O3864" s="11"/>
      <c r="P3864" s="11"/>
      <c r="Q3864" s="11"/>
      <c r="R3864" s="15"/>
      <c r="S3864" s="13"/>
      <c r="T3864" s="13"/>
      <c r="U3864" s="19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9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</row>
    <row r="3865" spans="1:8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12"/>
      <c r="K3865" s="30"/>
      <c r="L3865" s="2"/>
      <c r="M3865" s="15"/>
      <c r="N3865" s="11"/>
      <c r="O3865" s="11"/>
      <c r="P3865" s="11"/>
      <c r="Q3865" s="11"/>
      <c r="R3865" s="15"/>
      <c r="S3865" s="13"/>
      <c r="T3865" s="13"/>
      <c r="U3865" s="19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9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</row>
    <row r="3866" spans="1:8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12"/>
      <c r="K3866" s="30"/>
      <c r="L3866" s="2"/>
      <c r="M3866" s="15"/>
      <c r="N3866" s="11"/>
      <c r="O3866" s="11"/>
      <c r="P3866" s="11"/>
      <c r="Q3866" s="11"/>
      <c r="R3866" s="15"/>
      <c r="S3866" s="13"/>
      <c r="T3866" s="13"/>
      <c r="U3866" s="19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9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</row>
    <row r="3867" spans="1:8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12"/>
      <c r="K3867" s="30"/>
      <c r="L3867" s="2"/>
      <c r="M3867" s="15"/>
      <c r="N3867" s="11"/>
      <c r="O3867" s="11"/>
      <c r="P3867" s="11"/>
      <c r="Q3867" s="11"/>
      <c r="R3867" s="15"/>
      <c r="S3867" s="13"/>
      <c r="T3867" s="13"/>
      <c r="U3867" s="19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9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</row>
    <row r="3868" spans="1:8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12"/>
      <c r="K3868" s="30"/>
      <c r="L3868" s="2"/>
      <c r="M3868" s="15"/>
      <c r="N3868" s="11"/>
      <c r="O3868" s="11"/>
      <c r="P3868" s="11"/>
      <c r="Q3868" s="11"/>
      <c r="R3868" s="15"/>
      <c r="S3868" s="13"/>
      <c r="T3868" s="13"/>
      <c r="U3868" s="19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9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</row>
    <row r="3869" spans="1:8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12"/>
      <c r="K3869" s="30"/>
      <c r="L3869" s="2"/>
      <c r="M3869" s="15"/>
      <c r="N3869" s="11"/>
      <c r="O3869" s="11"/>
      <c r="P3869" s="11"/>
      <c r="Q3869" s="11"/>
      <c r="R3869" s="15"/>
      <c r="S3869" s="13"/>
      <c r="T3869" s="13"/>
      <c r="U3869" s="19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9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</row>
    <row r="3870" spans="1:8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12"/>
      <c r="K3870" s="30"/>
      <c r="L3870" s="2"/>
      <c r="M3870" s="15"/>
      <c r="N3870" s="11"/>
      <c r="O3870" s="11"/>
      <c r="P3870" s="11"/>
      <c r="Q3870" s="11"/>
      <c r="R3870" s="15"/>
      <c r="S3870" s="13"/>
      <c r="T3870" s="13"/>
      <c r="U3870" s="19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9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</row>
    <row r="3871" spans="1:8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12"/>
      <c r="K3871" s="30"/>
      <c r="L3871" s="2"/>
      <c r="M3871" s="15"/>
      <c r="N3871" s="11"/>
      <c r="O3871" s="11"/>
      <c r="P3871" s="11"/>
      <c r="Q3871" s="11"/>
      <c r="R3871" s="15"/>
      <c r="S3871" s="13"/>
      <c r="T3871" s="13"/>
      <c r="U3871" s="19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9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</row>
    <row r="3872" spans="1:8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12"/>
      <c r="K3872" s="30"/>
      <c r="L3872" s="2"/>
      <c r="M3872" s="15"/>
      <c r="N3872" s="11"/>
      <c r="O3872" s="11"/>
      <c r="P3872" s="11"/>
      <c r="Q3872" s="11"/>
      <c r="R3872" s="15"/>
      <c r="S3872" s="13"/>
      <c r="T3872" s="13"/>
      <c r="U3872" s="19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9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</row>
    <row r="3873" spans="1:8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12"/>
      <c r="K3873" s="30"/>
      <c r="L3873" s="2"/>
      <c r="M3873" s="15"/>
      <c r="N3873" s="11"/>
      <c r="O3873" s="11"/>
      <c r="P3873" s="11"/>
      <c r="Q3873" s="11"/>
      <c r="R3873" s="15"/>
      <c r="S3873" s="13"/>
      <c r="T3873" s="13"/>
      <c r="U3873" s="19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9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</row>
    <row r="3874" spans="1:8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12"/>
      <c r="K3874" s="30"/>
      <c r="L3874" s="2"/>
      <c r="M3874" s="15"/>
      <c r="N3874" s="11"/>
      <c r="O3874" s="11"/>
      <c r="P3874" s="11"/>
      <c r="Q3874" s="11"/>
      <c r="R3874" s="15"/>
      <c r="S3874" s="13"/>
      <c r="T3874" s="13"/>
      <c r="U3874" s="19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9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</row>
    <row r="3875" spans="1:8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12"/>
      <c r="K3875" s="30"/>
      <c r="L3875" s="2"/>
      <c r="M3875" s="15"/>
      <c r="N3875" s="11"/>
      <c r="O3875" s="11"/>
      <c r="P3875" s="11"/>
      <c r="Q3875" s="11"/>
      <c r="R3875" s="15"/>
      <c r="S3875" s="13"/>
      <c r="T3875" s="13"/>
      <c r="U3875" s="19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9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</row>
    <row r="3876" spans="1:8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12"/>
      <c r="K3876" s="30"/>
      <c r="L3876" s="2"/>
      <c r="M3876" s="15"/>
      <c r="N3876" s="11"/>
      <c r="O3876" s="11"/>
      <c r="P3876" s="11"/>
      <c r="Q3876" s="11"/>
      <c r="R3876" s="15"/>
      <c r="S3876" s="13"/>
      <c r="T3876" s="13"/>
      <c r="U3876" s="19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9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</row>
    <row r="3877" spans="1:8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12"/>
      <c r="K3877" s="30"/>
      <c r="L3877" s="2"/>
      <c r="M3877" s="15"/>
      <c r="N3877" s="11"/>
      <c r="O3877" s="11"/>
      <c r="P3877" s="11"/>
      <c r="Q3877" s="11"/>
      <c r="R3877" s="15"/>
      <c r="S3877" s="13"/>
      <c r="T3877" s="13"/>
      <c r="U3877" s="19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9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</row>
    <row r="3878" spans="1:8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12"/>
      <c r="K3878" s="30"/>
      <c r="L3878" s="2"/>
      <c r="M3878" s="15"/>
      <c r="N3878" s="11"/>
      <c r="O3878" s="11"/>
      <c r="P3878" s="11"/>
      <c r="Q3878" s="11"/>
      <c r="R3878" s="15"/>
      <c r="S3878" s="13"/>
      <c r="T3878" s="13"/>
      <c r="U3878" s="19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9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</row>
    <row r="3879" spans="1:8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12"/>
      <c r="K3879" s="30"/>
      <c r="L3879" s="2"/>
      <c r="M3879" s="15"/>
      <c r="N3879" s="11"/>
      <c r="O3879" s="11"/>
      <c r="P3879" s="11"/>
      <c r="Q3879" s="11"/>
      <c r="R3879" s="15"/>
      <c r="S3879" s="13"/>
      <c r="T3879" s="13"/>
      <c r="U3879" s="19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9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</row>
    <row r="3880" spans="1:8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12"/>
      <c r="K3880" s="30"/>
      <c r="L3880" s="2"/>
      <c r="M3880" s="15"/>
      <c r="N3880" s="11"/>
      <c r="O3880" s="11"/>
      <c r="P3880" s="11"/>
      <c r="Q3880" s="11"/>
      <c r="R3880" s="15"/>
      <c r="S3880" s="13"/>
      <c r="T3880" s="13"/>
      <c r="U3880" s="19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9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</row>
    <row r="3881" spans="1:8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12"/>
      <c r="K3881" s="30"/>
      <c r="L3881" s="2"/>
      <c r="M3881" s="15"/>
      <c r="N3881" s="11"/>
      <c r="O3881" s="11"/>
      <c r="P3881" s="11"/>
      <c r="Q3881" s="11"/>
      <c r="R3881" s="15"/>
      <c r="S3881" s="13"/>
      <c r="T3881" s="13"/>
      <c r="U3881" s="19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9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</row>
    <row r="3882" spans="1:8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12"/>
      <c r="K3882" s="30"/>
      <c r="L3882" s="2"/>
      <c r="M3882" s="15"/>
      <c r="N3882" s="11"/>
      <c r="O3882" s="11"/>
      <c r="P3882" s="11"/>
      <c r="Q3882" s="11"/>
      <c r="R3882" s="15"/>
      <c r="S3882" s="13"/>
      <c r="T3882" s="13"/>
      <c r="U3882" s="19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9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</row>
    <row r="3883" spans="1:8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12"/>
      <c r="K3883" s="30"/>
      <c r="L3883" s="2"/>
      <c r="M3883" s="15"/>
      <c r="N3883" s="11"/>
      <c r="O3883" s="11"/>
      <c r="P3883" s="11"/>
      <c r="Q3883" s="11"/>
      <c r="R3883" s="15"/>
      <c r="S3883" s="13"/>
      <c r="T3883" s="13"/>
      <c r="U3883" s="19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9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</row>
    <row r="3884" spans="1:8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12"/>
      <c r="K3884" s="30"/>
      <c r="L3884" s="2"/>
      <c r="M3884" s="15"/>
      <c r="N3884" s="11"/>
      <c r="O3884" s="11"/>
      <c r="P3884" s="11"/>
      <c r="Q3884" s="11"/>
      <c r="R3884" s="15"/>
      <c r="S3884" s="13"/>
      <c r="T3884" s="13"/>
      <c r="U3884" s="19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9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</row>
    <row r="3885" spans="1:8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12"/>
      <c r="K3885" s="30"/>
      <c r="L3885" s="2"/>
      <c r="M3885" s="15"/>
      <c r="N3885" s="11"/>
      <c r="O3885" s="11"/>
      <c r="P3885" s="11"/>
      <c r="Q3885" s="11"/>
      <c r="R3885" s="15"/>
      <c r="S3885" s="13"/>
      <c r="T3885" s="13"/>
      <c r="U3885" s="19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9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</row>
    <row r="3886" spans="1:8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12"/>
      <c r="K3886" s="30"/>
      <c r="L3886" s="2"/>
      <c r="M3886" s="15"/>
      <c r="N3886" s="11"/>
      <c r="O3886" s="11"/>
      <c r="P3886" s="11"/>
      <c r="Q3886" s="11"/>
      <c r="R3886" s="15"/>
      <c r="S3886" s="13"/>
      <c r="T3886" s="13"/>
      <c r="U3886" s="19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9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</row>
    <row r="3887" spans="1:8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12"/>
      <c r="K3887" s="30"/>
      <c r="L3887" s="2"/>
      <c r="M3887" s="15"/>
      <c r="N3887" s="11"/>
      <c r="O3887" s="11"/>
      <c r="P3887" s="11"/>
      <c r="Q3887" s="11"/>
      <c r="R3887" s="15"/>
      <c r="S3887" s="13"/>
      <c r="T3887" s="13"/>
      <c r="U3887" s="19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9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</row>
    <row r="3888" spans="1:8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12"/>
      <c r="K3888" s="30"/>
      <c r="L3888" s="2"/>
      <c r="M3888" s="15"/>
      <c r="N3888" s="11"/>
      <c r="O3888" s="11"/>
      <c r="P3888" s="11"/>
      <c r="Q3888" s="11"/>
      <c r="R3888" s="15"/>
      <c r="S3888" s="13"/>
      <c r="T3888" s="13"/>
      <c r="U3888" s="19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9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</row>
    <row r="3889" spans="1:8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12"/>
      <c r="K3889" s="30"/>
      <c r="L3889" s="2"/>
      <c r="M3889" s="15"/>
      <c r="N3889" s="11"/>
      <c r="O3889" s="11"/>
      <c r="P3889" s="11"/>
      <c r="Q3889" s="11"/>
      <c r="R3889" s="15"/>
      <c r="S3889" s="13"/>
      <c r="T3889" s="13"/>
      <c r="U3889" s="19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9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</row>
    <row r="3890" spans="1:8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12"/>
      <c r="K3890" s="30"/>
      <c r="L3890" s="2"/>
      <c r="M3890" s="15"/>
      <c r="N3890" s="11"/>
      <c r="O3890" s="11"/>
      <c r="P3890" s="11"/>
      <c r="Q3890" s="11"/>
      <c r="R3890" s="15"/>
      <c r="S3890" s="13"/>
      <c r="T3890" s="13"/>
      <c r="U3890" s="19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9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</row>
    <row r="3891" spans="1:8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12"/>
      <c r="K3891" s="30"/>
      <c r="L3891" s="2"/>
      <c r="M3891" s="15"/>
      <c r="N3891" s="11"/>
      <c r="O3891" s="11"/>
      <c r="P3891" s="11"/>
      <c r="Q3891" s="11"/>
      <c r="R3891" s="15"/>
      <c r="S3891" s="13"/>
      <c r="T3891" s="13"/>
      <c r="U3891" s="19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9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</row>
    <row r="3892" spans="1:8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12"/>
      <c r="K3892" s="30"/>
      <c r="L3892" s="2"/>
      <c r="M3892" s="15"/>
      <c r="N3892" s="11"/>
      <c r="O3892" s="11"/>
      <c r="P3892" s="11"/>
      <c r="Q3892" s="11"/>
      <c r="R3892" s="15"/>
      <c r="S3892" s="13"/>
      <c r="T3892" s="13"/>
      <c r="U3892" s="19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9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</row>
    <row r="3893" spans="1:8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12"/>
      <c r="K3893" s="30"/>
      <c r="L3893" s="2"/>
      <c r="M3893" s="15"/>
      <c r="N3893" s="11"/>
      <c r="O3893" s="11"/>
      <c r="P3893" s="11"/>
      <c r="Q3893" s="11"/>
      <c r="R3893" s="15"/>
      <c r="S3893" s="13"/>
      <c r="T3893" s="13"/>
      <c r="U3893" s="19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9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</row>
    <row r="3894" spans="1:8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12"/>
      <c r="K3894" s="30"/>
      <c r="L3894" s="2"/>
      <c r="M3894" s="15"/>
      <c r="N3894" s="11"/>
      <c r="O3894" s="11"/>
      <c r="P3894" s="11"/>
      <c r="Q3894" s="11"/>
      <c r="R3894" s="15"/>
      <c r="S3894" s="13"/>
      <c r="T3894" s="13"/>
      <c r="U3894" s="19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9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</row>
    <row r="3895" spans="1:8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12"/>
      <c r="K3895" s="30"/>
      <c r="L3895" s="2"/>
      <c r="M3895" s="15"/>
      <c r="N3895" s="11"/>
      <c r="O3895" s="11"/>
      <c r="P3895" s="11"/>
      <c r="Q3895" s="11"/>
      <c r="R3895" s="15"/>
      <c r="S3895" s="13"/>
      <c r="T3895" s="13"/>
      <c r="U3895" s="19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9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</row>
    <row r="3896" spans="1:8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12"/>
      <c r="K3896" s="30"/>
      <c r="L3896" s="2"/>
      <c r="M3896" s="15"/>
      <c r="N3896" s="11"/>
      <c r="O3896" s="11"/>
      <c r="P3896" s="11"/>
      <c r="Q3896" s="11"/>
      <c r="R3896" s="15"/>
      <c r="S3896" s="13"/>
      <c r="T3896" s="13"/>
      <c r="U3896" s="19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9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</row>
    <row r="3897" spans="1:8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12"/>
      <c r="K3897" s="30"/>
      <c r="L3897" s="2"/>
      <c r="M3897" s="15"/>
      <c r="N3897" s="11"/>
      <c r="O3897" s="11"/>
      <c r="P3897" s="11"/>
      <c r="Q3897" s="11"/>
      <c r="R3897" s="15"/>
      <c r="S3897" s="13"/>
      <c r="T3897" s="13"/>
      <c r="U3897" s="19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9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</row>
    <row r="3898" spans="1:8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12"/>
      <c r="K3898" s="30"/>
      <c r="L3898" s="2"/>
      <c r="M3898" s="15"/>
      <c r="N3898" s="11"/>
      <c r="O3898" s="11"/>
      <c r="P3898" s="11"/>
      <c r="Q3898" s="11"/>
      <c r="R3898" s="15"/>
      <c r="S3898" s="13"/>
      <c r="T3898" s="13"/>
      <c r="U3898" s="19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9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</row>
    <row r="3899" spans="1:8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12"/>
      <c r="K3899" s="30"/>
      <c r="L3899" s="2"/>
      <c r="M3899" s="15"/>
      <c r="N3899" s="11"/>
      <c r="O3899" s="11"/>
      <c r="P3899" s="11"/>
      <c r="Q3899" s="11"/>
      <c r="R3899" s="15"/>
      <c r="S3899" s="13"/>
      <c r="T3899" s="13"/>
      <c r="U3899" s="19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9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</row>
    <row r="3900" spans="1:8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12"/>
      <c r="K3900" s="30"/>
      <c r="L3900" s="2"/>
      <c r="M3900" s="15"/>
      <c r="N3900" s="11"/>
      <c r="O3900" s="11"/>
      <c r="P3900" s="11"/>
      <c r="Q3900" s="11"/>
      <c r="R3900" s="15"/>
      <c r="S3900" s="13"/>
      <c r="T3900" s="13"/>
      <c r="U3900" s="19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9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</row>
    <row r="3901" spans="1:8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12"/>
      <c r="K3901" s="30"/>
      <c r="L3901" s="2"/>
      <c r="M3901" s="15"/>
      <c r="N3901" s="11"/>
      <c r="O3901" s="11"/>
      <c r="P3901" s="11"/>
      <c r="Q3901" s="11"/>
      <c r="R3901" s="15"/>
      <c r="S3901" s="13"/>
      <c r="T3901" s="13"/>
      <c r="U3901" s="19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9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</row>
    <row r="3902" spans="1:8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12"/>
      <c r="K3902" s="30"/>
      <c r="L3902" s="2"/>
      <c r="M3902" s="15"/>
      <c r="N3902" s="11"/>
      <c r="O3902" s="11"/>
      <c r="P3902" s="11"/>
      <c r="Q3902" s="11"/>
      <c r="R3902" s="15"/>
      <c r="S3902" s="13"/>
      <c r="T3902" s="13"/>
      <c r="U3902" s="19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9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</row>
    <row r="3903" spans="1:8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12"/>
      <c r="K3903" s="30"/>
      <c r="L3903" s="2"/>
      <c r="M3903" s="15"/>
      <c r="N3903" s="11"/>
      <c r="O3903" s="11"/>
      <c r="P3903" s="11"/>
      <c r="Q3903" s="11"/>
      <c r="R3903" s="15"/>
      <c r="S3903" s="13"/>
      <c r="T3903" s="13"/>
      <c r="U3903" s="19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9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</row>
    <row r="3904" spans="1:8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12"/>
      <c r="K3904" s="30"/>
      <c r="L3904" s="2"/>
      <c r="M3904" s="15"/>
      <c r="N3904" s="11"/>
      <c r="O3904" s="11"/>
      <c r="P3904" s="11"/>
      <c r="Q3904" s="11"/>
      <c r="R3904" s="15"/>
      <c r="S3904" s="13"/>
      <c r="T3904" s="13"/>
      <c r="U3904" s="19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9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</row>
    <row r="3905" spans="1:8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12"/>
      <c r="K3905" s="30"/>
      <c r="L3905" s="2"/>
      <c r="M3905" s="15"/>
      <c r="N3905" s="11"/>
      <c r="O3905" s="11"/>
      <c r="P3905" s="11"/>
      <c r="Q3905" s="11"/>
      <c r="R3905" s="15"/>
      <c r="S3905" s="13"/>
      <c r="T3905" s="13"/>
      <c r="U3905" s="19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9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</row>
    <row r="3906" spans="1:8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12"/>
      <c r="K3906" s="30"/>
      <c r="L3906" s="2"/>
      <c r="M3906" s="15"/>
      <c r="N3906" s="11"/>
      <c r="O3906" s="11"/>
      <c r="P3906" s="11"/>
      <c r="Q3906" s="11"/>
      <c r="R3906" s="15"/>
      <c r="S3906" s="13"/>
      <c r="T3906" s="13"/>
      <c r="U3906" s="19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9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</row>
    <row r="3907" spans="1:8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12"/>
      <c r="K3907" s="30"/>
      <c r="L3907" s="2"/>
      <c r="M3907" s="15"/>
      <c r="N3907" s="11"/>
      <c r="O3907" s="11"/>
      <c r="P3907" s="11"/>
      <c r="Q3907" s="11"/>
      <c r="R3907" s="15"/>
      <c r="S3907" s="13"/>
      <c r="T3907" s="13"/>
      <c r="U3907" s="19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9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</row>
    <row r="3908" spans="1:8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12"/>
      <c r="K3908" s="30"/>
      <c r="L3908" s="2"/>
      <c r="M3908" s="15"/>
      <c r="N3908" s="11"/>
      <c r="O3908" s="11"/>
      <c r="P3908" s="11"/>
      <c r="Q3908" s="11"/>
      <c r="R3908" s="15"/>
      <c r="S3908" s="13"/>
      <c r="T3908" s="13"/>
      <c r="U3908" s="19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9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</row>
    <row r="3909" spans="1:8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12"/>
      <c r="K3909" s="30"/>
      <c r="L3909" s="2"/>
      <c r="M3909" s="15"/>
      <c r="N3909" s="11"/>
      <c r="O3909" s="11"/>
      <c r="P3909" s="11"/>
      <c r="Q3909" s="11"/>
      <c r="R3909" s="15"/>
      <c r="S3909" s="13"/>
      <c r="T3909" s="13"/>
      <c r="U3909" s="19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9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</row>
    <row r="3910" spans="1:8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12"/>
      <c r="K3910" s="30"/>
      <c r="L3910" s="2"/>
      <c r="M3910" s="15"/>
      <c r="N3910" s="11"/>
      <c r="O3910" s="11"/>
      <c r="P3910" s="11"/>
      <c r="Q3910" s="11"/>
      <c r="R3910" s="15"/>
      <c r="S3910" s="13"/>
      <c r="T3910" s="13"/>
      <c r="U3910" s="19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9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</row>
    <row r="3911" spans="1:8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12"/>
      <c r="K3911" s="30"/>
      <c r="L3911" s="2"/>
      <c r="M3911" s="15"/>
      <c r="N3911" s="11"/>
      <c r="O3911" s="11"/>
      <c r="P3911" s="11"/>
      <c r="Q3911" s="11"/>
      <c r="R3911" s="15"/>
      <c r="S3911" s="13"/>
      <c r="T3911" s="13"/>
      <c r="U3911" s="19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9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</row>
    <row r="3912" spans="1:8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12"/>
      <c r="K3912" s="30"/>
      <c r="L3912" s="2"/>
      <c r="M3912" s="15"/>
      <c r="N3912" s="11"/>
      <c r="O3912" s="11"/>
      <c r="P3912" s="11"/>
      <c r="Q3912" s="11"/>
      <c r="R3912" s="15"/>
      <c r="S3912" s="13"/>
      <c r="T3912" s="13"/>
      <c r="U3912" s="19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9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</row>
    <row r="3913" spans="1:8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12"/>
      <c r="K3913" s="30"/>
      <c r="L3913" s="2"/>
      <c r="M3913" s="15"/>
      <c r="N3913" s="11"/>
      <c r="O3913" s="11"/>
      <c r="P3913" s="11"/>
      <c r="Q3913" s="11"/>
      <c r="R3913" s="15"/>
      <c r="S3913" s="13"/>
      <c r="T3913" s="13"/>
      <c r="U3913" s="19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9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</row>
    <row r="3914" spans="1:8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12"/>
      <c r="K3914" s="30"/>
      <c r="L3914" s="2"/>
      <c r="M3914" s="15"/>
      <c r="N3914" s="11"/>
      <c r="O3914" s="11"/>
      <c r="P3914" s="11"/>
      <c r="Q3914" s="11"/>
      <c r="R3914" s="15"/>
      <c r="S3914" s="13"/>
      <c r="T3914" s="13"/>
      <c r="U3914" s="19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9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</row>
    <row r="3915" spans="1:8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12"/>
      <c r="K3915" s="30"/>
      <c r="L3915" s="2"/>
      <c r="M3915" s="15"/>
      <c r="N3915" s="11"/>
      <c r="O3915" s="11"/>
      <c r="P3915" s="11"/>
      <c r="Q3915" s="11"/>
      <c r="R3915" s="15"/>
      <c r="S3915" s="13"/>
      <c r="T3915" s="13"/>
      <c r="U3915" s="19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9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</row>
    <row r="3916" spans="1:8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12"/>
      <c r="K3916" s="30"/>
      <c r="L3916" s="2"/>
      <c r="M3916" s="15"/>
      <c r="N3916" s="11"/>
      <c r="O3916" s="11"/>
      <c r="P3916" s="11"/>
      <c r="Q3916" s="11"/>
      <c r="R3916" s="15"/>
      <c r="S3916" s="13"/>
      <c r="T3916" s="13"/>
      <c r="U3916" s="19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9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</row>
    <row r="3917" spans="1:8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12"/>
      <c r="K3917" s="30"/>
      <c r="L3917" s="2"/>
      <c r="M3917" s="15"/>
      <c r="N3917" s="11"/>
      <c r="O3917" s="11"/>
      <c r="P3917" s="11"/>
      <c r="Q3917" s="11"/>
      <c r="R3917" s="15"/>
      <c r="S3917" s="13"/>
      <c r="T3917" s="13"/>
      <c r="U3917" s="19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9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</row>
    <row r="3918" spans="1:8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12"/>
      <c r="K3918" s="30"/>
      <c r="L3918" s="2"/>
      <c r="M3918" s="15"/>
      <c r="N3918" s="11"/>
      <c r="O3918" s="11"/>
      <c r="P3918" s="11"/>
      <c r="Q3918" s="11"/>
      <c r="R3918" s="15"/>
      <c r="S3918" s="13"/>
      <c r="T3918" s="13"/>
      <c r="U3918" s="19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9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</row>
    <row r="3919" spans="1:8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12"/>
      <c r="K3919" s="30"/>
      <c r="L3919" s="2"/>
      <c r="M3919" s="15"/>
      <c r="N3919" s="11"/>
      <c r="O3919" s="11"/>
      <c r="P3919" s="11"/>
      <c r="Q3919" s="11"/>
      <c r="R3919" s="15"/>
      <c r="S3919" s="13"/>
      <c r="T3919" s="13"/>
      <c r="U3919" s="19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9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</row>
    <row r="3920" spans="1:8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12"/>
      <c r="K3920" s="30"/>
      <c r="L3920" s="2"/>
      <c r="M3920" s="15"/>
      <c r="N3920" s="11"/>
      <c r="O3920" s="11"/>
      <c r="P3920" s="11"/>
      <c r="Q3920" s="11"/>
      <c r="R3920" s="15"/>
      <c r="S3920" s="13"/>
      <c r="T3920" s="13"/>
      <c r="U3920" s="19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9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</row>
    <row r="3921" spans="1:8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12"/>
      <c r="K3921" s="30"/>
      <c r="L3921" s="2"/>
      <c r="M3921" s="15"/>
      <c r="N3921" s="11"/>
      <c r="O3921" s="11"/>
      <c r="P3921" s="11"/>
      <c r="Q3921" s="11"/>
      <c r="R3921" s="15"/>
      <c r="S3921" s="13"/>
      <c r="T3921" s="13"/>
      <c r="U3921" s="19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9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</row>
    <row r="3922" spans="1:8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12"/>
      <c r="K3922" s="30"/>
      <c r="L3922" s="2"/>
      <c r="M3922" s="15"/>
      <c r="N3922" s="11"/>
      <c r="O3922" s="11"/>
      <c r="P3922" s="11"/>
      <c r="Q3922" s="11"/>
      <c r="R3922" s="15"/>
      <c r="S3922" s="13"/>
      <c r="T3922" s="13"/>
      <c r="U3922" s="19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9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</row>
    <row r="3923" spans="1:8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12"/>
      <c r="K3923" s="30"/>
      <c r="L3923" s="2"/>
      <c r="M3923" s="15"/>
      <c r="N3923" s="11"/>
      <c r="O3923" s="11"/>
      <c r="P3923" s="11"/>
      <c r="Q3923" s="11"/>
      <c r="R3923" s="15"/>
      <c r="S3923" s="13"/>
      <c r="T3923" s="13"/>
      <c r="U3923" s="19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9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</row>
    <row r="3924" spans="1:8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12"/>
      <c r="K3924" s="30"/>
      <c r="L3924" s="2"/>
      <c r="M3924" s="15"/>
      <c r="N3924" s="11"/>
      <c r="O3924" s="11"/>
      <c r="P3924" s="11"/>
      <c r="Q3924" s="11"/>
      <c r="R3924" s="15"/>
      <c r="S3924" s="13"/>
      <c r="T3924" s="13"/>
      <c r="U3924" s="19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9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</row>
    <row r="3925" spans="1:8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12"/>
      <c r="K3925" s="30"/>
      <c r="L3925" s="2"/>
      <c r="M3925" s="15"/>
      <c r="N3925" s="11"/>
      <c r="O3925" s="11"/>
      <c r="P3925" s="11"/>
      <c r="Q3925" s="11"/>
      <c r="R3925" s="15"/>
      <c r="S3925" s="13"/>
      <c r="T3925" s="13"/>
      <c r="U3925" s="19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9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</row>
    <row r="3926" spans="1:8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12"/>
      <c r="K3926" s="30"/>
      <c r="L3926" s="2"/>
      <c r="M3926" s="15"/>
      <c r="N3926" s="11"/>
      <c r="O3926" s="11"/>
      <c r="P3926" s="11"/>
      <c r="Q3926" s="11"/>
      <c r="R3926" s="15"/>
      <c r="S3926" s="13"/>
      <c r="T3926" s="13"/>
      <c r="U3926" s="19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9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</row>
    <row r="3927" spans="1:8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12"/>
      <c r="K3927" s="30"/>
      <c r="L3927" s="2"/>
      <c r="M3927" s="15"/>
      <c r="N3927" s="11"/>
      <c r="O3927" s="11"/>
      <c r="P3927" s="11"/>
      <c r="Q3927" s="11"/>
      <c r="R3927" s="15"/>
      <c r="S3927" s="13"/>
      <c r="T3927" s="13"/>
      <c r="U3927" s="19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9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</row>
    <row r="3928" spans="1:8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12"/>
      <c r="K3928" s="30"/>
      <c r="L3928" s="2"/>
      <c r="M3928" s="15"/>
      <c r="N3928" s="11"/>
      <c r="O3928" s="11"/>
      <c r="P3928" s="11"/>
      <c r="Q3928" s="11"/>
      <c r="R3928" s="15"/>
      <c r="S3928" s="13"/>
      <c r="T3928" s="13"/>
      <c r="U3928" s="19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9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</row>
    <row r="3929" spans="1:8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12"/>
      <c r="K3929" s="30"/>
      <c r="L3929" s="2"/>
      <c r="M3929" s="15"/>
      <c r="N3929" s="11"/>
      <c r="O3929" s="11"/>
      <c r="P3929" s="11"/>
      <c r="Q3929" s="11"/>
      <c r="R3929" s="15"/>
      <c r="S3929" s="13"/>
      <c r="T3929" s="13"/>
      <c r="U3929" s="19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9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</row>
    <row r="3930" spans="1:8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12"/>
      <c r="K3930" s="30"/>
      <c r="L3930" s="2"/>
      <c r="M3930" s="15"/>
      <c r="N3930" s="11"/>
      <c r="O3930" s="11"/>
      <c r="P3930" s="11"/>
      <c r="Q3930" s="11"/>
      <c r="R3930" s="15"/>
      <c r="S3930" s="13"/>
      <c r="T3930" s="13"/>
      <c r="U3930" s="19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9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</row>
    <row r="3931" spans="1:8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12"/>
      <c r="K3931" s="30"/>
      <c r="L3931" s="2"/>
      <c r="M3931" s="15"/>
      <c r="N3931" s="11"/>
      <c r="O3931" s="11"/>
      <c r="P3931" s="11"/>
      <c r="Q3931" s="11"/>
      <c r="R3931" s="15"/>
      <c r="S3931" s="13"/>
      <c r="T3931" s="13"/>
      <c r="U3931" s="19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9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</row>
    <row r="3932" spans="1:8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12"/>
      <c r="K3932" s="30"/>
      <c r="L3932" s="2"/>
      <c r="M3932" s="15"/>
      <c r="N3932" s="11"/>
      <c r="O3932" s="11"/>
      <c r="P3932" s="11"/>
      <c r="Q3932" s="11"/>
      <c r="R3932" s="15"/>
      <c r="S3932" s="13"/>
      <c r="T3932" s="13"/>
      <c r="U3932" s="19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9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</row>
    <row r="3933" spans="1:8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12"/>
      <c r="K3933" s="30"/>
      <c r="L3933" s="2"/>
      <c r="M3933" s="15"/>
      <c r="N3933" s="11"/>
      <c r="O3933" s="11"/>
      <c r="P3933" s="11"/>
      <c r="Q3933" s="11"/>
      <c r="R3933" s="15"/>
      <c r="S3933" s="13"/>
      <c r="T3933" s="13"/>
      <c r="U3933" s="19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9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</row>
    <row r="3934" spans="1:8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12"/>
      <c r="K3934" s="30"/>
      <c r="L3934" s="2"/>
      <c r="M3934" s="15"/>
      <c r="N3934" s="11"/>
      <c r="O3934" s="11"/>
      <c r="P3934" s="11"/>
      <c r="Q3934" s="11"/>
      <c r="R3934" s="15"/>
      <c r="S3934" s="13"/>
      <c r="T3934" s="13"/>
      <c r="U3934" s="19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9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</row>
    <row r="3935" spans="1:8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12"/>
      <c r="K3935" s="30"/>
      <c r="L3935" s="2"/>
      <c r="M3935" s="15"/>
      <c r="N3935" s="11"/>
      <c r="O3935" s="11"/>
      <c r="P3935" s="11"/>
      <c r="Q3935" s="11"/>
      <c r="R3935" s="15"/>
      <c r="S3935" s="13"/>
      <c r="T3935" s="13"/>
      <c r="U3935" s="19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9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</row>
    <row r="3936" spans="1:8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12"/>
      <c r="K3936" s="30"/>
      <c r="L3936" s="2"/>
      <c r="M3936" s="15"/>
      <c r="N3936" s="11"/>
      <c r="O3936" s="11"/>
      <c r="P3936" s="11"/>
      <c r="Q3936" s="11"/>
      <c r="R3936" s="15"/>
      <c r="S3936" s="13"/>
      <c r="T3936" s="13"/>
      <c r="U3936" s="19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9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</row>
    <row r="3937" spans="1:8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12"/>
      <c r="K3937" s="30"/>
      <c r="L3937" s="2"/>
      <c r="M3937" s="15"/>
      <c r="N3937" s="11"/>
      <c r="O3937" s="11"/>
      <c r="P3937" s="11"/>
      <c r="Q3937" s="11"/>
      <c r="R3937" s="15"/>
      <c r="S3937" s="13"/>
      <c r="T3937" s="13"/>
      <c r="U3937" s="19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9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</row>
    <row r="3938" spans="1:8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12"/>
      <c r="K3938" s="30"/>
      <c r="L3938" s="2"/>
      <c r="M3938" s="15"/>
      <c r="N3938" s="11"/>
      <c r="O3938" s="11"/>
      <c r="P3938" s="11"/>
      <c r="Q3938" s="11"/>
      <c r="R3938" s="15"/>
      <c r="S3938" s="13"/>
      <c r="T3938" s="13"/>
      <c r="U3938" s="19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9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</row>
    <row r="3939" spans="1:8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12"/>
      <c r="K3939" s="30"/>
      <c r="L3939" s="2"/>
      <c r="M3939" s="15"/>
      <c r="N3939" s="11"/>
      <c r="O3939" s="11"/>
      <c r="P3939" s="11"/>
      <c r="Q3939" s="11"/>
      <c r="R3939" s="15"/>
      <c r="S3939" s="13"/>
      <c r="T3939" s="13"/>
      <c r="U3939" s="19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9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</row>
    <row r="3940" spans="1:8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12"/>
      <c r="K3940" s="30"/>
      <c r="L3940" s="2"/>
      <c r="M3940" s="15"/>
      <c r="N3940" s="11"/>
      <c r="O3940" s="11"/>
      <c r="P3940" s="11"/>
      <c r="Q3940" s="11"/>
      <c r="R3940" s="15"/>
      <c r="S3940" s="13"/>
      <c r="T3940" s="13"/>
      <c r="U3940" s="19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9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</row>
    <row r="3941" spans="1:8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12"/>
      <c r="K3941" s="30"/>
      <c r="L3941" s="2"/>
      <c r="M3941" s="15"/>
      <c r="N3941" s="11"/>
      <c r="O3941" s="11"/>
      <c r="P3941" s="11"/>
      <c r="Q3941" s="11"/>
      <c r="R3941" s="15"/>
      <c r="S3941" s="13"/>
      <c r="T3941" s="13"/>
      <c r="U3941" s="19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9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</row>
    <row r="3942" spans="1:8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12"/>
      <c r="K3942" s="30"/>
      <c r="L3942" s="2"/>
      <c r="M3942" s="15"/>
      <c r="N3942" s="11"/>
      <c r="O3942" s="11"/>
      <c r="P3942" s="11"/>
      <c r="Q3942" s="11"/>
      <c r="R3942" s="15"/>
      <c r="S3942" s="13"/>
      <c r="T3942" s="13"/>
      <c r="U3942" s="19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9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</row>
    <row r="3943" spans="1:8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12"/>
      <c r="K3943" s="30"/>
      <c r="L3943" s="2"/>
      <c r="M3943" s="15"/>
      <c r="N3943" s="11"/>
      <c r="O3943" s="11"/>
      <c r="P3943" s="11"/>
      <c r="Q3943" s="11"/>
      <c r="R3943" s="15"/>
      <c r="S3943" s="13"/>
      <c r="T3943" s="13"/>
      <c r="U3943" s="19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9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</row>
    <row r="3944" spans="1:8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12"/>
      <c r="K3944" s="30"/>
      <c r="L3944" s="2"/>
      <c r="M3944" s="15"/>
      <c r="N3944" s="11"/>
      <c r="O3944" s="11"/>
      <c r="P3944" s="11"/>
      <c r="Q3944" s="11"/>
      <c r="R3944" s="15"/>
      <c r="S3944" s="13"/>
      <c r="T3944" s="13"/>
      <c r="U3944" s="19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9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</row>
    <row r="3945" spans="1:8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12"/>
      <c r="K3945" s="30"/>
      <c r="L3945" s="2"/>
      <c r="M3945" s="15"/>
      <c r="N3945" s="11"/>
      <c r="O3945" s="11"/>
      <c r="P3945" s="11"/>
      <c r="Q3945" s="11"/>
      <c r="R3945" s="15"/>
      <c r="S3945" s="13"/>
      <c r="T3945" s="13"/>
      <c r="U3945" s="19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9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</row>
    <row r="3946" spans="1:8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12"/>
      <c r="K3946" s="30"/>
      <c r="L3946" s="2"/>
      <c r="M3946" s="15"/>
      <c r="N3946" s="11"/>
      <c r="O3946" s="11"/>
      <c r="P3946" s="11"/>
      <c r="Q3946" s="11"/>
      <c r="R3946" s="15"/>
      <c r="S3946" s="13"/>
      <c r="T3946" s="13"/>
      <c r="U3946" s="19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9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</row>
    <row r="3947" spans="1:8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12"/>
      <c r="K3947" s="30"/>
      <c r="L3947" s="2"/>
      <c r="M3947" s="15"/>
      <c r="N3947" s="11"/>
      <c r="O3947" s="11"/>
      <c r="P3947" s="11"/>
      <c r="Q3947" s="11"/>
      <c r="R3947" s="15"/>
      <c r="S3947" s="13"/>
      <c r="T3947" s="13"/>
      <c r="U3947" s="19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9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</row>
    <row r="3948" spans="1:8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12"/>
      <c r="K3948" s="30"/>
      <c r="L3948" s="2"/>
      <c r="M3948" s="15"/>
      <c r="N3948" s="11"/>
      <c r="O3948" s="11"/>
      <c r="P3948" s="11"/>
      <c r="Q3948" s="11"/>
      <c r="R3948" s="15"/>
      <c r="S3948" s="13"/>
      <c r="T3948" s="13"/>
      <c r="U3948" s="19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9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</row>
    <row r="3949" spans="1:8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12"/>
      <c r="K3949" s="30"/>
      <c r="L3949" s="2"/>
      <c r="M3949" s="15"/>
      <c r="N3949" s="11"/>
      <c r="O3949" s="11"/>
      <c r="P3949" s="11"/>
      <c r="Q3949" s="11"/>
      <c r="R3949" s="15"/>
      <c r="S3949" s="13"/>
      <c r="T3949" s="13"/>
      <c r="U3949" s="19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9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</row>
    <row r="3950" spans="1:8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12"/>
      <c r="K3950" s="30"/>
      <c r="L3950" s="2"/>
      <c r="M3950" s="15"/>
      <c r="N3950" s="11"/>
      <c r="O3950" s="11"/>
      <c r="P3950" s="11"/>
      <c r="Q3950" s="11"/>
      <c r="R3950" s="15"/>
      <c r="S3950" s="13"/>
      <c r="T3950" s="13"/>
      <c r="U3950" s="19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9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</row>
    <row r="3951" spans="1:8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12"/>
      <c r="K3951" s="30"/>
      <c r="L3951" s="2"/>
      <c r="M3951" s="15"/>
      <c r="N3951" s="11"/>
      <c r="O3951" s="11"/>
      <c r="P3951" s="11"/>
      <c r="Q3951" s="11"/>
      <c r="R3951" s="15"/>
      <c r="S3951" s="13"/>
      <c r="T3951" s="13"/>
      <c r="U3951" s="19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9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</row>
    <row r="3952" spans="1:8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12"/>
      <c r="K3952" s="30"/>
      <c r="L3952" s="2"/>
      <c r="M3952" s="15"/>
      <c r="N3952" s="11"/>
      <c r="O3952" s="11"/>
      <c r="P3952" s="11"/>
      <c r="Q3952" s="11"/>
      <c r="R3952" s="15"/>
      <c r="S3952" s="13"/>
      <c r="T3952" s="13"/>
      <c r="U3952" s="19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9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</row>
    <row r="3953" spans="1:8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12"/>
      <c r="K3953" s="30"/>
      <c r="L3953" s="2"/>
      <c r="M3953" s="15"/>
      <c r="N3953" s="11"/>
      <c r="O3953" s="11"/>
      <c r="P3953" s="11"/>
      <c r="Q3953" s="11"/>
      <c r="R3953" s="15"/>
      <c r="S3953" s="13"/>
      <c r="T3953" s="13"/>
      <c r="U3953" s="19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9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</row>
    <row r="3954" spans="1:8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12"/>
      <c r="K3954" s="30"/>
      <c r="L3954" s="2"/>
      <c r="M3954" s="15"/>
      <c r="N3954" s="11"/>
      <c r="O3954" s="11"/>
      <c r="P3954" s="11"/>
      <c r="Q3954" s="11"/>
      <c r="R3954" s="15"/>
      <c r="S3954" s="13"/>
      <c r="T3954" s="13"/>
      <c r="U3954" s="19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9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</row>
    <row r="3955" spans="1:8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12"/>
      <c r="K3955" s="30"/>
      <c r="L3955" s="2"/>
      <c r="M3955" s="15"/>
      <c r="N3955" s="11"/>
      <c r="O3955" s="11"/>
      <c r="P3955" s="11"/>
      <c r="Q3955" s="11"/>
      <c r="R3955" s="15"/>
      <c r="S3955" s="13"/>
      <c r="T3955" s="13"/>
      <c r="U3955" s="19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9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</row>
    <row r="3956" spans="1:8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12"/>
      <c r="K3956" s="30"/>
      <c r="L3956" s="2"/>
      <c r="M3956" s="15"/>
      <c r="N3956" s="11"/>
      <c r="O3956" s="11"/>
      <c r="P3956" s="11"/>
      <c r="Q3956" s="11"/>
      <c r="R3956" s="15"/>
      <c r="S3956" s="13"/>
      <c r="T3956" s="13"/>
      <c r="U3956" s="19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9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</row>
    <row r="3957" spans="1:8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12"/>
      <c r="K3957" s="30"/>
      <c r="L3957" s="2"/>
      <c r="M3957" s="15"/>
      <c r="N3957" s="11"/>
      <c r="O3957" s="11"/>
      <c r="P3957" s="11"/>
      <c r="Q3957" s="11"/>
      <c r="R3957" s="15"/>
      <c r="S3957" s="13"/>
      <c r="T3957" s="13"/>
      <c r="U3957" s="19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9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</row>
    <row r="3958" spans="1:8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12"/>
      <c r="K3958" s="30"/>
      <c r="L3958" s="2"/>
      <c r="M3958" s="15"/>
      <c r="N3958" s="11"/>
      <c r="O3958" s="11"/>
      <c r="P3958" s="11"/>
      <c r="Q3958" s="11"/>
      <c r="R3958" s="15"/>
      <c r="S3958" s="13"/>
      <c r="T3958" s="13"/>
      <c r="U3958" s="19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9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</row>
    <row r="3959" spans="1:8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12"/>
      <c r="K3959" s="30"/>
      <c r="L3959" s="2"/>
      <c r="M3959" s="15"/>
      <c r="N3959" s="11"/>
      <c r="O3959" s="11"/>
      <c r="P3959" s="11"/>
      <c r="Q3959" s="11"/>
      <c r="R3959" s="15"/>
      <c r="S3959" s="13"/>
      <c r="T3959" s="13"/>
      <c r="U3959" s="19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9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</row>
    <row r="3960" spans="1:8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12"/>
      <c r="K3960" s="30"/>
      <c r="L3960" s="2"/>
      <c r="M3960" s="15"/>
      <c r="N3960" s="11"/>
      <c r="O3960" s="11"/>
      <c r="P3960" s="11"/>
      <c r="Q3960" s="11"/>
      <c r="R3960" s="15"/>
      <c r="S3960" s="13"/>
      <c r="T3960" s="13"/>
      <c r="U3960" s="19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9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</row>
    <row r="3961" spans="1:8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12"/>
      <c r="K3961" s="30"/>
      <c r="L3961" s="2"/>
      <c r="M3961" s="15"/>
      <c r="N3961" s="11"/>
      <c r="O3961" s="11"/>
      <c r="P3961" s="11"/>
      <c r="Q3961" s="11"/>
      <c r="R3961" s="15"/>
      <c r="S3961" s="13"/>
      <c r="T3961" s="13"/>
      <c r="U3961" s="19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9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</row>
    <row r="3962" spans="1:8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12"/>
      <c r="K3962" s="30"/>
      <c r="L3962" s="2"/>
      <c r="M3962" s="15"/>
      <c r="N3962" s="11"/>
      <c r="O3962" s="11"/>
      <c r="P3962" s="11"/>
      <c r="Q3962" s="11"/>
      <c r="R3962" s="15"/>
      <c r="S3962" s="13"/>
      <c r="T3962" s="13"/>
      <c r="U3962" s="19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9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</row>
    <row r="3963" spans="1:8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12"/>
      <c r="K3963" s="30"/>
      <c r="L3963" s="2"/>
      <c r="M3963" s="15"/>
      <c r="N3963" s="11"/>
      <c r="O3963" s="11"/>
      <c r="P3963" s="11"/>
      <c r="Q3963" s="11"/>
      <c r="R3963" s="15"/>
      <c r="S3963" s="13"/>
      <c r="T3963" s="13"/>
      <c r="U3963" s="19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9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</row>
    <row r="3964" spans="1:8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12"/>
      <c r="K3964" s="30"/>
      <c r="L3964" s="2"/>
      <c r="M3964" s="15"/>
      <c r="N3964" s="11"/>
      <c r="O3964" s="11"/>
      <c r="P3964" s="11"/>
      <c r="Q3964" s="11"/>
      <c r="R3964" s="15"/>
      <c r="S3964" s="13"/>
      <c r="T3964" s="13"/>
      <c r="U3964" s="19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9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</row>
    <row r="3965" spans="1:8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12"/>
      <c r="K3965" s="30"/>
      <c r="L3965" s="2"/>
      <c r="M3965" s="15"/>
      <c r="N3965" s="11"/>
      <c r="O3965" s="11"/>
      <c r="P3965" s="11"/>
      <c r="Q3965" s="11"/>
      <c r="R3965" s="15"/>
      <c r="S3965" s="13"/>
      <c r="T3965" s="13"/>
      <c r="U3965" s="19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9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</row>
    <row r="3966" spans="1:8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12"/>
      <c r="K3966" s="30"/>
      <c r="L3966" s="2"/>
      <c r="M3966" s="15"/>
      <c r="N3966" s="11"/>
      <c r="O3966" s="11"/>
      <c r="P3966" s="11"/>
      <c r="Q3966" s="11"/>
      <c r="R3966" s="15"/>
      <c r="S3966" s="13"/>
      <c r="T3966" s="13"/>
      <c r="U3966" s="19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9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</row>
    <row r="3967" spans="1:8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12"/>
      <c r="K3967" s="30"/>
      <c r="L3967" s="2"/>
      <c r="M3967" s="15"/>
      <c r="N3967" s="11"/>
      <c r="O3967" s="11"/>
      <c r="P3967" s="11"/>
      <c r="Q3967" s="11"/>
      <c r="R3967" s="15"/>
      <c r="S3967" s="13"/>
      <c r="T3967" s="13"/>
      <c r="U3967" s="19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9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</row>
    <row r="3968" spans="1:8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12"/>
      <c r="K3968" s="30"/>
      <c r="L3968" s="2"/>
      <c r="M3968" s="15"/>
      <c r="N3968" s="11"/>
      <c r="O3968" s="11"/>
      <c r="P3968" s="11"/>
      <c r="Q3968" s="11"/>
      <c r="R3968" s="15"/>
      <c r="S3968" s="13"/>
      <c r="T3968" s="13"/>
      <c r="U3968" s="19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9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</row>
    <row r="3969" spans="1:8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12"/>
      <c r="K3969" s="30"/>
      <c r="L3969" s="2"/>
      <c r="M3969" s="15"/>
      <c r="N3969" s="11"/>
      <c r="O3969" s="11"/>
      <c r="P3969" s="11"/>
      <c r="Q3969" s="11"/>
      <c r="R3969" s="15"/>
      <c r="S3969" s="13"/>
      <c r="T3969" s="13"/>
      <c r="U3969" s="19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9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</row>
    <row r="3970" spans="1:8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12"/>
      <c r="K3970" s="30"/>
      <c r="L3970" s="2"/>
      <c r="M3970" s="15"/>
      <c r="N3970" s="11"/>
      <c r="O3970" s="11"/>
      <c r="P3970" s="11"/>
      <c r="Q3970" s="11"/>
      <c r="R3970" s="15"/>
      <c r="S3970" s="13"/>
      <c r="T3970" s="13"/>
      <c r="U3970" s="19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9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</row>
    <row r="3971" spans="1:8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12"/>
      <c r="K3971" s="30"/>
      <c r="L3971" s="2"/>
      <c r="M3971" s="15"/>
      <c r="N3971" s="11"/>
      <c r="O3971" s="11"/>
      <c r="P3971" s="11"/>
      <c r="Q3971" s="11"/>
      <c r="R3971" s="15"/>
      <c r="S3971" s="13"/>
      <c r="T3971" s="13"/>
      <c r="U3971" s="19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9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</row>
    <row r="3972" spans="1:8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12"/>
      <c r="K3972" s="30"/>
      <c r="L3972" s="2"/>
      <c r="M3972" s="15"/>
      <c r="N3972" s="11"/>
      <c r="O3972" s="11"/>
      <c r="P3972" s="11"/>
      <c r="Q3972" s="11"/>
      <c r="R3972" s="15"/>
      <c r="S3972" s="13"/>
      <c r="T3972" s="13"/>
      <c r="U3972" s="19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9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</row>
    <row r="3973" spans="1:8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12"/>
      <c r="K3973" s="30"/>
      <c r="L3973" s="2"/>
      <c r="M3973" s="15"/>
      <c r="N3973" s="11"/>
      <c r="O3973" s="11"/>
      <c r="P3973" s="11"/>
      <c r="Q3973" s="11"/>
      <c r="R3973" s="15"/>
      <c r="S3973" s="13"/>
      <c r="T3973" s="13"/>
      <c r="U3973" s="19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9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</row>
    <row r="3974" spans="1:8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12"/>
      <c r="K3974" s="30"/>
      <c r="L3974" s="2"/>
      <c r="M3974" s="15"/>
      <c r="N3974" s="11"/>
      <c r="O3974" s="11"/>
      <c r="P3974" s="11"/>
      <c r="Q3974" s="11"/>
      <c r="R3974" s="15"/>
      <c r="S3974" s="13"/>
      <c r="T3974" s="13"/>
      <c r="U3974" s="19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9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</row>
    <row r="3975" spans="1:8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12"/>
      <c r="K3975" s="30"/>
      <c r="L3975" s="2"/>
      <c r="M3975" s="15"/>
      <c r="N3975" s="11"/>
      <c r="O3975" s="11"/>
      <c r="P3975" s="11"/>
      <c r="Q3975" s="11"/>
      <c r="R3975" s="15"/>
      <c r="S3975" s="13"/>
      <c r="T3975" s="13"/>
      <c r="U3975" s="19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9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</row>
    <row r="3976" spans="1:8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12"/>
      <c r="K3976" s="30"/>
      <c r="L3976" s="2"/>
      <c r="M3976" s="15"/>
      <c r="N3976" s="11"/>
      <c r="O3976" s="11"/>
      <c r="P3976" s="11"/>
      <c r="Q3976" s="11"/>
      <c r="R3976" s="15"/>
      <c r="S3976" s="13"/>
      <c r="T3976" s="13"/>
      <c r="U3976" s="19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9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</row>
    <row r="3977" spans="1:8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12"/>
      <c r="K3977" s="30"/>
      <c r="L3977" s="2"/>
      <c r="M3977" s="15"/>
      <c r="N3977" s="11"/>
      <c r="O3977" s="11"/>
      <c r="P3977" s="11"/>
      <c r="Q3977" s="11"/>
      <c r="R3977" s="15"/>
      <c r="S3977" s="13"/>
      <c r="T3977" s="13"/>
      <c r="U3977" s="19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9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</row>
    <row r="3978" spans="1:8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12"/>
      <c r="K3978" s="30"/>
      <c r="L3978" s="2"/>
      <c r="M3978" s="15"/>
      <c r="N3978" s="11"/>
      <c r="O3978" s="11"/>
      <c r="P3978" s="11"/>
      <c r="Q3978" s="11"/>
      <c r="R3978" s="15"/>
      <c r="S3978" s="13"/>
      <c r="T3978" s="13"/>
      <c r="U3978" s="19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9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</row>
    <row r="3979" spans="1:8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12"/>
      <c r="K3979" s="30"/>
      <c r="L3979" s="2"/>
      <c r="M3979" s="15"/>
      <c r="N3979" s="11"/>
      <c r="O3979" s="11"/>
      <c r="P3979" s="11"/>
      <c r="Q3979" s="11"/>
      <c r="R3979" s="15"/>
      <c r="S3979" s="13"/>
      <c r="T3979" s="13"/>
      <c r="U3979" s="19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9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</row>
    <row r="3980" spans="1:8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12"/>
      <c r="K3980" s="30"/>
      <c r="L3980" s="2"/>
      <c r="M3980" s="15"/>
      <c r="N3980" s="11"/>
      <c r="O3980" s="11"/>
      <c r="P3980" s="11"/>
      <c r="Q3980" s="11"/>
      <c r="R3980" s="15"/>
      <c r="S3980" s="13"/>
      <c r="T3980" s="13"/>
      <c r="U3980" s="19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9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</row>
    <row r="3981" spans="1:8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12"/>
      <c r="K3981" s="30"/>
      <c r="L3981" s="2"/>
      <c r="M3981" s="15"/>
      <c r="N3981" s="11"/>
      <c r="O3981" s="11"/>
      <c r="P3981" s="11"/>
      <c r="Q3981" s="11"/>
      <c r="R3981" s="15"/>
      <c r="S3981" s="13"/>
      <c r="T3981" s="13"/>
      <c r="U3981" s="19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9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</row>
    <row r="3982" spans="1:8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12"/>
      <c r="K3982" s="30"/>
      <c r="L3982" s="2"/>
      <c r="M3982" s="15"/>
      <c r="N3982" s="11"/>
      <c r="O3982" s="11"/>
      <c r="P3982" s="11"/>
      <c r="Q3982" s="11"/>
      <c r="R3982" s="15"/>
      <c r="S3982" s="13"/>
      <c r="T3982" s="13"/>
      <c r="U3982" s="19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9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</row>
    <row r="3983" spans="1:8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12"/>
      <c r="K3983" s="30"/>
      <c r="L3983" s="2"/>
      <c r="M3983" s="15"/>
      <c r="N3983" s="11"/>
      <c r="O3983" s="11"/>
      <c r="P3983" s="11"/>
      <c r="Q3983" s="11"/>
      <c r="R3983" s="15"/>
      <c r="S3983" s="13"/>
      <c r="T3983" s="13"/>
      <c r="U3983" s="19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9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</row>
    <row r="3984" spans="1:8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12"/>
      <c r="K3984" s="30"/>
      <c r="L3984" s="2"/>
      <c r="M3984" s="15"/>
      <c r="N3984" s="11"/>
      <c r="O3984" s="11"/>
      <c r="P3984" s="11"/>
      <c r="Q3984" s="11"/>
      <c r="R3984" s="15"/>
      <c r="S3984" s="13"/>
      <c r="T3984" s="13"/>
      <c r="U3984" s="19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9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</row>
    <row r="3985" spans="1:8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12"/>
      <c r="K3985" s="30"/>
      <c r="L3985" s="2"/>
      <c r="M3985" s="15"/>
      <c r="N3985" s="11"/>
      <c r="O3985" s="11"/>
      <c r="P3985" s="11"/>
      <c r="Q3985" s="11"/>
      <c r="R3985" s="15"/>
      <c r="S3985" s="13"/>
      <c r="T3985" s="13"/>
      <c r="U3985" s="19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9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</row>
    <row r="3986" spans="1:8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12"/>
      <c r="K3986" s="30"/>
      <c r="L3986" s="2"/>
      <c r="M3986" s="15"/>
      <c r="N3986" s="11"/>
      <c r="O3986" s="11"/>
      <c r="P3986" s="11"/>
      <c r="Q3986" s="11"/>
      <c r="R3986" s="15"/>
      <c r="S3986" s="13"/>
      <c r="T3986" s="13"/>
      <c r="U3986" s="19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9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</row>
    <row r="3987" spans="1:8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12"/>
      <c r="K3987" s="30"/>
      <c r="L3987" s="2"/>
      <c r="M3987" s="15"/>
      <c r="N3987" s="11"/>
      <c r="O3987" s="11"/>
      <c r="P3987" s="11"/>
      <c r="Q3987" s="11"/>
      <c r="R3987" s="15"/>
      <c r="S3987" s="13"/>
      <c r="T3987" s="13"/>
      <c r="U3987" s="19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9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</row>
    <row r="3988" spans="1:8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12"/>
      <c r="K3988" s="30"/>
      <c r="L3988" s="2"/>
      <c r="M3988" s="15"/>
      <c r="N3988" s="11"/>
      <c r="O3988" s="11"/>
      <c r="P3988" s="11"/>
      <c r="Q3988" s="11"/>
      <c r="R3988" s="15"/>
      <c r="S3988" s="13"/>
      <c r="T3988" s="13"/>
      <c r="U3988" s="19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9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</row>
    <row r="3989" spans="1:8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12"/>
      <c r="K3989" s="30"/>
      <c r="L3989" s="2"/>
      <c r="M3989" s="15"/>
      <c r="N3989" s="11"/>
      <c r="O3989" s="11"/>
      <c r="P3989" s="11"/>
      <c r="Q3989" s="11"/>
      <c r="R3989" s="15"/>
      <c r="S3989" s="13"/>
      <c r="T3989" s="13"/>
      <c r="U3989" s="19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9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</row>
    <row r="3990" spans="1:8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12"/>
      <c r="K3990" s="30"/>
      <c r="L3990" s="2"/>
      <c r="M3990" s="15"/>
      <c r="N3990" s="11"/>
      <c r="O3990" s="11"/>
      <c r="P3990" s="11"/>
      <c r="Q3990" s="11"/>
      <c r="R3990" s="15"/>
      <c r="S3990" s="13"/>
      <c r="T3990" s="13"/>
      <c r="U3990" s="19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9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</row>
    <row r="3991" spans="1:8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12"/>
      <c r="K3991" s="30"/>
      <c r="L3991" s="2"/>
      <c r="M3991" s="15"/>
      <c r="N3991" s="11"/>
      <c r="O3991" s="11"/>
      <c r="P3991" s="11"/>
      <c r="Q3991" s="11"/>
      <c r="R3991" s="15"/>
      <c r="S3991" s="13"/>
      <c r="T3991" s="13"/>
      <c r="U3991" s="19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9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</row>
    <row r="3992" spans="1:8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12"/>
      <c r="K3992" s="30"/>
      <c r="L3992" s="2"/>
      <c r="M3992" s="15"/>
      <c r="N3992" s="11"/>
      <c r="O3992" s="11"/>
      <c r="P3992" s="11"/>
      <c r="Q3992" s="11"/>
      <c r="R3992" s="15"/>
      <c r="S3992" s="13"/>
      <c r="T3992" s="13"/>
      <c r="U3992" s="19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9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</row>
    <row r="3993" spans="1:8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12"/>
      <c r="K3993" s="30"/>
      <c r="L3993" s="2"/>
      <c r="M3993" s="15"/>
      <c r="N3993" s="11"/>
      <c r="O3993" s="11"/>
      <c r="P3993" s="11"/>
      <c r="Q3993" s="11"/>
      <c r="R3993" s="15"/>
      <c r="S3993" s="13"/>
      <c r="T3993" s="13"/>
      <c r="U3993" s="19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9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</row>
    <row r="3994" spans="1:8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12"/>
      <c r="K3994" s="30"/>
      <c r="L3994" s="2"/>
      <c r="M3994" s="15"/>
      <c r="N3994" s="11"/>
      <c r="O3994" s="11"/>
      <c r="P3994" s="11"/>
      <c r="Q3994" s="11"/>
      <c r="R3994" s="15"/>
      <c r="S3994" s="13"/>
      <c r="T3994" s="13"/>
      <c r="U3994" s="19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9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</row>
    <row r="3995" spans="1:8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12"/>
      <c r="K3995" s="30"/>
      <c r="L3995" s="2"/>
      <c r="M3995" s="15"/>
      <c r="N3995" s="11"/>
      <c r="O3995" s="11"/>
      <c r="P3995" s="11"/>
      <c r="Q3995" s="11"/>
      <c r="R3995" s="15"/>
      <c r="S3995" s="13"/>
      <c r="T3995" s="13"/>
      <c r="U3995" s="19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9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</row>
    <row r="3996" spans="1:8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12"/>
      <c r="K3996" s="30"/>
      <c r="L3996" s="2"/>
      <c r="M3996" s="15"/>
      <c r="N3996" s="11"/>
      <c r="O3996" s="11"/>
      <c r="P3996" s="11"/>
      <c r="Q3996" s="11"/>
      <c r="R3996" s="15"/>
      <c r="S3996" s="13"/>
      <c r="T3996" s="13"/>
      <c r="U3996" s="19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9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</row>
    <row r="3997" spans="1:8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12"/>
      <c r="K3997" s="30"/>
      <c r="L3997" s="2"/>
      <c r="M3997" s="15"/>
      <c r="N3997" s="11"/>
      <c r="O3997" s="11"/>
      <c r="P3997" s="11"/>
      <c r="Q3997" s="11"/>
      <c r="R3997" s="15"/>
      <c r="S3997" s="13"/>
      <c r="T3997" s="13"/>
      <c r="U3997" s="19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9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</row>
    <row r="3998" spans="1:8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12"/>
      <c r="K3998" s="30"/>
      <c r="L3998" s="2"/>
      <c r="M3998" s="15"/>
      <c r="N3998" s="11"/>
      <c r="O3998" s="11"/>
      <c r="P3998" s="11"/>
      <c r="Q3998" s="11"/>
      <c r="R3998" s="15"/>
      <c r="S3998" s="13"/>
      <c r="T3998" s="13"/>
      <c r="U3998" s="19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9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</row>
    <row r="3999" spans="1:8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12"/>
      <c r="K3999" s="30"/>
      <c r="L3999" s="2"/>
      <c r="M3999" s="15"/>
      <c r="N3999" s="11"/>
      <c r="O3999" s="11"/>
      <c r="P3999" s="11"/>
      <c r="Q3999" s="11"/>
      <c r="R3999" s="15"/>
      <c r="S3999" s="13"/>
      <c r="T3999" s="13"/>
      <c r="U3999" s="19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9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</row>
    <row r="4000" spans="1:8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12"/>
      <c r="K4000" s="30"/>
      <c r="L4000" s="2"/>
      <c r="M4000" s="15"/>
      <c r="N4000" s="11"/>
      <c r="O4000" s="11"/>
      <c r="P4000" s="11"/>
      <c r="Q4000" s="11"/>
      <c r="R4000" s="15"/>
      <c r="S4000" s="13"/>
      <c r="T4000" s="13"/>
      <c r="U4000" s="19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9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</row>
    <row r="4001" spans="1:8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12"/>
      <c r="K4001" s="30"/>
      <c r="L4001" s="2"/>
      <c r="M4001" s="15"/>
      <c r="N4001" s="11"/>
      <c r="O4001" s="11"/>
      <c r="P4001" s="11"/>
      <c r="Q4001" s="11"/>
      <c r="R4001" s="15"/>
      <c r="S4001" s="13"/>
      <c r="T4001" s="13"/>
      <c r="U4001" s="19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9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</row>
    <row r="4002" spans="1:8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12"/>
      <c r="K4002" s="30"/>
      <c r="L4002" s="2"/>
      <c r="M4002" s="15"/>
      <c r="N4002" s="11"/>
      <c r="O4002" s="11"/>
      <c r="P4002" s="11"/>
      <c r="Q4002" s="11"/>
      <c r="R4002" s="15"/>
      <c r="S4002" s="13"/>
      <c r="T4002" s="13"/>
      <c r="U4002" s="19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9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</row>
    <row r="4003" spans="1:8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12"/>
      <c r="K4003" s="30"/>
      <c r="L4003" s="2"/>
      <c r="M4003" s="15"/>
      <c r="N4003" s="11"/>
      <c r="O4003" s="11"/>
      <c r="P4003" s="11"/>
      <c r="Q4003" s="11"/>
      <c r="R4003" s="15"/>
      <c r="S4003" s="13"/>
      <c r="T4003" s="13"/>
      <c r="U4003" s="19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9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</row>
    <row r="4004" spans="1:8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12"/>
      <c r="K4004" s="30"/>
      <c r="L4004" s="2"/>
      <c r="M4004" s="15"/>
      <c r="N4004" s="11"/>
      <c r="O4004" s="11"/>
      <c r="P4004" s="11"/>
      <c r="Q4004" s="11"/>
      <c r="R4004" s="15"/>
      <c r="S4004" s="13"/>
      <c r="T4004" s="13"/>
      <c r="U4004" s="19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9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</row>
    <row r="4005" spans="1:8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12"/>
      <c r="K4005" s="30"/>
      <c r="L4005" s="2"/>
      <c r="M4005" s="15"/>
      <c r="N4005" s="11"/>
      <c r="O4005" s="11"/>
      <c r="P4005" s="11"/>
      <c r="Q4005" s="11"/>
      <c r="R4005" s="15"/>
      <c r="S4005" s="13"/>
      <c r="T4005" s="13"/>
      <c r="U4005" s="19"/>
      <c r="V4005" s="13"/>
      <c r="W4005" s="4"/>
      <c r="X4005" s="30"/>
      <c r="Y4005" s="27"/>
      <c r="Z4005" s="27"/>
      <c r="AA4005" s="32"/>
      <c r="AB4005" s="20"/>
      <c r="AC4005" s="23"/>
      <c r="AD4005" s="27"/>
      <c r="AE4005" s="20"/>
      <c r="AF4005" s="20"/>
      <c r="AG4005" s="20"/>
      <c r="AH4005" s="27"/>
      <c r="AI4005" s="21"/>
      <c r="AJ4005" s="27"/>
      <c r="AK4005" s="27"/>
      <c r="AL4005" s="23"/>
      <c r="AM4005" s="23"/>
      <c r="AN4005" s="23"/>
      <c r="AO4005" s="23"/>
      <c r="AP4005" s="23"/>
      <c r="AQ4005" s="23"/>
      <c r="AR4005" s="23"/>
      <c r="AS4005" s="23"/>
      <c r="AT4005" s="23"/>
      <c r="AU4005" s="23"/>
      <c r="AV4005" s="23"/>
      <c r="AW4005" s="23"/>
      <c r="AX4005" s="23"/>
      <c r="AY4005" s="23"/>
      <c r="AZ4005" s="23"/>
      <c r="BA4005" s="23"/>
      <c r="BB4005" s="23"/>
      <c r="BC4005" s="23"/>
      <c r="BD4005" s="23"/>
      <c r="BE4005" s="23"/>
      <c r="BF4005" s="23"/>
      <c r="BG4005" s="23"/>
      <c r="BH4005" s="23"/>
      <c r="BI4005" s="23"/>
      <c r="BJ4005" s="23"/>
      <c r="BK4005" s="23"/>
      <c r="BL4005" s="23"/>
      <c r="BM4005" s="23"/>
      <c r="BN4005" s="23"/>
      <c r="BO4005" s="23"/>
      <c r="BP4005" s="23"/>
      <c r="BQ4005" s="23"/>
      <c r="BR4005" s="23"/>
      <c r="BS4005" s="23"/>
      <c r="BT4005" s="23"/>
      <c r="BU4005" s="23"/>
      <c r="BV4005" s="23"/>
      <c r="BW4005" s="23"/>
      <c r="BX4005" s="23"/>
      <c r="BY4005" s="23"/>
      <c r="BZ4005" s="23"/>
      <c r="CA4005" s="23"/>
      <c r="CB4005" s="23"/>
    </row>
    <row r="4006" spans="1:8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12"/>
      <c r="K4006" s="30"/>
      <c r="L4006" s="2"/>
      <c r="M4006" s="15"/>
      <c r="N4006" s="11"/>
      <c r="O4006" s="11"/>
      <c r="P4006" s="11"/>
      <c r="Q4006" s="11"/>
      <c r="R4006" s="15"/>
      <c r="S4006" s="13"/>
      <c r="T4006" s="13"/>
      <c r="U4006" s="19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9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</row>
    <row r="4007" spans="1:8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12"/>
      <c r="K4007" s="30"/>
      <c r="L4007" s="2"/>
      <c r="M4007" s="15"/>
      <c r="N4007" s="11"/>
      <c r="O4007" s="11"/>
      <c r="P4007" s="11"/>
      <c r="Q4007" s="11"/>
      <c r="R4007" s="15"/>
      <c r="S4007" s="13"/>
      <c r="T4007" s="13"/>
      <c r="U4007" s="19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9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</row>
    <row r="4008" spans="1:8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12"/>
      <c r="K4008" s="30"/>
      <c r="L4008" s="2"/>
      <c r="M4008" s="15"/>
      <c r="N4008" s="11"/>
      <c r="O4008" s="11"/>
      <c r="P4008" s="11"/>
      <c r="Q4008" s="11"/>
      <c r="R4008" s="15"/>
      <c r="S4008" s="13"/>
      <c r="T4008" s="13"/>
      <c r="U4008" s="19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9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</row>
    <row r="4009" spans="1:8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12"/>
      <c r="K4009" s="30"/>
      <c r="L4009" s="2"/>
      <c r="M4009" s="15"/>
      <c r="N4009" s="11"/>
      <c r="O4009" s="11"/>
      <c r="P4009" s="11"/>
      <c r="Q4009" s="11"/>
      <c r="R4009" s="15"/>
      <c r="S4009" s="13"/>
      <c r="T4009" s="13"/>
      <c r="U4009" s="19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9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</row>
    <row r="4010" spans="1:8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12"/>
      <c r="K4010" s="30"/>
      <c r="L4010" s="2"/>
      <c r="M4010" s="15"/>
      <c r="N4010" s="11"/>
      <c r="O4010" s="11"/>
      <c r="P4010" s="11"/>
      <c r="Q4010" s="11"/>
      <c r="R4010" s="15"/>
      <c r="S4010" s="13"/>
      <c r="T4010" s="13"/>
      <c r="U4010" s="19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9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</row>
    <row r="4011" spans="1:8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12"/>
      <c r="K4011" s="30"/>
      <c r="L4011" s="2"/>
      <c r="M4011" s="15"/>
      <c r="N4011" s="11"/>
      <c r="O4011" s="11"/>
      <c r="P4011" s="11"/>
      <c r="Q4011" s="11"/>
      <c r="R4011" s="15"/>
      <c r="S4011" s="13"/>
      <c r="T4011" s="13"/>
      <c r="U4011" s="19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9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</row>
    <row r="4012" spans="1:8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12"/>
      <c r="K4012" s="30"/>
      <c r="L4012" s="2"/>
      <c r="M4012" s="15"/>
      <c r="N4012" s="11"/>
      <c r="O4012" s="11"/>
      <c r="P4012" s="11"/>
      <c r="Q4012" s="11"/>
      <c r="R4012" s="15"/>
      <c r="S4012" s="13"/>
      <c r="T4012" s="13"/>
      <c r="U4012" s="19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9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</row>
    <row r="4013" spans="1:8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12"/>
      <c r="K4013" s="30"/>
      <c r="L4013" s="2"/>
      <c r="M4013" s="15"/>
      <c r="N4013" s="11"/>
      <c r="O4013" s="11"/>
      <c r="P4013" s="11"/>
      <c r="Q4013" s="11"/>
      <c r="R4013" s="15"/>
      <c r="S4013" s="13"/>
      <c r="T4013" s="13"/>
      <c r="U4013" s="19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9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</row>
    <row r="4014" spans="1:8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12"/>
      <c r="K4014" s="30"/>
      <c r="L4014" s="2"/>
      <c r="M4014" s="15"/>
      <c r="N4014" s="11"/>
      <c r="O4014" s="11"/>
      <c r="P4014" s="11"/>
      <c r="Q4014" s="11"/>
      <c r="R4014" s="15"/>
      <c r="S4014" s="13"/>
      <c r="T4014" s="13"/>
      <c r="U4014" s="19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9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</row>
    <row r="4015" spans="1:8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12"/>
      <c r="K4015" s="30"/>
      <c r="L4015" s="2"/>
      <c r="M4015" s="15"/>
      <c r="N4015" s="11"/>
      <c r="O4015" s="11"/>
      <c r="P4015" s="11"/>
      <c r="Q4015" s="11"/>
      <c r="R4015" s="15"/>
      <c r="S4015" s="13"/>
      <c r="T4015" s="13"/>
      <c r="U4015" s="19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9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</row>
    <row r="4016" spans="1:8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12"/>
      <c r="K4016" s="30"/>
      <c r="L4016" s="2"/>
      <c r="M4016" s="15"/>
      <c r="N4016" s="11"/>
      <c r="O4016" s="11"/>
      <c r="P4016" s="11"/>
      <c r="Q4016" s="11"/>
      <c r="R4016" s="15"/>
      <c r="S4016" s="13"/>
      <c r="T4016" s="13"/>
      <c r="U4016" s="19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9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</row>
    <row r="4017" spans="1:8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12"/>
      <c r="K4017" s="30"/>
      <c r="L4017" s="2"/>
      <c r="M4017" s="15"/>
      <c r="N4017" s="11"/>
      <c r="O4017" s="11"/>
      <c r="P4017" s="11"/>
      <c r="Q4017" s="11"/>
      <c r="R4017" s="15"/>
      <c r="S4017" s="13"/>
      <c r="T4017" s="13"/>
      <c r="U4017" s="19"/>
      <c r="V4017" s="13"/>
      <c r="W4017" s="4"/>
      <c r="X4017" s="30"/>
      <c r="Y4017" s="9"/>
      <c r="Z4017" s="9"/>
      <c r="AA4017" s="28"/>
      <c r="AB4017" s="3"/>
      <c r="AC4017" s="1"/>
      <c r="AD4017" s="9"/>
      <c r="AE4017" s="3"/>
      <c r="AF4017" s="3"/>
      <c r="AG4017" s="3"/>
      <c r="AH4017" s="9"/>
      <c r="AI4017" s="10"/>
      <c r="AJ4017" s="9"/>
      <c r="AK4017" s="9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</row>
    <row r="4018" spans="1:8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12"/>
      <c r="K4018" s="30"/>
      <c r="L4018" s="2"/>
      <c r="M4018" s="15"/>
      <c r="N4018" s="11"/>
      <c r="O4018" s="11"/>
      <c r="P4018" s="11"/>
      <c r="Q4018" s="11"/>
      <c r="R4018" s="15"/>
      <c r="S4018" s="13"/>
      <c r="T4018" s="13"/>
      <c r="U4018" s="19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9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</row>
    <row r="4019" spans="1:8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12"/>
      <c r="K4019" s="30"/>
      <c r="L4019" s="2"/>
      <c r="M4019" s="15"/>
      <c r="N4019" s="11"/>
      <c r="O4019" s="11"/>
      <c r="P4019" s="11"/>
      <c r="Q4019" s="11"/>
      <c r="R4019" s="15"/>
      <c r="S4019" s="13"/>
      <c r="T4019" s="13"/>
      <c r="U4019" s="19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9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</row>
    <row r="4020" spans="1:8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12"/>
      <c r="K4020" s="30"/>
      <c r="L4020" s="2"/>
      <c r="M4020" s="15"/>
      <c r="N4020" s="11"/>
      <c r="O4020" s="11"/>
      <c r="P4020" s="11"/>
      <c r="Q4020" s="11"/>
      <c r="R4020" s="15"/>
      <c r="S4020" s="13"/>
      <c r="T4020" s="13"/>
      <c r="U4020" s="19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9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</row>
    <row r="4021" spans="1:8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12"/>
      <c r="K4021" s="30"/>
      <c r="L4021" s="2"/>
      <c r="M4021" s="15"/>
      <c r="N4021" s="11"/>
      <c r="O4021" s="11"/>
      <c r="P4021" s="11"/>
      <c r="Q4021" s="11"/>
      <c r="R4021" s="15"/>
      <c r="S4021" s="13"/>
      <c r="T4021" s="13"/>
      <c r="U4021" s="19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9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</row>
    <row r="4022" spans="1:8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12"/>
      <c r="K4022" s="30"/>
      <c r="L4022" s="2"/>
      <c r="M4022" s="15"/>
      <c r="N4022" s="11"/>
      <c r="O4022" s="11"/>
      <c r="P4022" s="11"/>
      <c r="Q4022" s="11"/>
      <c r="R4022" s="15"/>
      <c r="S4022" s="13"/>
      <c r="T4022" s="13"/>
      <c r="U4022" s="19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9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</row>
    <row r="4023" spans="1:8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12"/>
      <c r="K4023" s="30"/>
      <c r="L4023" s="2"/>
      <c r="M4023" s="15"/>
      <c r="N4023" s="11"/>
      <c r="O4023" s="11"/>
      <c r="P4023" s="11"/>
      <c r="Q4023" s="11"/>
      <c r="R4023" s="15"/>
      <c r="S4023" s="13"/>
      <c r="T4023" s="13"/>
      <c r="U4023" s="19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9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</row>
    <row r="4024" spans="1:8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12"/>
      <c r="K4024" s="30"/>
      <c r="L4024" s="2"/>
      <c r="M4024" s="15"/>
      <c r="N4024" s="11"/>
      <c r="O4024" s="11"/>
      <c r="P4024" s="11"/>
      <c r="Q4024" s="11"/>
      <c r="R4024" s="15"/>
      <c r="S4024" s="13"/>
      <c r="T4024" s="13"/>
      <c r="U4024" s="19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9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</row>
    <row r="4025" spans="1:8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12"/>
      <c r="K4025" s="30"/>
      <c r="L4025" s="2"/>
      <c r="M4025" s="15"/>
      <c r="N4025" s="11"/>
      <c r="O4025" s="11"/>
      <c r="P4025" s="11"/>
      <c r="Q4025" s="11"/>
      <c r="R4025" s="15"/>
      <c r="S4025" s="13"/>
      <c r="T4025" s="13"/>
      <c r="U4025" s="19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9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</row>
    <row r="4026" spans="1:8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12"/>
      <c r="K4026" s="30"/>
      <c r="L4026" s="2"/>
      <c r="M4026" s="15"/>
      <c r="N4026" s="11"/>
      <c r="O4026" s="11"/>
      <c r="P4026" s="11"/>
      <c r="Q4026" s="11"/>
      <c r="R4026" s="15"/>
      <c r="S4026" s="13"/>
      <c r="T4026" s="13"/>
      <c r="U4026" s="19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9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</row>
    <row r="4027" spans="1:8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12"/>
      <c r="K4027" s="30"/>
      <c r="L4027" s="2"/>
      <c r="M4027" s="15"/>
      <c r="N4027" s="11"/>
      <c r="O4027" s="11"/>
      <c r="P4027" s="11"/>
      <c r="Q4027" s="11"/>
      <c r="R4027" s="15"/>
      <c r="S4027" s="13"/>
      <c r="T4027" s="13"/>
      <c r="U4027" s="19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9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</row>
    <row r="4028" spans="1:8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12"/>
      <c r="K4028" s="30"/>
      <c r="L4028" s="2"/>
      <c r="M4028" s="15"/>
      <c r="N4028" s="11"/>
      <c r="O4028" s="11"/>
      <c r="P4028" s="11"/>
      <c r="Q4028" s="11"/>
      <c r="R4028" s="15"/>
      <c r="S4028" s="13"/>
      <c r="T4028" s="13"/>
      <c r="U4028" s="19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9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</row>
    <row r="4029" spans="1:8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12"/>
      <c r="K4029" s="30"/>
      <c r="L4029" s="2"/>
      <c r="M4029" s="15"/>
      <c r="N4029" s="11"/>
      <c r="O4029" s="11"/>
      <c r="P4029" s="11"/>
      <c r="Q4029" s="11"/>
      <c r="R4029" s="15"/>
      <c r="S4029" s="13"/>
      <c r="T4029" s="13"/>
      <c r="U4029" s="19"/>
      <c r="V4029" s="13"/>
      <c r="W4029" s="4"/>
      <c r="X4029" s="30"/>
      <c r="Y4029" s="9"/>
      <c r="Z4029" s="9"/>
      <c r="AA4029" s="28"/>
      <c r="AB4029" s="3"/>
      <c r="AC4029" s="1"/>
      <c r="AD4029" s="9"/>
      <c r="AE4029" s="3"/>
      <c r="AF4029" s="3"/>
      <c r="AG4029" s="3"/>
      <c r="AH4029" s="9"/>
      <c r="AI4029" s="10"/>
      <c r="AJ4029" s="9"/>
      <c r="AK4029" s="9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</row>
    <row r="4030" spans="1:8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12"/>
      <c r="K4030" s="30"/>
      <c r="L4030" s="2"/>
      <c r="M4030" s="15"/>
      <c r="N4030" s="11"/>
      <c r="O4030" s="11"/>
      <c r="P4030" s="11"/>
      <c r="Q4030" s="11"/>
      <c r="R4030" s="15"/>
      <c r="S4030" s="13"/>
      <c r="T4030" s="13"/>
      <c r="U4030" s="19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9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</row>
    <row r="4031" spans="1:8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12"/>
      <c r="K4031" s="30"/>
      <c r="L4031" s="2"/>
      <c r="M4031" s="15"/>
      <c r="N4031" s="11"/>
      <c r="O4031" s="11"/>
      <c r="P4031" s="11"/>
      <c r="Q4031" s="11"/>
      <c r="R4031" s="15"/>
      <c r="S4031" s="13"/>
      <c r="T4031" s="13"/>
      <c r="U4031" s="19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9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</row>
    <row r="4032" spans="1:8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12"/>
      <c r="K4032" s="30"/>
      <c r="L4032" s="2"/>
      <c r="M4032" s="15"/>
      <c r="N4032" s="11"/>
      <c r="O4032" s="11"/>
      <c r="P4032" s="11"/>
      <c r="Q4032" s="11"/>
      <c r="R4032" s="15"/>
      <c r="S4032" s="13"/>
      <c r="T4032" s="13"/>
      <c r="U4032" s="19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9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</row>
    <row r="4033" spans="1:8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12"/>
      <c r="K4033" s="30"/>
      <c r="L4033" s="2"/>
      <c r="M4033" s="15"/>
      <c r="N4033" s="11"/>
      <c r="O4033" s="11"/>
      <c r="P4033" s="11"/>
      <c r="Q4033" s="11"/>
      <c r="R4033" s="15"/>
      <c r="S4033" s="13"/>
      <c r="T4033" s="13"/>
      <c r="U4033" s="19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9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</row>
    <row r="4034" spans="1:8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12"/>
      <c r="K4034" s="30"/>
      <c r="L4034" s="2"/>
      <c r="M4034" s="15"/>
      <c r="N4034" s="11"/>
      <c r="O4034" s="11"/>
      <c r="P4034" s="11"/>
      <c r="Q4034" s="11"/>
      <c r="R4034" s="15"/>
      <c r="S4034" s="13"/>
      <c r="T4034" s="13"/>
      <c r="U4034" s="19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9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</row>
    <row r="4035" spans="1:8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12"/>
      <c r="K4035" s="30"/>
      <c r="L4035" s="2"/>
      <c r="M4035" s="15"/>
      <c r="N4035" s="11"/>
      <c r="O4035" s="11"/>
      <c r="P4035" s="11"/>
      <c r="Q4035" s="11"/>
      <c r="R4035" s="15"/>
      <c r="S4035" s="13"/>
      <c r="T4035" s="13"/>
      <c r="U4035" s="19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9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</row>
    <row r="4036" spans="1:8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12"/>
      <c r="K4036" s="30"/>
      <c r="L4036" s="2"/>
      <c r="M4036" s="15"/>
      <c r="N4036" s="11"/>
      <c r="O4036" s="11"/>
      <c r="P4036" s="11"/>
      <c r="Q4036" s="11"/>
      <c r="R4036" s="15"/>
      <c r="S4036" s="13"/>
      <c r="T4036" s="13"/>
      <c r="U4036" s="19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9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</row>
    <row r="4037" spans="1:8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12"/>
      <c r="K4037" s="30"/>
      <c r="L4037" s="2"/>
      <c r="M4037" s="15"/>
      <c r="N4037" s="11"/>
      <c r="O4037" s="11"/>
      <c r="P4037" s="11"/>
      <c r="Q4037" s="11"/>
      <c r="R4037" s="15"/>
      <c r="S4037" s="13"/>
      <c r="T4037" s="13"/>
      <c r="U4037" s="19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9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</row>
    <row r="4038" spans="1:8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12"/>
      <c r="K4038" s="30"/>
      <c r="L4038" s="2"/>
      <c r="M4038" s="15"/>
      <c r="N4038" s="11"/>
      <c r="O4038" s="11"/>
      <c r="P4038" s="11"/>
      <c r="Q4038" s="11"/>
      <c r="R4038" s="15"/>
      <c r="S4038" s="13"/>
      <c r="T4038" s="13"/>
      <c r="U4038" s="19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9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</row>
    <row r="4039" spans="1:8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12"/>
      <c r="K4039" s="30"/>
      <c r="L4039" s="2"/>
      <c r="M4039" s="15"/>
      <c r="N4039" s="11"/>
      <c r="O4039" s="11"/>
      <c r="P4039" s="11"/>
      <c r="Q4039" s="11"/>
      <c r="R4039" s="15"/>
      <c r="S4039" s="13"/>
      <c r="T4039" s="13"/>
      <c r="U4039" s="19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9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</row>
    <row r="4040" spans="1:8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12"/>
      <c r="K4040" s="30"/>
      <c r="L4040" s="2"/>
      <c r="M4040" s="15"/>
      <c r="N4040" s="11"/>
      <c r="O4040" s="11"/>
      <c r="P4040" s="11"/>
      <c r="Q4040" s="11"/>
      <c r="R4040" s="15"/>
      <c r="S4040" s="13"/>
      <c r="T4040" s="13"/>
      <c r="U4040" s="19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9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</row>
    <row r="4041" spans="1:8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12"/>
      <c r="K4041" s="30"/>
      <c r="L4041" s="2"/>
      <c r="M4041" s="15"/>
      <c r="N4041" s="11"/>
      <c r="O4041" s="11"/>
      <c r="P4041" s="11"/>
      <c r="Q4041" s="11"/>
      <c r="R4041" s="15"/>
      <c r="S4041" s="13"/>
      <c r="T4041" s="13"/>
      <c r="U4041" s="19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9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</row>
    <row r="4042" spans="1:8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12"/>
      <c r="K4042" s="30"/>
      <c r="L4042" s="2"/>
      <c r="M4042" s="15"/>
      <c r="N4042" s="11"/>
      <c r="O4042" s="11"/>
      <c r="P4042" s="11"/>
      <c r="Q4042" s="11"/>
      <c r="R4042" s="15"/>
      <c r="S4042" s="13"/>
      <c r="T4042" s="13"/>
      <c r="U4042" s="19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9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</row>
    <row r="4043" spans="1:8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12"/>
      <c r="K4043" s="30"/>
      <c r="L4043" s="2"/>
      <c r="M4043" s="15"/>
      <c r="N4043" s="11"/>
      <c r="O4043" s="11"/>
      <c r="P4043" s="11"/>
      <c r="Q4043" s="11"/>
      <c r="R4043" s="15"/>
      <c r="S4043" s="13"/>
      <c r="T4043" s="13"/>
      <c r="U4043" s="19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9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</row>
    <row r="4044" spans="1:8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12"/>
      <c r="K4044" s="30"/>
      <c r="L4044" s="2"/>
      <c r="M4044" s="15"/>
      <c r="N4044" s="11"/>
      <c r="O4044" s="11"/>
      <c r="P4044" s="11"/>
      <c r="Q4044" s="11"/>
      <c r="R4044" s="15"/>
      <c r="S4044" s="13"/>
      <c r="T4044" s="13"/>
      <c r="U4044" s="19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9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</row>
    <row r="4045" spans="1:8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12"/>
      <c r="K4045" s="30"/>
      <c r="L4045" s="2"/>
      <c r="M4045" s="15"/>
      <c r="N4045" s="11"/>
      <c r="O4045" s="11"/>
      <c r="P4045" s="11"/>
      <c r="Q4045" s="11"/>
      <c r="R4045" s="15"/>
      <c r="S4045" s="13"/>
      <c r="T4045" s="13"/>
      <c r="U4045" s="19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9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</row>
    <row r="4046" spans="1:8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12"/>
      <c r="K4046" s="30"/>
      <c r="L4046" s="2"/>
      <c r="M4046" s="15"/>
      <c r="N4046" s="11"/>
      <c r="O4046" s="11"/>
      <c r="P4046" s="11"/>
      <c r="Q4046" s="11"/>
      <c r="R4046" s="15"/>
      <c r="S4046" s="13"/>
      <c r="T4046" s="13"/>
      <c r="U4046" s="19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9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</row>
    <row r="4047" spans="1:8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12"/>
      <c r="K4047" s="30"/>
      <c r="L4047" s="2"/>
      <c r="M4047" s="15"/>
      <c r="N4047" s="11"/>
      <c r="O4047" s="11"/>
      <c r="P4047" s="11"/>
      <c r="Q4047" s="11"/>
      <c r="R4047" s="15"/>
      <c r="S4047" s="13"/>
      <c r="T4047" s="13"/>
      <c r="U4047" s="19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9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</row>
    <row r="4048" spans="1:8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12"/>
      <c r="K4048" s="30"/>
      <c r="L4048" s="2"/>
      <c r="M4048" s="15"/>
      <c r="N4048" s="11"/>
      <c r="O4048" s="11"/>
      <c r="P4048" s="11"/>
      <c r="Q4048" s="11"/>
      <c r="R4048" s="15"/>
      <c r="S4048" s="13"/>
      <c r="T4048" s="13"/>
      <c r="U4048" s="19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9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</row>
    <row r="4049" spans="1:8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12"/>
      <c r="K4049" s="30"/>
      <c r="L4049" s="2"/>
      <c r="M4049" s="15"/>
      <c r="N4049" s="11"/>
      <c r="O4049" s="11"/>
      <c r="P4049" s="11"/>
      <c r="Q4049" s="11"/>
      <c r="R4049" s="15"/>
      <c r="S4049" s="13"/>
      <c r="T4049" s="13"/>
      <c r="U4049" s="19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9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</row>
    <row r="4050" spans="1:8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12"/>
      <c r="K4050" s="30"/>
      <c r="L4050" s="2"/>
      <c r="M4050" s="15"/>
      <c r="N4050" s="11"/>
      <c r="O4050" s="11"/>
      <c r="P4050" s="11"/>
      <c r="Q4050" s="11"/>
      <c r="R4050" s="15"/>
      <c r="S4050" s="13"/>
      <c r="T4050" s="13"/>
      <c r="U4050" s="19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9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</row>
    <row r="4051" spans="1:8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12"/>
      <c r="K4051" s="30"/>
      <c r="L4051" s="2"/>
      <c r="M4051" s="15"/>
      <c r="N4051" s="11"/>
      <c r="O4051" s="11"/>
      <c r="P4051" s="11"/>
      <c r="Q4051" s="11"/>
      <c r="R4051" s="15"/>
      <c r="S4051" s="13"/>
      <c r="T4051" s="13"/>
      <c r="U4051" s="19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9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</row>
    <row r="4052" spans="1:8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12"/>
      <c r="K4052" s="30"/>
      <c r="L4052" s="2"/>
      <c r="M4052" s="15"/>
      <c r="N4052" s="11"/>
      <c r="O4052" s="11"/>
      <c r="P4052" s="11"/>
      <c r="Q4052" s="11"/>
      <c r="R4052" s="15"/>
      <c r="S4052" s="13"/>
      <c r="T4052" s="13"/>
      <c r="U4052" s="19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9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</row>
    <row r="4053" spans="1:8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12"/>
      <c r="K4053" s="30"/>
      <c r="L4053" s="2"/>
      <c r="M4053" s="15"/>
      <c r="N4053" s="11"/>
      <c r="O4053" s="11"/>
      <c r="P4053" s="11"/>
      <c r="Q4053" s="11"/>
      <c r="R4053" s="15"/>
      <c r="S4053" s="13"/>
      <c r="T4053" s="13"/>
      <c r="U4053" s="19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9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</row>
    <row r="4054" spans="1:8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12"/>
      <c r="K4054" s="30"/>
      <c r="L4054" s="2"/>
      <c r="M4054" s="15"/>
      <c r="N4054" s="11"/>
      <c r="O4054" s="11"/>
      <c r="P4054" s="11"/>
      <c r="Q4054" s="11"/>
      <c r="R4054" s="15"/>
      <c r="S4054" s="13"/>
      <c r="T4054" s="13"/>
      <c r="U4054" s="19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9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</row>
    <row r="4055" spans="1:8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12"/>
      <c r="K4055" s="30"/>
      <c r="L4055" s="2"/>
      <c r="M4055" s="15"/>
      <c r="N4055" s="11"/>
      <c r="O4055" s="11"/>
      <c r="P4055" s="11"/>
      <c r="Q4055" s="11"/>
      <c r="R4055" s="15"/>
      <c r="S4055" s="13"/>
      <c r="T4055" s="13"/>
      <c r="U4055" s="19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9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</row>
    <row r="4056" spans="1:8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12"/>
      <c r="K4056" s="30"/>
      <c r="L4056" s="2"/>
      <c r="M4056" s="15"/>
      <c r="N4056" s="11"/>
      <c r="O4056" s="11"/>
      <c r="P4056" s="11"/>
      <c r="Q4056" s="11"/>
      <c r="R4056" s="15"/>
      <c r="S4056" s="13"/>
      <c r="T4056" s="13"/>
      <c r="U4056" s="19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9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</row>
    <row r="4057" spans="1:8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12"/>
      <c r="K4057" s="30"/>
      <c r="L4057" s="2"/>
      <c r="M4057" s="15"/>
      <c r="N4057" s="11"/>
      <c r="O4057" s="11"/>
      <c r="P4057" s="11"/>
      <c r="Q4057" s="11"/>
      <c r="R4057" s="15"/>
      <c r="S4057" s="13"/>
      <c r="T4057" s="13"/>
      <c r="U4057" s="19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9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</row>
    <row r="4058" spans="1:8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12"/>
      <c r="K4058" s="30"/>
      <c r="L4058" s="2"/>
      <c r="M4058" s="15"/>
      <c r="N4058" s="11"/>
      <c r="O4058" s="11"/>
      <c r="P4058" s="11"/>
      <c r="Q4058" s="11"/>
      <c r="R4058" s="15"/>
      <c r="S4058" s="13"/>
      <c r="T4058" s="13"/>
      <c r="U4058" s="19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9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</row>
    <row r="4059" spans="1:8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12"/>
      <c r="K4059" s="30"/>
      <c r="L4059" s="2"/>
      <c r="M4059" s="15"/>
      <c r="N4059" s="11"/>
      <c r="O4059" s="11"/>
      <c r="P4059" s="11"/>
      <c r="Q4059" s="11"/>
      <c r="R4059" s="15"/>
      <c r="S4059" s="13"/>
      <c r="T4059" s="13"/>
      <c r="U4059" s="19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9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</row>
    <row r="4060" spans="1:8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12"/>
      <c r="K4060" s="30"/>
      <c r="L4060" s="2"/>
      <c r="M4060" s="15"/>
      <c r="N4060" s="11"/>
      <c r="O4060" s="11"/>
      <c r="P4060" s="11"/>
      <c r="Q4060" s="11"/>
      <c r="R4060" s="15"/>
      <c r="S4060" s="13"/>
      <c r="T4060" s="13"/>
      <c r="U4060" s="19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9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</row>
    <row r="4061" spans="1:8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12"/>
      <c r="K4061" s="30"/>
      <c r="L4061" s="2"/>
      <c r="M4061" s="15"/>
      <c r="N4061" s="11"/>
      <c r="O4061" s="11"/>
      <c r="P4061" s="11"/>
      <c r="Q4061" s="11"/>
      <c r="R4061" s="15"/>
      <c r="S4061" s="13"/>
      <c r="T4061" s="13"/>
      <c r="U4061" s="19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9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</row>
    <row r="4062" spans="1:8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12"/>
      <c r="K4062" s="30"/>
      <c r="L4062" s="2"/>
      <c r="M4062" s="15"/>
      <c r="N4062" s="11"/>
      <c r="O4062" s="11"/>
      <c r="P4062" s="11"/>
      <c r="Q4062" s="11"/>
      <c r="R4062" s="15"/>
      <c r="S4062" s="13"/>
      <c r="T4062" s="13"/>
      <c r="U4062" s="19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9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</row>
    <row r="4063" spans="1:8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12"/>
      <c r="K4063" s="30"/>
      <c r="L4063" s="2"/>
      <c r="M4063" s="15"/>
      <c r="N4063" s="11"/>
      <c r="O4063" s="11"/>
      <c r="P4063" s="11"/>
      <c r="Q4063" s="11"/>
      <c r="R4063" s="15"/>
      <c r="S4063" s="13"/>
      <c r="T4063" s="13"/>
      <c r="U4063" s="19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9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</row>
    <row r="4064" spans="1:8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12"/>
      <c r="K4064" s="30"/>
      <c r="L4064" s="2"/>
      <c r="M4064" s="15"/>
      <c r="N4064" s="11"/>
      <c r="O4064" s="11"/>
      <c r="P4064" s="11"/>
      <c r="Q4064" s="11"/>
      <c r="R4064" s="15"/>
      <c r="S4064" s="13"/>
      <c r="T4064" s="13"/>
      <c r="U4064" s="19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9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</row>
    <row r="4065" spans="1:8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12"/>
      <c r="K4065" s="30"/>
      <c r="L4065" s="2"/>
      <c r="M4065" s="15"/>
      <c r="N4065" s="11"/>
      <c r="O4065" s="11"/>
      <c r="P4065" s="11"/>
      <c r="Q4065" s="11"/>
      <c r="R4065" s="15"/>
      <c r="S4065" s="13"/>
      <c r="T4065" s="13"/>
      <c r="U4065" s="19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9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</row>
    <row r="4066" spans="1:8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12"/>
      <c r="K4066" s="30"/>
      <c r="L4066" s="2"/>
      <c r="M4066" s="15"/>
      <c r="N4066" s="11"/>
      <c r="O4066" s="11"/>
      <c r="P4066" s="11"/>
      <c r="Q4066" s="11"/>
      <c r="R4066" s="15"/>
      <c r="S4066" s="13"/>
      <c r="T4066" s="13"/>
      <c r="U4066" s="19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9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</row>
    <row r="4067" spans="1:8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12"/>
      <c r="K4067" s="30"/>
      <c r="L4067" s="2"/>
      <c r="M4067" s="15"/>
      <c r="N4067" s="11"/>
      <c r="O4067" s="11"/>
      <c r="P4067" s="11"/>
      <c r="Q4067" s="11"/>
      <c r="R4067" s="15"/>
      <c r="S4067" s="13"/>
      <c r="T4067" s="13"/>
      <c r="U4067" s="19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9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</row>
    <row r="4068" spans="1:8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12"/>
      <c r="K4068" s="30"/>
      <c r="L4068" s="2"/>
      <c r="M4068" s="15"/>
      <c r="N4068" s="11"/>
      <c r="O4068" s="11"/>
      <c r="P4068" s="11"/>
      <c r="Q4068" s="11"/>
      <c r="R4068" s="15"/>
      <c r="S4068" s="13"/>
      <c r="T4068" s="13"/>
      <c r="U4068" s="19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9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</row>
    <row r="4069" spans="1:8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12"/>
      <c r="K4069" s="30"/>
      <c r="L4069" s="2"/>
      <c r="M4069" s="15"/>
      <c r="N4069" s="11"/>
      <c r="O4069" s="11"/>
      <c r="P4069" s="11"/>
      <c r="Q4069" s="11"/>
      <c r="R4069" s="15"/>
      <c r="S4069" s="13"/>
      <c r="T4069" s="13"/>
      <c r="U4069" s="19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9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</row>
    <row r="4070" spans="1:8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12"/>
      <c r="K4070" s="30"/>
      <c r="L4070" s="2"/>
      <c r="M4070" s="15"/>
      <c r="N4070" s="11"/>
      <c r="O4070" s="11"/>
      <c r="P4070" s="11"/>
      <c r="Q4070" s="11"/>
      <c r="R4070" s="15"/>
      <c r="S4070" s="13"/>
      <c r="T4070" s="13"/>
      <c r="U4070" s="19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9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</row>
    <row r="4071" spans="1:8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12"/>
      <c r="K4071" s="30"/>
      <c r="L4071" s="2"/>
      <c r="M4071" s="15"/>
      <c r="N4071" s="11"/>
      <c r="O4071" s="11"/>
      <c r="P4071" s="11"/>
      <c r="Q4071" s="11"/>
      <c r="R4071" s="15"/>
      <c r="S4071" s="13"/>
      <c r="T4071" s="13"/>
      <c r="U4071" s="19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9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</row>
    <row r="4072" spans="1:8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12"/>
      <c r="K4072" s="30"/>
      <c r="L4072" s="2"/>
      <c r="M4072" s="15"/>
      <c r="N4072" s="11"/>
      <c r="O4072" s="11"/>
      <c r="P4072" s="11"/>
      <c r="Q4072" s="11"/>
      <c r="R4072" s="15"/>
      <c r="S4072" s="13"/>
      <c r="T4072" s="13"/>
      <c r="U4072" s="19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9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</row>
    <row r="4073" spans="1:8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12"/>
      <c r="K4073" s="30"/>
      <c r="L4073" s="2"/>
      <c r="M4073" s="15"/>
      <c r="N4073" s="11"/>
      <c r="O4073" s="11"/>
      <c r="P4073" s="11"/>
      <c r="Q4073" s="11"/>
      <c r="R4073" s="15"/>
      <c r="S4073" s="13"/>
      <c r="T4073" s="13"/>
      <c r="U4073" s="19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9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</row>
    <row r="4074" spans="1:8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12"/>
      <c r="K4074" s="30"/>
      <c r="L4074" s="2"/>
      <c r="M4074" s="15"/>
      <c r="N4074" s="11"/>
      <c r="O4074" s="11"/>
      <c r="P4074" s="11"/>
      <c r="Q4074" s="11"/>
      <c r="R4074" s="15"/>
      <c r="S4074" s="13"/>
      <c r="T4074" s="13"/>
      <c r="U4074" s="19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9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</row>
    <row r="4075" spans="1:8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12"/>
      <c r="K4075" s="30"/>
      <c r="L4075" s="2"/>
      <c r="M4075" s="15"/>
      <c r="N4075" s="11"/>
      <c r="O4075" s="11"/>
      <c r="P4075" s="11"/>
      <c r="Q4075" s="11"/>
      <c r="R4075" s="15"/>
      <c r="S4075" s="13"/>
      <c r="T4075" s="13"/>
      <c r="U4075" s="19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9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</row>
    <row r="4076" spans="1:8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12"/>
      <c r="K4076" s="30"/>
      <c r="L4076" s="2"/>
      <c r="M4076" s="15"/>
      <c r="N4076" s="11"/>
      <c r="O4076" s="11"/>
      <c r="P4076" s="11"/>
      <c r="Q4076" s="11"/>
      <c r="R4076" s="15"/>
      <c r="S4076" s="13"/>
      <c r="T4076" s="13"/>
      <c r="U4076" s="19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9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</row>
    <row r="4077" spans="1:8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12"/>
      <c r="K4077" s="30"/>
      <c r="L4077" s="2"/>
      <c r="M4077" s="15"/>
      <c r="N4077" s="11"/>
      <c r="O4077" s="11"/>
      <c r="P4077" s="11"/>
      <c r="Q4077" s="11"/>
      <c r="R4077" s="15"/>
      <c r="S4077" s="13"/>
      <c r="T4077" s="13"/>
      <c r="U4077" s="19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9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</row>
    <row r="4078" spans="1:8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12"/>
      <c r="K4078" s="30"/>
      <c r="L4078" s="2"/>
      <c r="M4078" s="15"/>
      <c r="N4078" s="11"/>
      <c r="O4078" s="11"/>
      <c r="P4078" s="11"/>
      <c r="Q4078" s="11"/>
      <c r="R4078" s="15"/>
      <c r="S4078" s="13"/>
      <c r="T4078" s="13"/>
      <c r="U4078" s="19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9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</row>
    <row r="4079" spans="1:8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12"/>
      <c r="K4079" s="30"/>
      <c r="L4079" s="2"/>
      <c r="M4079" s="15"/>
      <c r="N4079" s="11"/>
      <c r="O4079" s="11"/>
      <c r="P4079" s="11"/>
      <c r="Q4079" s="11"/>
      <c r="R4079" s="15"/>
      <c r="S4079" s="13"/>
      <c r="T4079" s="13"/>
      <c r="U4079" s="19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9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</row>
    <row r="4080" spans="1:8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12"/>
      <c r="K4080" s="30"/>
      <c r="L4080" s="2"/>
      <c r="M4080" s="15"/>
      <c r="N4080" s="11"/>
      <c r="O4080" s="11"/>
      <c r="P4080" s="11"/>
      <c r="Q4080" s="11"/>
      <c r="R4080" s="15"/>
      <c r="S4080" s="13"/>
      <c r="T4080" s="13"/>
      <c r="U4080" s="19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9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</row>
    <row r="4081" spans="1:8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12"/>
      <c r="K4081" s="30"/>
      <c r="L4081" s="2"/>
      <c r="M4081" s="15"/>
      <c r="N4081" s="11"/>
      <c r="O4081" s="11"/>
      <c r="P4081" s="11"/>
      <c r="Q4081" s="11"/>
      <c r="R4081" s="15"/>
      <c r="S4081" s="13"/>
      <c r="T4081" s="13"/>
      <c r="U4081" s="19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9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</row>
    <row r="4082" spans="1:8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12"/>
      <c r="K4082" s="30"/>
      <c r="L4082" s="2"/>
      <c r="M4082" s="15"/>
      <c r="N4082" s="11"/>
      <c r="O4082" s="11"/>
      <c r="P4082" s="11"/>
      <c r="Q4082" s="11"/>
      <c r="R4082" s="15"/>
      <c r="S4082" s="13"/>
      <c r="T4082" s="13"/>
      <c r="U4082" s="19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9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</row>
    <row r="4083" spans="1:8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12"/>
      <c r="K4083" s="30"/>
      <c r="L4083" s="2"/>
      <c r="M4083" s="15"/>
      <c r="N4083" s="11"/>
      <c r="O4083" s="11"/>
      <c r="P4083" s="11"/>
      <c r="Q4083" s="11"/>
      <c r="R4083" s="15"/>
      <c r="S4083" s="13"/>
      <c r="T4083" s="13"/>
      <c r="U4083" s="19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9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</row>
    <row r="4084" spans="1:8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12"/>
      <c r="K4084" s="30"/>
      <c r="L4084" s="2"/>
      <c r="M4084" s="15"/>
      <c r="N4084" s="11"/>
      <c r="O4084" s="11"/>
      <c r="P4084" s="11"/>
      <c r="Q4084" s="11"/>
      <c r="R4084" s="15"/>
      <c r="S4084" s="13"/>
      <c r="T4084" s="13"/>
      <c r="U4084" s="19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9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</row>
    <row r="4085" spans="1:8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12"/>
      <c r="K4085" s="30"/>
      <c r="L4085" s="2"/>
      <c r="M4085" s="15"/>
      <c r="N4085" s="11"/>
      <c r="O4085" s="11"/>
      <c r="P4085" s="11"/>
      <c r="Q4085" s="11"/>
      <c r="R4085" s="15"/>
      <c r="S4085" s="13"/>
      <c r="T4085" s="13"/>
      <c r="U4085" s="19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9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</row>
    <row r="4086" spans="1:8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12"/>
      <c r="K4086" s="30"/>
      <c r="L4086" s="2"/>
      <c r="M4086" s="15"/>
      <c r="N4086" s="11"/>
      <c r="O4086" s="11"/>
      <c r="P4086" s="11"/>
      <c r="Q4086" s="11"/>
      <c r="R4086" s="15"/>
      <c r="S4086" s="13"/>
      <c r="T4086" s="13"/>
      <c r="U4086" s="19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9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</row>
    <row r="4087" spans="1:8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12"/>
      <c r="K4087" s="30"/>
      <c r="L4087" s="2"/>
      <c r="M4087" s="15"/>
      <c r="N4087" s="11"/>
      <c r="O4087" s="11"/>
      <c r="P4087" s="11"/>
      <c r="Q4087" s="11"/>
      <c r="R4087" s="15"/>
      <c r="S4087" s="13"/>
      <c r="T4087" s="13"/>
      <c r="U4087" s="19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9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</row>
    <row r="4088" spans="1:8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12"/>
      <c r="K4088" s="30"/>
      <c r="L4088" s="2"/>
      <c r="M4088" s="15"/>
      <c r="N4088" s="11"/>
      <c r="O4088" s="11"/>
      <c r="P4088" s="11"/>
      <c r="Q4088" s="11"/>
      <c r="R4088" s="15"/>
      <c r="S4088" s="13"/>
      <c r="T4088" s="13"/>
      <c r="U4088" s="19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9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</row>
    <row r="4089" spans="1:8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12"/>
      <c r="K4089" s="30"/>
      <c r="L4089" s="2"/>
      <c r="M4089" s="15"/>
      <c r="N4089" s="11"/>
      <c r="O4089" s="11"/>
      <c r="P4089" s="11"/>
      <c r="Q4089" s="11"/>
      <c r="R4089" s="15"/>
      <c r="S4089" s="13"/>
      <c r="T4089" s="13"/>
      <c r="U4089" s="19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9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</row>
    <row r="4090" spans="1:8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12"/>
      <c r="K4090" s="30"/>
      <c r="L4090" s="2"/>
      <c r="M4090" s="15"/>
      <c r="N4090" s="11"/>
      <c r="O4090" s="11"/>
      <c r="P4090" s="11"/>
      <c r="Q4090" s="11"/>
      <c r="R4090" s="15"/>
      <c r="S4090" s="13"/>
      <c r="T4090" s="13"/>
      <c r="U4090" s="19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9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</row>
    <row r="4091" spans="1:8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12"/>
      <c r="K4091" s="30"/>
      <c r="L4091" s="2"/>
      <c r="M4091" s="15"/>
      <c r="N4091" s="11"/>
      <c r="O4091" s="11"/>
      <c r="P4091" s="11"/>
      <c r="Q4091" s="11"/>
      <c r="R4091" s="15"/>
      <c r="S4091" s="13"/>
      <c r="T4091" s="13"/>
      <c r="U4091" s="19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9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</row>
    <row r="4092" spans="1:8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12"/>
      <c r="K4092" s="30"/>
      <c r="L4092" s="2"/>
      <c r="M4092" s="15"/>
      <c r="N4092" s="11"/>
      <c r="O4092" s="11"/>
      <c r="P4092" s="11"/>
      <c r="Q4092" s="11"/>
      <c r="R4092" s="15"/>
      <c r="S4092" s="13"/>
      <c r="T4092" s="13"/>
      <c r="U4092" s="19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9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</row>
    <row r="4093" spans="1:8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12"/>
      <c r="K4093" s="30"/>
      <c r="L4093" s="2"/>
      <c r="M4093" s="15"/>
      <c r="N4093" s="11"/>
      <c r="O4093" s="11"/>
      <c r="P4093" s="11"/>
      <c r="Q4093" s="11"/>
      <c r="R4093" s="15"/>
      <c r="S4093" s="13"/>
      <c r="T4093" s="13"/>
      <c r="U4093" s="19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9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</row>
    <row r="4094" spans="1:8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12"/>
      <c r="K4094" s="30"/>
      <c r="L4094" s="2"/>
      <c r="M4094" s="15"/>
      <c r="N4094" s="11"/>
      <c r="O4094" s="11"/>
      <c r="P4094" s="11"/>
      <c r="Q4094" s="11"/>
      <c r="R4094" s="15"/>
      <c r="S4094" s="13"/>
      <c r="T4094" s="13"/>
      <c r="U4094" s="19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9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</row>
    <row r="4095" spans="1:8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12"/>
      <c r="K4095" s="30"/>
      <c r="L4095" s="2"/>
      <c r="M4095" s="15"/>
      <c r="N4095" s="11"/>
      <c r="O4095" s="11"/>
      <c r="P4095" s="11"/>
      <c r="Q4095" s="11"/>
      <c r="R4095" s="15"/>
      <c r="S4095" s="13"/>
      <c r="T4095" s="13"/>
      <c r="U4095" s="19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9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</row>
    <row r="4096" spans="1:8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12"/>
      <c r="K4096" s="30"/>
      <c r="L4096" s="2"/>
      <c r="M4096" s="15"/>
      <c r="N4096" s="11"/>
      <c r="O4096" s="11"/>
      <c r="P4096" s="11"/>
      <c r="Q4096" s="11"/>
      <c r="R4096" s="15"/>
      <c r="S4096" s="13"/>
      <c r="T4096" s="13"/>
      <c r="U4096" s="19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9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</row>
    <row r="4097" spans="1:8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12"/>
      <c r="K4097" s="30"/>
      <c r="L4097" s="2"/>
      <c r="M4097" s="15"/>
      <c r="N4097" s="11"/>
      <c r="O4097" s="11"/>
      <c r="P4097" s="11"/>
      <c r="Q4097" s="11"/>
      <c r="R4097" s="15"/>
      <c r="S4097" s="13"/>
      <c r="T4097" s="13"/>
      <c r="U4097" s="19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9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</row>
    <row r="4098" spans="1:8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12"/>
      <c r="K4098" s="30"/>
      <c r="L4098" s="2"/>
      <c r="M4098" s="15"/>
      <c r="N4098" s="11"/>
      <c r="O4098" s="11"/>
      <c r="P4098" s="11"/>
      <c r="Q4098" s="11"/>
      <c r="R4098" s="15"/>
      <c r="S4098" s="13"/>
      <c r="T4098" s="13"/>
      <c r="U4098" s="19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9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</row>
    <row r="4099" spans="1:8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12"/>
      <c r="K4099" s="30"/>
      <c r="L4099" s="2"/>
      <c r="M4099" s="15"/>
      <c r="N4099" s="11"/>
      <c r="O4099" s="11"/>
      <c r="P4099" s="11"/>
      <c r="Q4099" s="11"/>
      <c r="R4099" s="15"/>
      <c r="S4099" s="13"/>
      <c r="T4099" s="13"/>
      <c r="U4099" s="19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9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</row>
    <row r="4100" spans="1:8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12"/>
      <c r="K4100" s="30"/>
      <c r="L4100" s="2"/>
      <c r="M4100" s="15"/>
      <c r="N4100" s="11"/>
      <c r="O4100" s="11"/>
      <c r="P4100" s="11"/>
      <c r="Q4100" s="11"/>
      <c r="R4100" s="15"/>
      <c r="S4100" s="13"/>
      <c r="T4100" s="13"/>
      <c r="U4100" s="19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9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</row>
    <row r="4101" spans="1:8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12"/>
      <c r="K4101" s="30"/>
      <c r="L4101" s="2"/>
      <c r="M4101" s="15"/>
      <c r="N4101" s="11"/>
      <c r="O4101" s="11"/>
      <c r="P4101" s="11"/>
      <c r="Q4101" s="11"/>
      <c r="R4101" s="15"/>
      <c r="S4101" s="13"/>
      <c r="T4101" s="13"/>
      <c r="U4101" s="19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9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</row>
    <row r="4102" spans="1:8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12"/>
      <c r="K4102" s="30"/>
      <c r="L4102" s="2"/>
      <c r="M4102" s="15"/>
      <c r="N4102" s="11"/>
      <c r="O4102" s="11"/>
      <c r="P4102" s="11"/>
      <c r="Q4102" s="11"/>
      <c r="R4102" s="15"/>
      <c r="S4102" s="13"/>
      <c r="T4102" s="13"/>
      <c r="U4102" s="19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9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</row>
    <row r="4103" spans="1:8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12"/>
      <c r="K4103" s="30"/>
      <c r="L4103" s="2"/>
      <c r="M4103" s="15"/>
      <c r="N4103" s="11"/>
      <c r="O4103" s="11"/>
      <c r="P4103" s="11"/>
      <c r="Q4103" s="11"/>
      <c r="R4103" s="15"/>
      <c r="S4103" s="13"/>
      <c r="T4103" s="13"/>
      <c r="U4103" s="19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9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</row>
    <row r="4104" spans="1:8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12"/>
      <c r="K4104" s="30"/>
      <c r="L4104" s="2"/>
      <c r="M4104" s="15"/>
      <c r="N4104" s="11"/>
      <c r="O4104" s="11"/>
      <c r="P4104" s="11"/>
      <c r="Q4104" s="11"/>
      <c r="R4104" s="15"/>
      <c r="S4104" s="13"/>
      <c r="T4104" s="13"/>
      <c r="U4104" s="19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9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</row>
    <row r="4105" spans="1:8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12"/>
      <c r="K4105" s="30"/>
      <c r="L4105" s="2"/>
      <c r="M4105" s="15"/>
      <c r="N4105" s="11"/>
      <c r="O4105" s="11"/>
      <c r="P4105" s="11"/>
      <c r="Q4105" s="11"/>
      <c r="R4105" s="15"/>
      <c r="S4105" s="13"/>
      <c r="T4105" s="13"/>
      <c r="U4105" s="19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9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</row>
    <row r="4106" spans="1:8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12"/>
      <c r="K4106" s="30"/>
      <c r="L4106" s="2"/>
      <c r="M4106" s="15"/>
      <c r="N4106" s="11"/>
      <c r="O4106" s="11"/>
      <c r="P4106" s="11"/>
      <c r="Q4106" s="11"/>
      <c r="R4106" s="15"/>
      <c r="S4106" s="13"/>
      <c r="T4106" s="13"/>
      <c r="U4106" s="19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9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</row>
    <row r="4107" spans="1:8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12"/>
      <c r="K4107" s="30"/>
      <c r="L4107" s="2"/>
      <c r="M4107" s="15"/>
      <c r="N4107" s="11"/>
      <c r="O4107" s="11"/>
      <c r="P4107" s="11"/>
      <c r="Q4107" s="11"/>
      <c r="R4107" s="15"/>
      <c r="S4107" s="13"/>
      <c r="T4107" s="13"/>
      <c r="U4107" s="19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9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</row>
    <row r="4108" spans="1:8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12"/>
      <c r="K4108" s="30"/>
      <c r="L4108" s="2"/>
      <c r="M4108" s="15"/>
      <c r="N4108" s="11"/>
      <c r="O4108" s="11"/>
      <c r="P4108" s="11"/>
      <c r="Q4108" s="11"/>
      <c r="R4108" s="15"/>
      <c r="S4108" s="13"/>
      <c r="T4108" s="13"/>
      <c r="U4108" s="19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9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</row>
    <row r="4109" spans="1:8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12"/>
      <c r="K4109" s="30"/>
      <c r="L4109" s="2"/>
      <c r="M4109" s="15"/>
      <c r="N4109" s="11"/>
      <c r="O4109" s="11"/>
      <c r="P4109" s="11"/>
      <c r="Q4109" s="11"/>
      <c r="R4109" s="15"/>
      <c r="S4109" s="13"/>
      <c r="T4109" s="13"/>
      <c r="U4109" s="19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9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</row>
    <row r="4110" spans="1:8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12"/>
      <c r="K4110" s="30"/>
      <c r="L4110" s="2"/>
      <c r="M4110" s="15"/>
      <c r="N4110" s="11"/>
      <c r="O4110" s="11"/>
      <c r="P4110" s="11"/>
      <c r="Q4110" s="11"/>
      <c r="R4110" s="15"/>
      <c r="S4110" s="13"/>
      <c r="T4110" s="13"/>
      <c r="U4110" s="19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9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</row>
    <row r="4111" spans="1:8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12"/>
      <c r="K4111" s="30"/>
      <c r="L4111" s="2"/>
      <c r="M4111" s="15"/>
      <c r="N4111" s="11"/>
      <c r="O4111" s="11"/>
      <c r="P4111" s="11"/>
      <c r="Q4111" s="11"/>
      <c r="R4111" s="15"/>
      <c r="S4111" s="13"/>
      <c r="T4111" s="13"/>
      <c r="U4111" s="19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9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</row>
    <row r="4112" spans="1:8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12"/>
      <c r="K4112" s="30"/>
      <c r="L4112" s="2"/>
      <c r="M4112" s="15"/>
      <c r="N4112" s="11"/>
      <c r="O4112" s="11"/>
      <c r="P4112" s="11"/>
      <c r="Q4112" s="11"/>
      <c r="R4112" s="15"/>
      <c r="S4112" s="13"/>
      <c r="T4112" s="13"/>
      <c r="U4112" s="19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9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</row>
    <row r="4113" spans="1:8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12"/>
      <c r="K4113" s="30"/>
      <c r="L4113" s="2"/>
      <c r="M4113" s="15"/>
      <c r="N4113" s="11"/>
      <c r="O4113" s="11"/>
      <c r="P4113" s="11"/>
      <c r="Q4113" s="11"/>
      <c r="R4113" s="15"/>
      <c r="S4113" s="13"/>
      <c r="T4113" s="13"/>
      <c r="U4113" s="19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9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</row>
    <row r="4114" spans="1:8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12"/>
      <c r="K4114" s="30"/>
      <c r="L4114" s="2"/>
      <c r="M4114" s="15"/>
      <c r="N4114" s="11"/>
      <c r="O4114" s="11"/>
      <c r="P4114" s="11"/>
      <c r="Q4114" s="11"/>
      <c r="R4114" s="15"/>
      <c r="S4114" s="13"/>
      <c r="T4114" s="13"/>
      <c r="U4114" s="19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9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</row>
    <row r="4115" spans="1:8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12"/>
      <c r="K4115" s="30"/>
      <c r="L4115" s="2"/>
      <c r="M4115" s="15"/>
      <c r="N4115" s="11"/>
      <c r="O4115" s="11"/>
      <c r="P4115" s="11"/>
      <c r="Q4115" s="11"/>
      <c r="R4115" s="15"/>
      <c r="S4115" s="13"/>
      <c r="T4115" s="13"/>
      <c r="U4115" s="19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9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</row>
    <row r="4116" spans="1:8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12"/>
      <c r="K4116" s="30"/>
      <c r="L4116" s="2"/>
      <c r="M4116" s="15"/>
      <c r="N4116" s="11"/>
      <c r="O4116" s="11"/>
      <c r="P4116" s="11"/>
      <c r="Q4116" s="11"/>
      <c r="R4116" s="15"/>
      <c r="S4116" s="13"/>
      <c r="T4116" s="13"/>
      <c r="U4116" s="19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9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</row>
    <row r="4117" spans="1:8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12"/>
      <c r="K4117" s="30"/>
      <c r="L4117" s="2"/>
      <c r="M4117" s="15"/>
      <c r="N4117" s="11"/>
      <c r="O4117" s="11"/>
      <c r="P4117" s="11"/>
      <c r="Q4117" s="11"/>
      <c r="R4117" s="15"/>
      <c r="S4117" s="13"/>
      <c r="T4117" s="13"/>
      <c r="U4117" s="19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9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</row>
    <row r="4118" spans="1:8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12"/>
      <c r="K4118" s="30"/>
      <c r="L4118" s="2"/>
      <c r="M4118" s="15"/>
      <c r="N4118" s="11"/>
      <c r="O4118" s="11"/>
      <c r="P4118" s="11"/>
      <c r="Q4118" s="11"/>
      <c r="R4118" s="15"/>
      <c r="S4118" s="13"/>
      <c r="T4118" s="13"/>
      <c r="U4118" s="19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9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</row>
    <row r="4119" spans="1:8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12"/>
      <c r="K4119" s="30"/>
      <c r="L4119" s="2"/>
      <c r="M4119" s="15"/>
      <c r="N4119" s="11"/>
      <c r="O4119" s="11"/>
      <c r="P4119" s="11"/>
      <c r="Q4119" s="11"/>
      <c r="R4119" s="15"/>
      <c r="S4119" s="13"/>
      <c r="T4119" s="13"/>
      <c r="U4119" s="19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9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</row>
    <row r="4120" spans="1:8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12"/>
      <c r="K4120" s="30"/>
      <c r="L4120" s="2"/>
      <c r="M4120" s="15"/>
      <c r="N4120" s="11"/>
      <c r="O4120" s="11"/>
      <c r="P4120" s="11"/>
      <c r="Q4120" s="11"/>
      <c r="R4120" s="15"/>
      <c r="S4120" s="13"/>
      <c r="T4120" s="13"/>
      <c r="U4120" s="19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9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</row>
    <row r="4121" spans="1:8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12"/>
      <c r="K4121" s="30"/>
      <c r="L4121" s="2"/>
      <c r="M4121" s="15"/>
      <c r="N4121" s="11"/>
      <c r="O4121" s="11"/>
      <c r="P4121" s="11"/>
      <c r="Q4121" s="11"/>
      <c r="R4121" s="15"/>
      <c r="S4121" s="13"/>
      <c r="T4121" s="13"/>
      <c r="U4121" s="19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9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</row>
    <row r="4122" spans="1:8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12"/>
      <c r="K4122" s="30"/>
      <c r="L4122" s="2"/>
      <c r="M4122" s="15"/>
      <c r="N4122" s="11"/>
      <c r="O4122" s="11"/>
      <c r="P4122" s="11"/>
      <c r="Q4122" s="11"/>
      <c r="R4122" s="15"/>
      <c r="S4122" s="13"/>
      <c r="T4122" s="13"/>
      <c r="U4122" s="19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9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</row>
    <row r="4123" spans="1:8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12"/>
      <c r="K4123" s="30"/>
      <c r="L4123" s="2"/>
      <c r="M4123" s="15"/>
      <c r="N4123" s="11"/>
      <c r="O4123" s="11"/>
      <c r="P4123" s="11"/>
      <c r="Q4123" s="11"/>
      <c r="R4123" s="15"/>
      <c r="S4123" s="13"/>
      <c r="T4123" s="13"/>
      <c r="U4123" s="19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9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</row>
    <row r="4124" spans="1:8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12"/>
      <c r="K4124" s="30"/>
      <c r="L4124" s="2"/>
      <c r="M4124" s="15"/>
      <c r="N4124" s="11"/>
      <c r="O4124" s="11"/>
      <c r="P4124" s="11"/>
      <c r="Q4124" s="11"/>
      <c r="R4124" s="15"/>
      <c r="S4124" s="13"/>
      <c r="T4124" s="13"/>
      <c r="U4124" s="19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9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</row>
    <row r="4125" spans="1:8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12"/>
      <c r="K4125" s="30"/>
      <c r="L4125" s="2"/>
      <c r="M4125" s="15"/>
      <c r="N4125" s="11"/>
      <c r="O4125" s="11"/>
      <c r="P4125" s="11"/>
      <c r="Q4125" s="11"/>
      <c r="R4125" s="15"/>
      <c r="S4125" s="13"/>
      <c r="T4125" s="13"/>
      <c r="U4125" s="19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9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</row>
    <row r="4126" spans="1:8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12"/>
      <c r="K4126" s="30"/>
      <c r="L4126" s="2"/>
      <c r="M4126" s="15"/>
      <c r="N4126" s="11"/>
      <c r="O4126" s="11"/>
      <c r="P4126" s="11"/>
      <c r="Q4126" s="11"/>
      <c r="R4126" s="15"/>
      <c r="S4126" s="13"/>
      <c r="T4126" s="13"/>
      <c r="U4126" s="19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9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</row>
    <row r="4127" spans="1:8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12"/>
      <c r="K4127" s="30"/>
      <c r="L4127" s="2"/>
      <c r="M4127" s="15"/>
      <c r="N4127" s="11"/>
      <c r="O4127" s="11"/>
      <c r="P4127" s="11"/>
      <c r="Q4127" s="11"/>
      <c r="R4127" s="15"/>
      <c r="S4127" s="13"/>
      <c r="T4127" s="13"/>
      <c r="U4127" s="19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9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</row>
    <row r="4128" spans="1:8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12"/>
      <c r="K4128" s="30"/>
      <c r="L4128" s="2"/>
      <c r="M4128" s="15"/>
      <c r="N4128" s="11"/>
      <c r="O4128" s="11"/>
      <c r="P4128" s="11"/>
      <c r="Q4128" s="11"/>
      <c r="R4128" s="15"/>
      <c r="S4128" s="13"/>
      <c r="T4128" s="13"/>
      <c r="U4128" s="19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9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</row>
    <row r="4129" spans="1:8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12"/>
      <c r="K4129" s="30"/>
      <c r="L4129" s="2"/>
      <c r="M4129" s="15"/>
      <c r="N4129" s="11"/>
      <c r="O4129" s="11"/>
      <c r="P4129" s="11"/>
      <c r="Q4129" s="11"/>
      <c r="R4129" s="15"/>
      <c r="S4129" s="13"/>
      <c r="T4129" s="13"/>
      <c r="U4129" s="19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9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</row>
    <row r="4130" spans="1:8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12"/>
      <c r="K4130" s="30"/>
      <c r="L4130" s="2"/>
      <c r="M4130" s="15"/>
      <c r="N4130" s="11"/>
      <c r="O4130" s="11"/>
      <c r="P4130" s="11"/>
      <c r="Q4130" s="11"/>
      <c r="R4130" s="15"/>
      <c r="S4130" s="13"/>
      <c r="T4130" s="13"/>
      <c r="U4130" s="19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9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</row>
    <row r="4131" spans="1:8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12"/>
      <c r="K4131" s="30"/>
      <c r="L4131" s="2"/>
      <c r="M4131" s="15"/>
      <c r="N4131" s="11"/>
      <c r="O4131" s="11"/>
      <c r="P4131" s="11"/>
      <c r="Q4131" s="11"/>
      <c r="R4131" s="15"/>
      <c r="S4131" s="13"/>
      <c r="T4131" s="13"/>
      <c r="U4131" s="19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9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</row>
    <row r="4132" spans="1:8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12"/>
      <c r="K4132" s="30"/>
      <c r="L4132" s="2"/>
      <c r="M4132" s="15"/>
      <c r="N4132" s="11"/>
      <c r="O4132" s="11"/>
      <c r="P4132" s="11"/>
      <c r="Q4132" s="11"/>
      <c r="R4132" s="15"/>
      <c r="S4132" s="13"/>
      <c r="T4132" s="13"/>
      <c r="U4132" s="19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9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</row>
    <row r="4133" spans="1:8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12"/>
      <c r="K4133" s="30"/>
      <c r="L4133" s="2"/>
      <c r="M4133" s="15"/>
      <c r="N4133" s="11"/>
      <c r="O4133" s="11"/>
      <c r="P4133" s="11"/>
      <c r="Q4133" s="11"/>
      <c r="R4133" s="15"/>
      <c r="S4133" s="13"/>
      <c r="T4133" s="13"/>
      <c r="U4133" s="19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9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</row>
    <row r="4134" spans="1:8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12"/>
      <c r="K4134" s="30"/>
      <c r="L4134" s="2"/>
      <c r="M4134" s="15"/>
      <c r="N4134" s="11"/>
      <c r="O4134" s="11"/>
      <c r="P4134" s="11"/>
      <c r="Q4134" s="11"/>
      <c r="R4134" s="15"/>
      <c r="S4134" s="13"/>
      <c r="T4134" s="13"/>
      <c r="U4134" s="19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9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</row>
    <row r="4135" spans="1:8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12"/>
      <c r="K4135" s="30"/>
      <c r="L4135" s="2"/>
      <c r="M4135" s="15"/>
      <c r="N4135" s="11"/>
      <c r="O4135" s="11"/>
      <c r="P4135" s="11"/>
      <c r="Q4135" s="11"/>
      <c r="R4135" s="15"/>
      <c r="S4135" s="13"/>
      <c r="T4135" s="13"/>
      <c r="U4135" s="19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9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</row>
    <row r="4136" spans="1:8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12"/>
      <c r="K4136" s="30"/>
      <c r="L4136" s="2"/>
      <c r="M4136" s="15"/>
      <c r="N4136" s="11"/>
      <c r="O4136" s="11"/>
      <c r="P4136" s="11"/>
      <c r="Q4136" s="11"/>
      <c r="R4136" s="15"/>
      <c r="S4136" s="13"/>
      <c r="T4136" s="13"/>
      <c r="U4136" s="19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9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</row>
    <row r="4137" spans="1:8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12"/>
      <c r="K4137" s="30"/>
      <c r="L4137" s="2"/>
      <c r="M4137" s="15"/>
      <c r="N4137" s="11"/>
      <c r="O4137" s="11"/>
      <c r="P4137" s="11"/>
      <c r="Q4137" s="11"/>
      <c r="R4137" s="15"/>
      <c r="S4137" s="13"/>
      <c r="T4137" s="13"/>
      <c r="U4137" s="19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9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</row>
    <row r="4138" spans="1:8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12"/>
      <c r="K4138" s="30"/>
      <c r="L4138" s="2"/>
      <c r="M4138" s="15"/>
      <c r="N4138" s="11"/>
      <c r="O4138" s="11"/>
      <c r="P4138" s="11"/>
      <c r="Q4138" s="11"/>
      <c r="R4138" s="15"/>
      <c r="S4138" s="13"/>
      <c r="T4138" s="13"/>
      <c r="U4138" s="19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9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</row>
    <row r="4139" spans="1:8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12"/>
      <c r="K4139" s="30"/>
      <c r="L4139" s="2"/>
      <c r="M4139" s="15"/>
      <c r="N4139" s="11"/>
      <c r="O4139" s="11"/>
      <c r="P4139" s="11"/>
      <c r="Q4139" s="11"/>
      <c r="R4139" s="15"/>
      <c r="S4139" s="13"/>
      <c r="T4139" s="13"/>
      <c r="U4139" s="19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9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</row>
    <row r="4140" spans="1:8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12"/>
      <c r="K4140" s="30"/>
      <c r="L4140" s="2"/>
      <c r="M4140" s="15"/>
      <c r="N4140" s="11"/>
      <c r="O4140" s="11"/>
      <c r="P4140" s="11"/>
      <c r="Q4140" s="11"/>
      <c r="R4140" s="15"/>
      <c r="S4140" s="13"/>
      <c r="T4140" s="13"/>
      <c r="U4140" s="19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9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</row>
    <row r="4141" spans="1:8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12"/>
      <c r="K4141" s="30"/>
      <c r="L4141" s="2"/>
      <c r="M4141" s="15"/>
      <c r="N4141" s="11"/>
      <c r="O4141" s="11"/>
      <c r="P4141" s="11"/>
      <c r="Q4141" s="11"/>
      <c r="R4141" s="15"/>
      <c r="S4141" s="13"/>
      <c r="T4141" s="13"/>
      <c r="U4141" s="19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9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</row>
    <row r="4142" spans="1:8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12"/>
      <c r="K4142" s="30"/>
      <c r="L4142" s="2"/>
      <c r="M4142" s="15"/>
      <c r="N4142" s="11"/>
      <c r="O4142" s="11"/>
      <c r="P4142" s="11"/>
      <c r="Q4142" s="11"/>
      <c r="R4142" s="15"/>
      <c r="S4142" s="13"/>
      <c r="T4142" s="13"/>
      <c r="U4142" s="19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9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</row>
    <row r="4143" spans="1:8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12"/>
      <c r="K4143" s="30"/>
      <c r="L4143" s="2"/>
      <c r="M4143" s="15"/>
      <c r="N4143" s="11"/>
      <c r="O4143" s="11"/>
      <c r="P4143" s="11"/>
      <c r="Q4143" s="11"/>
      <c r="R4143" s="15"/>
      <c r="S4143" s="13"/>
      <c r="T4143" s="13"/>
      <c r="U4143" s="19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9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</row>
    <row r="4144" spans="1:8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12"/>
      <c r="K4144" s="30"/>
      <c r="L4144" s="2"/>
      <c r="M4144" s="15"/>
      <c r="N4144" s="11"/>
      <c r="O4144" s="11"/>
      <c r="P4144" s="11"/>
      <c r="Q4144" s="11"/>
      <c r="R4144" s="15"/>
      <c r="S4144" s="13"/>
      <c r="T4144" s="13"/>
      <c r="U4144" s="19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9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</row>
    <row r="4145" spans="1:8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12"/>
      <c r="K4145" s="30"/>
      <c r="L4145" s="2"/>
      <c r="M4145" s="15"/>
      <c r="N4145" s="11"/>
      <c r="O4145" s="11"/>
      <c r="P4145" s="11"/>
      <c r="Q4145" s="11"/>
      <c r="R4145" s="15"/>
      <c r="S4145" s="13"/>
      <c r="T4145" s="13"/>
      <c r="U4145" s="19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9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</row>
    <row r="4146" spans="1:8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12"/>
      <c r="K4146" s="30"/>
      <c r="L4146" s="2"/>
      <c r="M4146" s="15"/>
      <c r="N4146" s="11"/>
      <c r="O4146" s="11"/>
      <c r="P4146" s="11"/>
      <c r="Q4146" s="11"/>
      <c r="R4146" s="15"/>
      <c r="S4146" s="13"/>
      <c r="T4146" s="13"/>
      <c r="U4146" s="19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9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</row>
    <row r="4147" spans="1:8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12"/>
      <c r="K4147" s="30"/>
      <c r="L4147" s="2"/>
      <c r="M4147" s="15"/>
      <c r="N4147" s="11"/>
      <c r="O4147" s="11"/>
      <c r="P4147" s="11"/>
      <c r="Q4147" s="11"/>
      <c r="R4147" s="15"/>
      <c r="S4147" s="13"/>
      <c r="T4147" s="13"/>
      <c r="U4147" s="19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9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</row>
    <row r="4148" spans="1:8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12"/>
      <c r="K4148" s="30"/>
      <c r="L4148" s="2"/>
      <c r="M4148" s="15"/>
      <c r="N4148" s="11"/>
      <c r="O4148" s="11"/>
      <c r="P4148" s="11"/>
      <c r="Q4148" s="11"/>
      <c r="R4148" s="15"/>
      <c r="S4148" s="13"/>
      <c r="T4148" s="13"/>
      <c r="U4148" s="19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9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</row>
    <row r="4149" spans="1:8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12"/>
      <c r="K4149" s="30"/>
      <c r="L4149" s="2"/>
      <c r="M4149" s="15"/>
      <c r="N4149" s="11"/>
      <c r="O4149" s="11"/>
      <c r="P4149" s="11"/>
      <c r="Q4149" s="11"/>
      <c r="R4149" s="15"/>
      <c r="S4149" s="13"/>
      <c r="T4149" s="13"/>
      <c r="U4149" s="19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9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</row>
    <row r="4150" spans="1:8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12"/>
      <c r="K4150" s="30"/>
      <c r="L4150" s="2"/>
      <c r="M4150" s="15"/>
      <c r="N4150" s="11"/>
      <c r="O4150" s="11"/>
      <c r="P4150" s="11"/>
      <c r="Q4150" s="11"/>
      <c r="R4150" s="15"/>
      <c r="S4150" s="13"/>
      <c r="T4150" s="13"/>
      <c r="U4150" s="19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9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</row>
    <row r="4151" spans="1:8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12"/>
      <c r="K4151" s="30"/>
      <c r="L4151" s="2"/>
      <c r="M4151" s="15"/>
      <c r="N4151" s="11"/>
      <c r="O4151" s="11"/>
      <c r="P4151" s="11"/>
      <c r="Q4151" s="11"/>
      <c r="R4151" s="15"/>
      <c r="S4151" s="13"/>
      <c r="T4151" s="13"/>
      <c r="U4151" s="19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9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</row>
    <row r="4152" spans="1:8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12"/>
      <c r="K4152" s="30"/>
      <c r="L4152" s="2"/>
      <c r="M4152" s="15"/>
      <c r="N4152" s="11"/>
      <c r="O4152" s="11"/>
      <c r="P4152" s="11"/>
      <c r="Q4152" s="11"/>
      <c r="R4152" s="15"/>
      <c r="S4152" s="13"/>
      <c r="T4152" s="13"/>
      <c r="U4152" s="19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9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</row>
    <row r="4153" spans="1:8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12"/>
      <c r="K4153" s="30"/>
      <c r="L4153" s="2"/>
      <c r="M4153" s="15"/>
      <c r="N4153" s="11"/>
      <c r="O4153" s="11"/>
      <c r="P4153" s="11"/>
      <c r="Q4153" s="11"/>
      <c r="R4153" s="15"/>
      <c r="S4153" s="13"/>
      <c r="T4153" s="13"/>
      <c r="U4153" s="19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9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</row>
    <row r="4154" spans="1:8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12"/>
      <c r="K4154" s="30"/>
      <c r="L4154" s="2"/>
      <c r="M4154" s="15"/>
      <c r="N4154" s="11"/>
      <c r="O4154" s="11"/>
      <c r="P4154" s="11"/>
      <c r="Q4154" s="11"/>
      <c r="R4154" s="15"/>
      <c r="S4154" s="13"/>
      <c r="T4154" s="13"/>
      <c r="U4154" s="19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9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</row>
    <row r="4155" spans="1:8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12"/>
      <c r="K4155" s="30"/>
      <c r="L4155" s="2"/>
      <c r="M4155" s="15"/>
      <c r="N4155" s="11"/>
      <c r="O4155" s="11"/>
      <c r="P4155" s="11"/>
      <c r="Q4155" s="11"/>
      <c r="R4155" s="15"/>
      <c r="S4155" s="13"/>
      <c r="T4155" s="13"/>
      <c r="U4155" s="19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9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</row>
    <row r="4156" spans="1:8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12"/>
      <c r="K4156" s="30"/>
      <c r="L4156" s="2"/>
      <c r="M4156" s="15"/>
      <c r="N4156" s="11"/>
      <c r="O4156" s="11"/>
      <c r="P4156" s="11"/>
      <c r="Q4156" s="11"/>
      <c r="R4156" s="15"/>
      <c r="S4156" s="13"/>
      <c r="T4156" s="13"/>
      <c r="U4156" s="19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9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</row>
    <row r="4157" spans="1:8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12"/>
      <c r="K4157" s="30"/>
      <c r="L4157" s="2"/>
      <c r="M4157" s="15"/>
      <c r="N4157" s="11"/>
      <c r="O4157" s="11"/>
      <c r="P4157" s="11"/>
      <c r="Q4157" s="11"/>
      <c r="R4157" s="15"/>
      <c r="S4157" s="13"/>
      <c r="T4157" s="13"/>
      <c r="U4157" s="19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9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</row>
    <row r="4158" spans="1:8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12"/>
      <c r="K4158" s="30"/>
      <c r="L4158" s="2"/>
      <c r="M4158" s="15"/>
      <c r="N4158" s="11"/>
      <c r="O4158" s="11"/>
      <c r="P4158" s="11"/>
      <c r="Q4158" s="11"/>
      <c r="R4158" s="15"/>
      <c r="S4158" s="13"/>
      <c r="T4158" s="13"/>
      <c r="U4158" s="19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9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</row>
    <row r="4159" spans="1:8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12"/>
      <c r="K4159" s="30"/>
      <c r="L4159" s="2"/>
      <c r="M4159" s="15"/>
      <c r="N4159" s="11"/>
      <c r="O4159" s="11"/>
      <c r="P4159" s="11"/>
      <c r="Q4159" s="11"/>
      <c r="R4159" s="15"/>
      <c r="S4159" s="13"/>
      <c r="T4159" s="13"/>
      <c r="U4159" s="19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9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</row>
    <row r="4160" spans="1:8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12"/>
      <c r="K4160" s="30"/>
      <c r="L4160" s="2"/>
      <c r="M4160" s="15"/>
      <c r="N4160" s="11"/>
      <c r="O4160" s="11"/>
      <c r="P4160" s="11"/>
      <c r="Q4160" s="11"/>
      <c r="R4160" s="15"/>
      <c r="S4160" s="13"/>
      <c r="T4160" s="13"/>
      <c r="U4160" s="19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9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</row>
    <row r="4161" spans="1:8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12"/>
      <c r="K4161" s="30"/>
      <c r="L4161" s="2"/>
      <c r="M4161" s="15"/>
      <c r="N4161" s="11"/>
      <c r="O4161" s="11"/>
      <c r="P4161" s="11"/>
      <c r="Q4161" s="11"/>
      <c r="R4161" s="15"/>
      <c r="S4161" s="13"/>
      <c r="T4161" s="13"/>
      <c r="U4161" s="19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9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</row>
    <row r="4162" spans="1:8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12"/>
      <c r="K4162" s="30"/>
      <c r="L4162" s="2"/>
      <c r="M4162" s="15"/>
      <c r="N4162" s="11"/>
      <c r="O4162" s="11"/>
      <c r="P4162" s="11"/>
      <c r="Q4162" s="11"/>
      <c r="R4162" s="15"/>
      <c r="S4162" s="13"/>
      <c r="T4162" s="13"/>
      <c r="U4162" s="19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9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</row>
    <row r="4163" spans="1:8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12"/>
      <c r="K4163" s="30"/>
      <c r="L4163" s="2"/>
      <c r="M4163" s="15"/>
      <c r="N4163" s="11"/>
      <c r="O4163" s="11"/>
      <c r="P4163" s="11"/>
      <c r="Q4163" s="11"/>
      <c r="R4163" s="15"/>
      <c r="S4163" s="13"/>
      <c r="T4163" s="13"/>
      <c r="U4163" s="19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9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</row>
    <row r="4164" spans="1:8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12"/>
      <c r="K4164" s="30"/>
      <c r="L4164" s="2"/>
      <c r="M4164" s="15"/>
      <c r="N4164" s="11"/>
      <c r="O4164" s="11"/>
      <c r="P4164" s="11"/>
      <c r="Q4164" s="11"/>
      <c r="R4164" s="15"/>
      <c r="S4164" s="13"/>
      <c r="T4164" s="13"/>
      <c r="U4164" s="19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9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</row>
    <row r="4165" spans="1:8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12"/>
      <c r="K4165" s="30"/>
      <c r="L4165" s="2"/>
      <c r="M4165" s="15"/>
      <c r="N4165" s="11"/>
      <c r="O4165" s="11"/>
      <c r="P4165" s="11"/>
      <c r="Q4165" s="11"/>
      <c r="R4165" s="15"/>
      <c r="S4165" s="13"/>
      <c r="T4165" s="13"/>
      <c r="U4165" s="19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9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</row>
    <row r="4166" spans="1:8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12"/>
      <c r="K4166" s="30"/>
      <c r="L4166" s="2"/>
      <c r="M4166" s="15"/>
      <c r="N4166" s="11"/>
      <c r="O4166" s="11"/>
      <c r="P4166" s="11"/>
      <c r="Q4166" s="11"/>
      <c r="R4166" s="15"/>
      <c r="S4166" s="13"/>
      <c r="T4166" s="13"/>
      <c r="U4166" s="19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9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</row>
    <row r="4167" spans="1:8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12"/>
      <c r="K4167" s="30"/>
      <c r="L4167" s="2"/>
      <c r="M4167" s="15"/>
      <c r="N4167" s="11"/>
      <c r="O4167" s="11"/>
      <c r="P4167" s="11"/>
      <c r="Q4167" s="11"/>
      <c r="R4167" s="15"/>
      <c r="S4167" s="13"/>
      <c r="T4167" s="13"/>
      <c r="U4167" s="19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9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</row>
    <row r="4168" spans="1:8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12"/>
      <c r="K4168" s="30"/>
      <c r="L4168" s="2"/>
      <c r="M4168" s="15"/>
      <c r="N4168" s="11"/>
      <c r="O4168" s="11"/>
      <c r="P4168" s="11"/>
      <c r="Q4168" s="11"/>
      <c r="R4168" s="15"/>
      <c r="S4168" s="13"/>
      <c r="T4168" s="13"/>
      <c r="U4168" s="19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9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</row>
    <row r="4169" spans="1:8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12"/>
      <c r="K4169" s="30"/>
      <c r="L4169" s="2"/>
      <c r="M4169" s="15"/>
      <c r="N4169" s="11"/>
      <c r="O4169" s="11"/>
      <c r="P4169" s="11"/>
      <c r="Q4169" s="11"/>
      <c r="R4169" s="15"/>
      <c r="S4169" s="13"/>
      <c r="T4169" s="13"/>
      <c r="U4169" s="19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9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</row>
    <row r="4170" spans="1:8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12"/>
      <c r="K4170" s="30"/>
      <c r="L4170" s="2"/>
      <c r="M4170" s="15"/>
      <c r="N4170" s="11"/>
      <c r="O4170" s="11"/>
      <c r="P4170" s="11"/>
      <c r="Q4170" s="11"/>
      <c r="R4170" s="15"/>
      <c r="S4170" s="13"/>
      <c r="T4170" s="13"/>
      <c r="U4170" s="19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9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</row>
    <row r="4171" spans="1:8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12"/>
      <c r="K4171" s="30"/>
      <c r="L4171" s="2"/>
      <c r="M4171" s="15"/>
      <c r="N4171" s="11"/>
      <c r="O4171" s="11"/>
      <c r="P4171" s="11"/>
      <c r="Q4171" s="11"/>
      <c r="R4171" s="15"/>
      <c r="S4171" s="13"/>
      <c r="T4171" s="13"/>
      <c r="U4171" s="19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9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</row>
    <row r="4172" spans="1:8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12"/>
      <c r="K4172" s="30"/>
      <c r="L4172" s="2"/>
      <c r="M4172" s="15"/>
      <c r="N4172" s="11"/>
      <c r="O4172" s="11"/>
      <c r="P4172" s="11"/>
      <c r="Q4172" s="11"/>
      <c r="R4172" s="15"/>
      <c r="S4172" s="13"/>
      <c r="T4172" s="13"/>
      <c r="U4172" s="19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9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</row>
    <row r="4173" spans="1:8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12"/>
      <c r="K4173" s="30"/>
      <c r="L4173" s="2"/>
      <c r="M4173" s="15"/>
      <c r="N4173" s="11"/>
      <c r="O4173" s="11"/>
      <c r="P4173" s="11"/>
      <c r="Q4173" s="11"/>
      <c r="R4173" s="15"/>
      <c r="S4173" s="13"/>
      <c r="T4173" s="13"/>
      <c r="U4173" s="19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9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</row>
    <row r="4174" spans="1:8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12"/>
      <c r="K4174" s="30"/>
      <c r="L4174" s="2"/>
      <c r="M4174" s="15"/>
      <c r="N4174" s="11"/>
      <c r="O4174" s="11"/>
      <c r="P4174" s="11"/>
      <c r="Q4174" s="11"/>
      <c r="R4174" s="15"/>
      <c r="S4174" s="13"/>
      <c r="T4174" s="13"/>
      <c r="U4174" s="19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9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</row>
    <row r="4175" spans="1:8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12"/>
      <c r="K4175" s="30"/>
      <c r="L4175" s="2"/>
      <c r="M4175" s="15"/>
      <c r="N4175" s="11"/>
      <c r="O4175" s="11"/>
      <c r="P4175" s="11"/>
      <c r="Q4175" s="11"/>
      <c r="R4175" s="15"/>
      <c r="S4175" s="13"/>
      <c r="T4175" s="13"/>
      <c r="U4175" s="19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9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</row>
    <row r="4176" spans="1:8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12"/>
      <c r="K4176" s="30"/>
      <c r="L4176" s="2"/>
      <c r="M4176" s="15"/>
      <c r="N4176" s="11"/>
      <c r="O4176" s="11"/>
      <c r="P4176" s="11"/>
      <c r="Q4176" s="11"/>
      <c r="R4176" s="15"/>
      <c r="S4176" s="13"/>
      <c r="T4176" s="13"/>
      <c r="U4176" s="19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9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</row>
    <row r="4177" spans="1:8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12"/>
      <c r="K4177" s="30"/>
      <c r="L4177" s="2"/>
      <c r="M4177" s="15"/>
      <c r="N4177" s="11"/>
      <c r="O4177" s="11"/>
      <c r="P4177" s="11"/>
      <c r="Q4177" s="11"/>
      <c r="R4177" s="15"/>
      <c r="S4177" s="13"/>
      <c r="T4177" s="13"/>
      <c r="U4177" s="19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9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</row>
    <row r="4178" spans="1:8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12"/>
      <c r="K4178" s="30"/>
      <c r="L4178" s="2"/>
      <c r="M4178" s="15"/>
      <c r="N4178" s="11"/>
      <c r="O4178" s="11"/>
      <c r="P4178" s="11"/>
      <c r="Q4178" s="11"/>
      <c r="R4178" s="15"/>
      <c r="S4178" s="13"/>
      <c r="T4178" s="13"/>
      <c r="U4178" s="19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9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</row>
    <row r="4179" spans="1:8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12"/>
      <c r="K4179" s="30"/>
      <c r="L4179" s="2"/>
      <c r="M4179" s="15"/>
      <c r="N4179" s="11"/>
      <c r="O4179" s="11"/>
      <c r="P4179" s="11"/>
      <c r="Q4179" s="11"/>
      <c r="R4179" s="15"/>
      <c r="S4179" s="13"/>
      <c r="T4179" s="13"/>
      <c r="U4179" s="19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9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</row>
    <row r="4180" spans="1:8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12"/>
      <c r="K4180" s="30"/>
      <c r="L4180" s="2"/>
      <c r="M4180" s="15"/>
      <c r="N4180" s="11"/>
      <c r="O4180" s="11"/>
      <c r="P4180" s="11"/>
      <c r="Q4180" s="11"/>
      <c r="R4180" s="15"/>
      <c r="S4180" s="13"/>
      <c r="T4180" s="13"/>
      <c r="U4180" s="19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9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</row>
    <row r="4181" spans="1:8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12"/>
      <c r="K4181" s="30"/>
      <c r="L4181" s="2"/>
      <c r="M4181" s="15"/>
      <c r="N4181" s="11"/>
      <c r="O4181" s="11"/>
      <c r="P4181" s="11"/>
      <c r="Q4181" s="11"/>
      <c r="R4181" s="15"/>
      <c r="S4181" s="13"/>
      <c r="T4181" s="13"/>
      <c r="U4181" s="19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9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</row>
    <row r="4182" spans="1:8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12"/>
      <c r="K4182" s="30"/>
      <c r="L4182" s="2"/>
      <c r="M4182" s="15"/>
      <c r="N4182" s="11"/>
      <c r="O4182" s="11"/>
      <c r="P4182" s="11"/>
      <c r="Q4182" s="11"/>
      <c r="R4182" s="15"/>
      <c r="S4182" s="13"/>
      <c r="T4182" s="13"/>
      <c r="U4182" s="19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9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</row>
    <row r="4183" spans="1:8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12"/>
      <c r="K4183" s="30"/>
      <c r="L4183" s="2"/>
      <c r="M4183" s="15"/>
      <c r="N4183" s="11"/>
      <c r="O4183" s="11"/>
      <c r="P4183" s="11"/>
      <c r="Q4183" s="11"/>
      <c r="R4183" s="15"/>
      <c r="S4183" s="13"/>
      <c r="T4183" s="13"/>
      <c r="U4183" s="19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9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</row>
    <row r="4184" spans="1:8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12"/>
      <c r="K4184" s="30"/>
      <c r="L4184" s="2"/>
      <c r="M4184" s="15"/>
      <c r="N4184" s="11"/>
      <c r="O4184" s="11"/>
      <c r="P4184" s="11"/>
      <c r="Q4184" s="11"/>
      <c r="R4184" s="15"/>
      <c r="S4184" s="13"/>
      <c r="T4184" s="13"/>
      <c r="U4184" s="19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9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</row>
    <row r="4185" spans="1:8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12"/>
      <c r="K4185" s="30"/>
      <c r="L4185" s="2"/>
      <c r="M4185" s="15"/>
      <c r="N4185" s="11"/>
      <c r="O4185" s="11"/>
      <c r="P4185" s="11"/>
      <c r="Q4185" s="11"/>
      <c r="R4185" s="15"/>
      <c r="S4185" s="13"/>
      <c r="T4185" s="13"/>
      <c r="U4185" s="19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9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</row>
    <row r="4186" spans="1:8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12"/>
      <c r="K4186" s="30"/>
      <c r="L4186" s="2"/>
      <c r="M4186" s="15"/>
      <c r="N4186" s="11"/>
      <c r="O4186" s="11"/>
      <c r="P4186" s="11"/>
      <c r="Q4186" s="11"/>
      <c r="R4186" s="15"/>
      <c r="S4186" s="13"/>
      <c r="T4186" s="13"/>
      <c r="U4186" s="19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9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</row>
    <row r="4187" spans="1:8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12"/>
      <c r="K4187" s="30"/>
      <c r="L4187" s="2"/>
      <c r="M4187" s="15"/>
      <c r="N4187" s="11"/>
      <c r="O4187" s="11"/>
      <c r="P4187" s="11"/>
      <c r="Q4187" s="11"/>
      <c r="R4187" s="15"/>
      <c r="S4187" s="13"/>
      <c r="T4187" s="13"/>
      <c r="U4187" s="19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9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</row>
    <row r="4188" spans="1:8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12"/>
      <c r="K4188" s="30"/>
      <c r="L4188" s="2"/>
      <c r="M4188" s="15"/>
      <c r="N4188" s="11"/>
      <c r="O4188" s="11"/>
      <c r="P4188" s="11"/>
      <c r="Q4188" s="11"/>
      <c r="R4188" s="15"/>
      <c r="S4188" s="13"/>
      <c r="T4188" s="13"/>
      <c r="U4188" s="19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9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</row>
    <row r="4189" spans="1:8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12"/>
      <c r="K4189" s="30"/>
      <c r="L4189" s="2"/>
      <c r="M4189" s="15"/>
      <c r="N4189" s="11"/>
      <c r="O4189" s="11"/>
      <c r="P4189" s="11"/>
      <c r="Q4189" s="11"/>
      <c r="R4189" s="15"/>
      <c r="S4189" s="13"/>
      <c r="T4189" s="13"/>
      <c r="U4189" s="19"/>
      <c r="V4189" s="13"/>
      <c r="W4189" s="4"/>
      <c r="X4189" s="30"/>
      <c r="Y4189" s="27"/>
      <c r="Z4189" s="27"/>
      <c r="AA4189" s="32"/>
      <c r="AB4189" s="20"/>
      <c r="AC4189" s="23"/>
      <c r="AD4189" s="27"/>
      <c r="AE4189" s="20"/>
      <c r="AF4189" s="20"/>
      <c r="AG4189" s="20"/>
      <c r="AH4189" s="27"/>
      <c r="AI4189" s="21"/>
      <c r="AJ4189" s="27"/>
      <c r="AK4189" s="27"/>
      <c r="AL4189" s="23"/>
      <c r="AM4189" s="23"/>
      <c r="AN4189" s="23"/>
      <c r="AO4189" s="23"/>
      <c r="AP4189" s="23"/>
      <c r="AQ4189" s="23"/>
      <c r="AR4189" s="23"/>
      <c r="AS4189" s="23"/>
      <c r="AT4189" s="23"/>
      <c r="AU4189" s="23"/>
      <c r="AV4189" s="23"/>
      <c r="AW4189" s="23"/>
      <c r="AX4189" s="23"/>
      <c r="AY4189" s="23"/>
      <c r="AZ4189" s="23"/>
      <c r="BA4189" s="23"/>
      <c r="BB4189" s="23"/>
      <c r="BC4189" s="23"/>
      <c r="BD4189" s="23"/>
      <c r="BE4189" s="23"/>
      <c r="BF4189" s="23"/>
      <c r="BG4189" s="23"/>
      <c r="BH4189" s="23"/>
      <c r="BI4189" s="23"/>
      <c r="BJ4189" s="23"/>
      <c r="BK4189" s="23"/>
      <c r="BL4189" s="23"/>
      <c r="BM4189" s="23"/>
      <c r="BN4189" s="23"/>
      <c r="BO4189" s="23"/>
      <c r="BP4189" s="23"/>
      <c r="BQ4189" s="23"/>
      <c r="BR4189" s="23"/>
      <c r="BS4189" s="23"/>
      <c r="BT4189" s="23"/>
      <c r="BU4189" s="23"/>
      <c r="BV4189" s="23"/>
      <c r="BW4189" s="23"/>
      <c r="BX4189" s="23"/>
      <c r="BY4189" s="23"/>
      <c r="BZ4189" s="23"/>
      <c r="CA4189" s="23"/>
      <c r="CB4189" s="23"/>
    </row>
    <row r="4190" spans="1:8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12"/>
      <c r="K4190" s="30"/>
      <c r="L4190" s="2"/>
      <c r="M4190" s="15"/>
      <c r="N4190" s="11"/>
      <c r="O4190" s="11"/>
      <c r="P4190" s="11"/>
      <c r="Q4190" s="11"/>
      <c r="R4190" s="15"/>
      <c r="S4190" s="13"/>
      <c r="T4190" s="13"/>
      <c r="U4190" s="19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9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</row>
    <row r="4191" spans="1:8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12"/>
      <c r="K4191" s="30"/>
      <c r="L4191" s="2"/>
      <c r="M4191" s="15"/>
      <c r="N4191" s="11"/>
      <c r="O4191" s="11"/>
      <c r="P4191" s="11"/>
      <c r="Q4191" s="11"/>
      <c r="R4191" s="15"/>
      <c r="S4191" s="13"/>
      <c r="T4191" s="13"/>
      <c r="U4191" s="19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9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</row>
    <row r="4192" spans="1:8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12"/>
      <c r="K4192" s="30"/>
      <c r="L4192" s="2"/>
      <c r="M4192" s="15"/>
      <c r="N4192" s="11"/>
      <c r="O4192" s="11"/>
      <c r="P4192" s="11"/>
      <c r="Q4192" s="11"/>
      <c r="R4192" s="15"/>
      <c r="S4192" s="13"/>
      <c r="T4192" s="13"/>
      <c r="U4192" s="19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9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</row>
    <row r="4193" spans="1:8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12"/>
      <c r="K4193" s="30"/>
      <c r="L4193" s="2"/>
      <c r="M4193" s="15"/>
      <c r="N4193" s="11"/>
      <c r="O4193" s="11"/>
      <c r="P4193" s="11"/>
      <c r="Q4193" s="11"/>
      <c r="R4193" s="15"/>
      <c r="S4193" s="13"/>
      <c r="T4193" s="13"/>
      <c r="U4193" s="19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9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</row>
    <row r="4194" spans="1:8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12"/>
      <c r="K4194" s="30"/>
      <c r="L4194" s="2"/>
      <c r="M4194" s="15"/>
      <c r="N4194" s="11"/>
      <c r="O4194" s="11"/>
      <c r="P4194" s="11"/>
      <c r="Q4194" s="11"/>
      <c r="R4194" s="15"/>
      <c r="S4194" s="13"/>
      <c r="T4194" s="13"/>
      <c r="U4194" s="19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9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</row>
    <row r="4195" spans="1:8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12"/>
      <c r="K4195" s="30"/>
      <c r="L4195" s="2"/>
      <c r="M4195" s="15"/>
      <c r="N4195" s="11"/>
      <c r="O4195" s="11"/>
      <c r="P4195" s="11"/>
      <c r="Q4195" s="11"/>
      <c r="R4195" s="15"/>
      <c r="S4195" s="13"/>
      <c r="T4195" s="13"/>
      <c r="U4195" s="19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9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</row>
    <row r="4196" spans="1:8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12"/>
      <c r="K4196" s="30"/>
      <c r="L4196" s="2"/>
      <c r="M4196" s="15"/>
      <c r="N4196" s="11"/>
      <c r="O4196" s="11"/>
      <c r="P4196" s="11"/>
      <c r="Q4196" s="11"/>
      <c r="R4196" s="15"/>
      <c r="S4196" s="13"/>
      <c r="T4196" s="13"/>
      <c r="U4196" s="19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9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</row>
    <row r="4197" spans="1:8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12"/>
      <c r="K4197" s="30"/>
      <c r="L4197" s="2"/>
      <c r="M4197" s="15"/>
      <c r="N4197" s="11"/>
      <c r="O4197" s="11"/>
      <c r="P4197" s="11"/>
      <c r="Q4197" s="11"/>
      <c r="R4197" s="15"/>
      <c r="S4197" s="13"/>
      <c r="T4197" s="13"/>
      <c r="U4197" s="19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9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</row>
    <row r="4198" spans="1:8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12"/>
      <c r="K4198" s="30"/>
      <c r="L4198" s="2"/>
      <c r="M4198" s="15"/>
      <c r="N4198" s="11"/>
      <c r="O4198" s="11"/>
      <c r="P4198" s="11"/>
      <c r="Q4198" s="11"/>
      <c r="R4198" s="15"/>
      <c r="S4198" s="13"/>
      <c r="T4198" s="13"/>
      <c r="U4198" s="19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9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</row>
    <row r="4199" spans="1:8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12"/>
      <c r="K4199" s="30"/>
      <c r="L4199" s="2"/>
      <c r="M4199" s="15"/>
      <c r="N4199" s="11"/>
      <c r="O4199" s="11"/>
      <c r="P4199" s="11"/>
      <c r="Q4199" s="11"/>
      <c r="R4199" s="15"/>
      <c r="S4199" s="13"/>
      <c r="T4199" s="13"/>
      <c r="U4199" s="19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9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</row>
    <row r="4200" spans="1:8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12"/>
      <c r="K4200" s="30"/>
      <c r="L4200" s="2"/>
      <c r="M4200" s="15"/>
      <c r="N4200" s="11"/>
      <c r="O4200" s="11"/>
      <c r="P4200" s="11"/>
      <c r="Q4200" s="11"/>
      <c r="R4200" s="15"/>
      <c r="S4200" s="13"/>
      <c r="T4200" s="13"/>
      <c r="U4200" s="19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9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</row>
    <row r="4201" spans="1:8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12"/>
      <c r="K4201" s="30"/>
      <c r="L4201" s="2"/>
      <c r="M4201" s="15"/>
      <c r="N4201" s="11"/>
      <c r="O4201" s="11"/>
      <c r="P4201" s="11"/>
      <c r="Q4201" s="11"/>
      <c r="R4201" s="15"/>
      <c r="S4201" s="13"/>
      <c r="T4201" s="13"/>
      <c r="U4201" s="19"/>
      <c r="V4201" s="13"/>
      <c r="W4201" s="4"/>
      <c r="X4201" s="30"/>
      <c r="Y4201" s="9"/>
      <c r="Z4201" s="9"/>
      <c r="AA4201" s="28"/>
      <c r="AB4201" s="3"/>
      <c r="AC4201" s="1"/>
      <c r="AD4201" s="9"/>
      <c r="AE4201" s="3"/>
      <c r="AF4201" s="3"/>
      <c r="AG4201" s="3"/>
      <c r="AH4201" s="9"/>
      <c r="AI4201" s="10"/>
      <c r="AJ4201" s="9"/>
      <c r="AK4201" s="9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</row>
    <row r="4202" spans="1:8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12"/>
      <c r="K4202" s="30"/>
      <c r="L4202" s="2"/>
      <c r="M4202" s="15"/>
      <c r="N4202" s="11"/>
      <c r="O4202" s="11"/>
      <c r="P4202" s="11"/>
      <c r="Q4202" s="11"/>
      <c r="R4202" s="15"/>
      <c r="S4202" s="13"/>
      <c r="T4202" s="13"/>
      <c r="U4202" s="19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9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</row>
    <row r="4203" spans="1:8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12"/>
      <c r="K4203" s="30"/>
      <c r="L4203" s="2"/>
      <c r="M4203" s="15"/>
      <c r="N4203" s="11"/>
      <c r="O4203" s="11"/>
      <c r="P4203" s="11"/>
      <c r="Q4203" s="11"/>
      <c r="R4203" s="15"/>
      <c r="S4203" s="13"/>
      <c r="T4203" s="13"/>
      <c r="U4203" s="19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9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</row>
    <row r="4204" spans="1:8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12"/>
      <c r="K4204" s="30"/>
      <c r="L4204" s="2"/>
      <c r="M4204" s="15"/>
      <c r="N4204" s="11"/>
      <c r="O4204" s="11"/>
      <c r="P4204" s="11"/>
      <c r="Q4204" s="11"/>
      <c r="R4204" s="15"/>
      <c r="S4204" s="13"/>
      <c r="T4204" s="13"/>
      <c r="U4204" s="19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9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</row>
    <row r="4205" spans="1:8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12"/>
      <c r="K4205" s="30"/>
      <c r="L4205" s="2"/>
      <c r="M4205" s="15"/>
      <c r="N4205" s="11"/>
      <c r="O4205" s="11"/>
      <c r="P4205" s="11"/>
      <c r="Q4205" s="11"/>
      <c r="R4205" s="15"/>
      <c r="S4205" s="13"/>
      <c r="T4205" s="13"/>
      <c r="U4205" s="19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9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</row>
    <row r="4206" spans="1:8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12"/>
      <c r="K4206" s="30"/>
      <c r="L4206" s="2"/>
      <c r="M4206" s="15"/>
      <c r="N4206" s="11"/>
      <c r="O4206" s="11"/>
      <c r="P4206" s="11"/>
      <c r="Q4206" s="11"/>
      <c r="R4206" s="15"/>
      <c r="S4206" s="13"/>
      <c r="T4206" s="13"/>
      <c r="U4206" s="19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9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</row>
    <row r="4207" spans="1:8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12"/>
      <c r="K4207" s="30"/>
      <c r="L4207" s="2"/>
      <c r="M4207" s="15"/>
      <c r="N4207" s="11"/>
      <c r="O4207" s="11"/>
      <c r="P4207" s="11"/>
      <c r="Q4207" s="11"/>
      <c r="R4207" s="15"/>
      <c r="S4207" s="13"/>
      <c r="T4207" s="13"/>
      <c r="U4207" s="19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9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</row>
    <row r="4208" spans="1:8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12"/>
      <c r="K4208" s="30"/>
      <c r="L4208" s="2"/>
      <c r="M4208" s="15"/>
      <c r="N4208" s="11"/>
      <c r="O4208" s="11"/>
      <c r="P4208" s="11"/>
      <c r="Q4208" s="11"/>
      <c r="R4208" s="15"/>
      <c r="S4208" s="13"/>
      <c r="T4208" s="13"/>
      <c r="U4208" s="19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9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</row>
    <row r="4209" spans="1:8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12"/>
      <c r="K4209" s="30"/>
      <c r="L4209" s="2"/>
      <c r="M4209" s="15"/>
      <c r="N4209" s="11"/>
      <c r="O4209" s="11"/>
      <c r="P4209" s="11"/>
      <c r="Q4209" s="11"/>
      <c r="R4209" s="15"/>
      <c r="S4209" s="13"/>
      <c r="T4209" s="13"/>
      <c r="U4209" s="19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9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</row>
    <row r="4210" spans="1:8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12"/>
      <c r="K4210" s="30"/>
      <c r="L4210" s="2"/>
      <c r="M4210" s="15"/>
      <c r="N4210" s="11"/>
      <c r="O4210" s="11"/>
      <c r="P4210" s="11"/>
      <c r="Q4210" s="11"/>
      <c r="R4210" s="15"/>
      <c r="S4210" s="13"/>
      <c r="T4210" s="13"/>
      <c r="U4210" s="19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9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</row>
    <row r="4211" spans="1:8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12"/>
      <c r="K4211" s="30"/>
      <c r="L4211" s="2"/>
      <c r="M4211" s="15"/>
      <c r="N4211" s="11"/>
      <c r="O4211" s="11"/>
      <c r="P4211" s="11"/>
      <c r="Q4211" s="11"/>
      <c r="R4211" s="15"/>
      <c r="S4211" s="13"/>
      <c r="T4211" s="13"/>
      <c r="U4211" s="19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9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</row>
    <row r="4212" spans="1:8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12"/>
      <c r="K4212" s="30"/>
      <c r="L4212" s="2"/>
      <c r="M4212" s="15"/>
      <c r="N4212" s="11"/>
      <c r="O4212" s="11"/>
      <c r="P4212" s="11"/>
      <c r="Q4212" s="11"/>
      <c r="R4212" s="15"/>
      <c r="S4212" s="13"/>
      <c r="T4212" s="13"/>
      <c r="U4212" s="19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9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</row>
    <row r="4213" spans="1:8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12"/>
      <c r="K4213" s="30"/>
      <c r="L4213" s="2"/>
      <c r="M4213" s="15"/>
      <c r="N4213" s="11"/>
      <c r="O4213" s="11"/>
      <c r="P4213" s="11"/>
      <c r="Q4213" s="11"/>
      <c r="R4213" s="15"/>
      <c r="S4213" s="13"/>
      <c r="T4213" s="13"/>
      <c r="U4213" s="19"/>
      <c r="V4213" s="13"/>
      <c r="W4213" s="4"/>
      <c r="X4213" s="30"/>
      <c r="Y4213" s="9"/>
      <c r="Z4213" s="9"/>
      <c r="AA4213" s="28"/>
      <c r="AB4213" s="3"/>
      <c r="AC4213" s="1"/>
      <c r="AD4213" s="9"/>
      <c r="AE4213" s="3"/>
      <c r="AF4213" s="3"/>
      <c r="AG4213" s="3"/>
      <c r="AH4213" s="9"/>
      <c r="AI4213" s="10"/>
      <c r="AJ4213" s="9"/>
      <c r="AK4213" s="9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</row>
    <row r="4214" spans="1:8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12"/>
      <c r="K4214" s="30"/>
      <c r="L4214" s="2"/>
      <c r="M4214" s="15"/>
      <c r="N4214" s="11"/>
      <c r="O4214" s="11"/>
      <c r="P4214" s="11"/>
      <c r="Q4214" s="11"/>
      <c r="R4214" s="15"/>
      <c r="S4214" s="13"/>
      <c r="T4214" s="13"/>
      <c r="U4214" s="19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9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</row>
    <row r="4215" spans="1:8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12"/>
      <c r="K4215" s="30"/>
      <c r="L4215" s="2"/>
      <c r="M4215" s="15"/>
      <c r="N4215" s="11"/>
      <c r="O4215" s="11"/>
      <c r="P4215" s="11"/>
      <c r="Q4215" s="11"/>
      <c r="R4215" s="15"/>
      <c r="S4215" s="13"/>
      <c r="T4215" s="13"/>
      <c r="U4215" s="19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9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</row>
    <row r="4216" spans="1:8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12"/>
      <c r="K4216" s="30"/>
      <c r="L4216" s="2"/>
      <c r="M4216" s="15"/>
      <c r="N4216" s="11"/>
      <c r="O4216" s="11"/>
      <c r="P4216" s="11"/>
      <c r="Q4216" s="11"/>
      <c r="R4216" s="15"/>
      <c r="S4216" s="13"/>
      <c r="T4216" s="13"/>
      <c r="U4216" s="19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9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</row>
    <row r="4217" spans="1:8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12"/>
      <c r="K4217" s="30"/>
      <c r="L4217" s="2"/>
      <c r="M4217" s="15"/>
      <c r="N4217" s="11"/>
      <c r="O4217" s="11"/>
      <c r="P4217" s="11"/>
      <c r="Q4217" s="11"/>
      <c r="R4217" s="15"/>
      <c r="S4217" s="13"/>
      <c r="T4217" s="13"/>
      <c r="U4217" s="19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9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</row>
    <row r="4218" spans="1:8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12"/>
      <c r="K4218" s="30"/>
      <c r="L4218" s="2"/>
      <c r="M4218" s="15"/>
      <c r="N4218" s="11"/>
      <c r="O4218" s="11"/>
      <c r="P4218" s="11"/>
      <c r="Q4218" s="11"/>
      <c r="R4218" s="15"/>
      <c r="S4218" s="13"/>
      <c r="T4218" s="13"/>
      <c r="U4218" s="19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9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</row>
    <row r="4219" spans="1:8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12"/>
      <c r="K4219" s="30"/>
      <c r="L4219" s="2"/>
      <c r="M4219" s="15"/>
      <c r="N4219" s="11"/>
      <c r="O4219" s="11"/>
      <c r="P4219" s="11"/>
      <c r="Q4219" s="11"/>
      <c r="R4219" s="15"/>
      <c r="S4219" s="13"/>
      <c r="T4219" s="13"/>
      <c r="U4219" s="19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9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</row>
    <row r="4220" spans="1:8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12"/>
      <c r="K4220" s="30"/>
      <c r="L4220" s="2"/>
      <c r="M4220" s="15"/>
      <c r="N4220" s="11"/>
      <c r="O4220" s="11"/>
      <c r="P4220" s="11"/>
      <c r="Q4220" s="11"/>
      <c r="R4220" s="15"/>
      <c r="S4220" s="13"/>
      <c r="T4220" s="13"/>
      <c r="U4220" s="19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9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</row>
    <row r="4221" spans="1:8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12"/>
      <c r="K4221" s="30"/>
      <c r="L4221" s="2"/>
      <c r="M4221" s="15"/>
      <c r="N4221" s="11"/>
      <c r="O4221" s="11"/>
      <c r="P4221" s="11"/>
      <c r="Q4221" s="11"/>
      <c r="R4221" s="15"/>
      <c r="S4221" s="13"/>
      <c r="T4221" s="13"/>
      <c r="U4221" s="19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9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</row>
    <row r="4222" spans="1:8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12"/>
      <c r="K4222" s="30"/>
      <c r="L4222" s="2"/>
      <c r="M4222" s="15"/>
      <c r="N4222" s="11"/>
      <c r="O4222" s="11"/>
      <c r="P4222" s="11"/>
      <c r="Q4222" s="11"/>
      <c r="R4222" s="15"/>
      <c r="S4222" s="13"/>
      <c r="T4222" s="13"/>
      <c r="U4222" s="19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9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</row>
    <row r="4223" spans="1:8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12"/>
      <c r="K4223" s="30"/>
      <c r="L4223" s="2"/>
      <c r="M4223" s="15"/>
      <c r="N4223" s="11"/>
      <c r="O4223" s="11"/>
      <c r="P4223" s="11"/>
      <c r="Q4223" s="11"/>
      <c r="R4223" s="15"/>
      <c r="S4223" s="13"/>
      <c r="T4223" s="13"/>
      <c r="U4223" s="19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9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</row>
    <row r="4224" spans="1:8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12"/>
      <c r="K4224" s="30"/>
      <c r="L4224" s="2"/>
      <c r="M4224" s="15"/>
      <c r="N4224" s="11"/>
      <c r="O4224" s="11"/>
      <c r="P4224" s="11"/>
      <c r="Q4224" s="11"/>
      <c r="R4224" s="15"/>
      <c r="S4224" s="13"/>
      <c r="T4224" s="13"/>
      <c r="U4224" s="19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9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</row>
    <row r="4225" spans="1:8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12"/>
      <c r="K4225" s="30"/>
      <c r="L4225" s="2"/>
      <c r="M4225" s="15"/>
      <c r="N4225" s="11"/>
      <c r="O4225" s="11"/>
      <c r="P4225" s="11"/>
      <c r="Q4225" s="11"/>
      <c r="R4225" s="15"/>
      <c r="S4225" s="13"/>
      <c r="T4225" s="13"/>
      <c r="U4225" s="19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9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</row>
    <row r="4226" spans="1:8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12"/>
      <c r="K4226" s="30"/>
      <c r="L4226" s="2"/>
      <c r="M4226" s="15"/>
      <c r="N4226" s="11"/>
      <c r="O4226" s="11"/>
      <c r="P4226" s="11"/>
      <c r="Q4226" s="11"/>
      <c r="R4226" s="15"/>
      <c r="S4226" s="13"/>
      <c r="T4226" s="13"/>
      <c r="U4226" s="19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9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</row>
    <row r="4227" spans="1:8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12"/>
      <c r="K4227" s="30"/>
      <c r="L4227" s="2"/>
      <c r="M4227" s="15"/>
      <c r="N4227" s="11"/>
      <c r="O4227" s="11"/>
      <c r="P4227" s="11"/>
      <c r="Q4227" s="11"/>
      <c r="R4227" s="15"/>
      <c r="S4227" s="13"/>
      <c r="T4227" s="13"/>
      <c r="U4227" s="19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9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</row>
    <row r="4228" spans="1:8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12"/>
      <c r="K4228" s="30"/>
      <c r="L4228" s="2"/>
      <c r="M4228" s="15"/>
      <c r="N4228" s="11"/>
      <c r="O4228" s="11"/>
      <c r="P4228" s="11"/>
      <c r="Q4228" s="11"/>
      <c r="R4228" s="15"/>
      <c r="S4228" s="13"/>
      <c r="T4228" s="13"/>
      <c r="U4228" s="19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9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</row>
    <row r="4229" spans="1:8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12"/>
      <c r="K4229" s="30"/>
      <c r="L4229" s="2"/>
      <c r="M4229" s="15"/>
      <c r="N4229" s="11"/>
      <c r="O4229" s="11"/>
      <c r="P4229" s="11"/>
      <c r="Q4229" s="11"/>
      <c r="R4229" s="15"/>
      <c r="S4229" s="13"/>
      <c r="T4229" s="13"/>
      <c r="U4229" s="19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9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</row>
    <row r="4230" spans="1:8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12"/>
      <c r="K4230" s="30"/>
      <c r="L4230" s="2"/>
      <c r="M4230" s="15"/>
      <c r="N4230" s="11"/>
      <c r="O4230" s="11"/>
      <c r="P4230" s="11"/>
      <c r="Q4230" s="11"/>
      <c r="R4230" s="15"/>
      <c r="S4230" s="13"/>
      <c r="T4230" s="13"/>
      <c r="U4230" s="19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9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</row>
    <row r="4231" spans="1:8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12"/>
      <c r="K4231" s="30"/>
      <c r="L4231" s="2"/>
      <c r="M4231" s="15"/>
      <c r="N4231" s="11"/>
      <c r="O4231" s="11"/>
      <c r="P4231" s="11"/>
      <c r="Q4231" s="11"/>
      <c r="R4231" s="15"/>
      <c r="S4231" s="13"/>
      <c r="T4231" s="13"/>
      <c r="U4231" s="19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9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</row>
    <row r="4232" spans="1:8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12"/>
      <c r="K4232" s="30"/>
      <c r="L4232" s="2"/>
      <c r="M4232" s="15"/>
      <c r="N4232" s="11"/>
      <c r="O4232" s="11"/>
      <c r="P4232" s="11"/>
      <c r="Q4232" s="11"/>
      <c r="R4232" s="15"/>
      <c r="S4232" s="13"/>
      <c r="T4232" s="13"/>
      <c r="U4232" s="19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9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</row>
    <row r="4233" spans="1:8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12"/>
      <c r="K4233" s="30"/>
      <c r="L4233" s="2"/>
      <c r="M4233" s="15"/>
      <c r="N4233" s="11"/>
      <c r="O4233" s="11"/>
      <c r="P4233" s="11"/>
      <c r="Q4233" s="11"/>
      <c r="R4233" s="15"/>
      <c r="S4233" s="13"/>
      <c r="T4233" s="13"/>
      <c r="U4233" s="19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9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</row>
    <row r="4234" spans="1:8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12"/>
      <c r="K4234" s="30"/>
      <c r="L4234" s="2"/>
      <c r="M4234" s="15"/>
      <c r="N4234" s="11"/>
      <c r="O4234" s="11"/>
      <c r="P4234" s="11"/>
      <c r="Q4234" s="11"/>
      <c r="R4234" s="15"/>
      <c r="S4234" s="13"/>
      <c r="T4234" s="13"/>
      <c r="U4234" s="19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9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</row>
    <row r="4235" spans="1:8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12"/>
      <c r="K4235" s="30"/>
      <c r="L4235" s="2"/>
      <c r="M4235" s="15"/>
      <c r="N4235" s="11"/>
      <c r="O4235" s="11"/>
      <c r="P4235" s="11"/>
      <c r="Q4235" s="11"/>
      <c r="R4235" s="15"/>
      <c r="S4235" s="13"/>
      <c r="T4235" s="13"/>
      <c r="U4235" s="19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9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</row>
    <row r="4236" spans="1:8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12"/>
      <c r="K4236" s="30"/>
      <c r="L4236" s="2"/>
      <c r="M4236" s="15"/>
      <c r="N4236" s="11"/>
      <c r="O4236" s="11"/>
      <c r="P4236" s="11"/>
      <c r="Q4236" s="11"/>
      <c r="R4236" s="15"/>
      <c r="S4236" s="13"/>
      <c r="T4236" s="13"/>
      <c r="U4236" s="19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9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</row>
    <row r="4237" spans="1:8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12"/>
      <c r="K4237" s="30"/>
      <c r="L4237" s="2"/>
      <c r="M4237" s="15"/>
      <c r="N4237" s="11"/>
      <c r="O4237" s="11"/>
      <c r="P4237" s="11"/>
      <c r="Q4237" s="11"/>
      <c r="R4237" s="15"/>
      <c r="S4237" s="13"/>
      <c r="T4237" s="13"/>
      <c r="U4237" s="19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9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</row>
    <row r="4238" spans="1:8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12"/>
      <c r="K4238" s="30"/>
      <c r="L4238" s="2"/>
      <c r="M4238" s="15"/>
      <c r="N4238" s="11"/>
      <c r="O4238" s="11"/>
      <c r="P4238" s="11"/>
      <c r="Q4238" s="11"/>
      <c r="R4238" s="15"/>
      <c r="S4238" s="13"/>
      <c r="T4238" s="13"/>
      <c r="U4238" s="19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9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</row>
    <row r="4239" spans="1:8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12"/>
      <c r="K4239" s="30"/>
      <c r="L4239" s="2"/>
      <c r="M4239" s="15"/>
      <c r="N4239" s="11"/>
      <c r="O4239" s="11"/>
      <c r="P4239" s="11"/>
      <c r="Q4239" s="11"/>
      <c r="R4239" s="15"/>
      <c r="S4239" s="13"/>
      <c r="T4239" s="13"/>
      <c r="U4239" s="19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9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</row>
    <row r="4240" spans="1:8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12"/>
      <c r="K4240" s="30"/>
      <c r="L4240" s="2"/>
      <c r="M4240" s="15"/>
      <c r="N4240" s="11"/>
      <c r="O4240" s="11"/>
      <c r="P4240" s="11"/>
      <c r="Q4240" s="11"/>
      <c r="R4240" s="15"/>
      <c r="S4240" s="13"/>
      <c r="T4240" s="13"/>
      <c r="U4240" s="19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9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</row>
    <row r="4241" spans="1:8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12"/>
      <c r="K4241" s="30"/>
      <c r="L4241" s="2"/>
      <c r="M4241" s="15"/>
      <c r="N4241" s="11"/>
      <c r="O4241" s="11"/>
      <c r="P4241" s="11"/>
      <c r="Q4241" s="11"/>
      <c r="R4241" s="15"/>
      <c r="S4241" s="13"/>
      <c r="T4241" s="13"/>
      <c r="U4241" s="19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9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</row>
    <row r="4242" spans="1:8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12"/>
      <c r="K4242" s="30"/>
      <c r="L4242" s="2"/>
      <c r="M4242" s="15"/>
      <c r="N4242" s="11"/>
      <c r="O4242" s="11"/>
      <c r="P4242" s="11"/>
      <c r="Q4242" s="11"/>
      <c r="R4242" s="15"/>
      <c r="S4242" s="13"/>
      <c r="T4242" s="13"/>
      <c r="U4242" s="19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9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</row>
    <row r="4243" spans="1:8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12"/>
      <c r="K4243" s="30"/>
      <c r="L4243" s="2"/>
      <c r="M4243" s="15"/>
      <c r="N4243" s="11"/>
      <c r="O4243" s="11"/>
      <c r="P4243" s="11"/>
      <c r="Q4243" s="11"/>
      <c r="R4243" s="15"/>
      <c r="S4243" s="13"/>
      <c r="T4243" s="13"/>
      <c r="U4243" s="19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9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</row>
    <row r="4244" spans="1:8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12"/>
      <c r="K4244" s="30"/>
      <c r="L4244" s="2"/>
      <c r="M4244" s="15"/>
      <c r="N4244" s="11"/>
      <c r="O4244" s="11"/>
      <c r="P4244" s="11"/>
      <c r="Q4244" s="11"/>
      <c r="R4244" s="15"/>
      <c r="S4244" s="13"/>
      <c r="T4244" s="13"/>
      <c r="U4244" s="19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9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</row>
    <row r="4245" spans="1:8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12"/>
      <c r="K4245" s="30"/>
      <c r="L4245" s="2"/>
      <c r="M4245" s="15"/>
      <c r="N4245" s="11"/>
      <c r="O4245" s="11"/>
      <c r="P4245" s="11"/>
      <c r="Q4245" s="11"/>
      <c r="R4245" s="15"/>
      <c r="S4245" s="13"/>
      <c r="T4245" s="13"/>
      <c r="U4245" s="19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9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</row>
    <row r="4246" spans="1:8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12"/>
      <c r="K4246" s="30"/>
      <c r="L4246" s="2"/>
      <c r="M4246" s="15"/>
      <c r="N4246" s="11"/>
      <c r="O4246" s="11"/>
      <c r="P4246" s="11"/>
      <c r="Q4246" s="11"/>
      <c r="R4246" s="15"/>
      <c r="S4246" s="13"/>
      <c r="T4246" s="13"/>
      <c r="U4246" s="19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9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</row>
    <row r="4247" spans="1:8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12"/>
      <c r="K4247" s="30"/>
      <c r="L4247" s="2"/>
      <c r="M4247" s="15"/>
      <c r="N4247" s="11"/>
      <c r="O4247" s="11"/>
      <c r="P4247" s="11"/>
      <c r="Q4247" s="11"/>
      <c r="R4247" s="15"/>
      <c r="S4247" s="13"/>
      <c r="T4247" s="13"/>
      <c r="U4247" s="19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9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</row>
    <row r="4248" spans="1:8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12"/>
      <c r="K4248" s="30"/>
      <c r="L4248" s="2"/>
      <c r="M4248" s="15"/>
      <c r="N4248" s="11"/>
      <c r="O4248" s="11"/>
      <c r="P4248" s="11"/>
      <c r="Q4248" s="11"/>
      <c r="R4248" s="15"/>
      <c r="S4248" s="13"/>
      <c r="T4248" s="13"/>
      <c r="U4248" s="19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9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</row>
    <row r="4249" spans="1:8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12"/>
      <c r="K4249" s="30"/>
      <c r="L4249" s="2"/>
      <c r="M4249" s="15"/>
      <c r="N4249" s="11"/>
      <c r="O4249" s="11"/>
      <c r="P4249" s="11"/>
      <c r="Q4249" s="11"/>
      <c r="R4249" s="15"/>
      <c r="S4249" s="13"/>
      <c r="T4249" s="13"/>
      <c r="U4249" s="19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9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</row>
    <row r="4250" spans="1:8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12"/>
      <c r="K4250" s="30"/>
      <c r="L4250" s="2"/>
      <c r="M4250" s="15"/>
      <c r="N4250" s="11"/>
      <c r="O4250" s="11"/>
      <c r="P4250" s="11"/>
      <c r="Q4250" s="11"/>
      <c r="R4250" s="15"/>
      <c r="S4250" s="13"/>
      <c r="T4250" s="13"/>
      <c r="U4250" s="19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9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</row>
    <row r="4251" spans="1:8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12"/>
      <c r="K4251" s="30"/>
      <c r="L4251" s="2"/>
      <c r="M4251" s="15"/>
      <c r="N4251" s="11"/>
      <c r="O4251" s="11"/>
      <c r="P4251" s="11"/>
      <c r="Q4251" s="11"/>
      <c r="R4251" s="15"/>
      <c r="S4251" s="13"/>
      <c r="T4251" s="13"/>
      <c r="U4251" s="19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9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</row>
    <row r="4252" spans="1:8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12"/>
      <c r="K4252" s="30"/>
      <c r="L4252" s="2"/>
      <c r="M4252" s="15"/>
      <c r="N4252" s="11"/>
      <c r="O4252" s="11"/>
      <c r="P4252" s="11"/>
      <c r="Q4252" s="11"/>
      <c r="R4252" s="15"/>
      <c r="S4252" s="13"/>
      <c r="T4252" s="13"/>
      <c r="U4252" s="19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9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</row>
    <row r="4253" spans="1:8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12"/>
      <c r="K4253" s="30"/>
      <c r="L4253" s="2"/>
      <c r="M4253" s="15"/>
      <c r="N4253" s="11"/>
      <c r="O4253" s="11"/>
      <c r="P4253" s="11"/>
      <c r="Q4253" s="11"/>
      <c r="R4253" s="15"/>
      <c r="S4253" s="13"/>
      <c r="T4253" s="13"/>
      <c r="U4253" s="19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9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</row>
    <row r="4254" spans="1:8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12"/>
      <c r="K4254" s="30"/>
      <c r="L4254" s="2"/>
      <c r="M4254" s="15"/>
      <c r="N4254" s="11"/>
      <c r="O4254" s="11"/>
      <c r="P4254" s="11"/>
      <c r="Q4254" s="11"/>
      <c r="R4254" s="15"/>
      <c r="S4254" s="13"/>
      <c r="T4254" s="13"/>
      <c r="U4254" s="19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9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</row>
    <row r="4255" spans="1:8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12"/>
      <c r="K4255" s="30"/>
      <c r="L4255" s="2"/>
      <c r="M4255" s="15"/>
      <c r="N4255" s="11"/>
      <c r="O4255" s="11"/>
      <c r="P4255" s="11"/>
      <c r="Q4255" s="11"/>
      <c r="R4255" s="15"/>
      <c r="S4255" s="13"/>
      <c r="T4255" s="13"/>
      <c r="U4255" s="19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9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</row>
    <row r="4256" spans="1:8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12"/>
      <c r="K4256" s="30"/>
      <c r="L4256" s="2"/>
      <c r="M4256" s="15"/>
      <c r="N4256" s="11"/>
      <c r="O4256" s="11"/>
      <c r="P4256" s="11"/>
      <c r="Q4256" s="11"/>
      <c r="R4256" s="15"/>
      <c r="S4256" s="13"/>
      <c r="T4256" s="13"/>
      <c r="U4256" s="19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9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</row>
    <row r="4257" spans="1:8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12"/>
      <c r="K4257" s="30"/>
      <c r="L4257" s="2"/>
      <c r="M4257" s="15"/>
      <c r="N4257" s="11"/>
      <c r="O4257" s="11"/>
      <c r="P4257" s="11"/>
      <c r="Q4257" s="11"/>
      <c r="R4257" s="15"/>
      <c r="S4257" s="13"/>
      <c r="T4257" s="13"/>
      <c r="U4257" s="19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9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</row>
    <row r="4258" spans="1:8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12"/>
      <c r="K4258" s="30"/>
      <c r="L4258" s="2"/>
      <c r="M4258" s="15"/>
      <c r="N4258" s="11"/>
      <c r="O4258" s="11"/>
      <c r="P4258" s="11"/>
      <c r="Q4258" s="11"/>
      <c r="R4258" s="15"/>
      <c r="S4258" s="13"/>
      <c r="T4258" s="13"/>
      <c r="U4258" s="19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9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</row>
    <row r="4259" spans="1:8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12"/>
      <c r="K4259" s="30"/>
      <c r="L4259" s="2"/>
      <c r="M4259" s="15"/>
      <c r="N4259" s="11"/>
      <c r="O4259" s="11"/>
      <c r="P4259" s="11"/>
      <c r="Q4259" s="11"/>
      <c r="R4259" s="15"/>
      <c r="S4259" s="13"/>
      <c r="T4259" s="13"/>
      <c r="U4259" s="19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9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</row>
    <row r="4260" spans="1:8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12"/>
      <c r="K4260" s="30"/>
      <c r="L4260" s="2"/>
      <c r="M4260" s="15"/>
      <c r="N4260" s="11"/>
      <c r="O4260" s="11"/>
      <c r="P4260" s="11"/>
      <c r="Q4260" s="11"/>
      <c r="R4260" s="15"/>
      <c r="S4260" s="13"/>
      <c r="T4260" s="13"/>
      <c r="U4260" s="19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9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</row>
    <row r="4261" spans="1:8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12"/>
      <c r="K4261" s="30"/>
      <c r="L4261" s="2"/>
      <c r="M4261" s="15"/>
      <c r="N4261" s="11"/>
      <c r="O4261" s="11"/>
      <c r="P4261" s="11"/>
      <c r="Q4261" s="11"/>
      <c r="R4261" s="15"/>
      <c r="S4261" s="13"/>
      <c r="T4261" s="13"/>
      <c r="U4261" s="19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9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</row>
    <row r="4262" spans="1:8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12"/>
      <c r="K4262" s="30"/>
      <c r="L4262" s="2"/>
      <c r="M4262" s="15"/>
      <c r="N4262" s="11"/>
      <c r="O4262" s="11"/>
      <c r="P4262" s="11"/>
      <c r="Q4262" s="11"/>
      <c r="R4262" s="15"/>
      <c r="S4262" s="13"/>
      <c r="T4262" s="13"/>
      <c r="U4262" s="19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9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</row>
    <row r="4263" spans="1:8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12"/>
      <c r="K4263" s="30"/>
      <c r="L4263" s="2"/>
      <c r="M4263" s="15"/>
      <c r="N4263" s="11"/>
      <c r="O4263" s="11"/>
      <c r="P4263" s="11"/>
      <c r="Q4263" s="11"/>
      <c r="R4263" s="15"/>
      <c r="S4263" s="13"/>
      <c r="T4263" s="13"/>
      <c r="U4263" s="19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9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</row>
    <row r="4264" spans="1:8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12"/>
      <c r="K4264" s="30"/>
      <c r="L4264" s="2"/>
      <c r="M4264" s="15"/>
      <c r="N4264" s="11"/>
      <c r="O4264" s="11"/>
      <c r="P4264" s="11"/>
      <c r="Q4264" s="11"/>
      <c r="R4264" s="15"/>
      <c r="S4264" s="13"/>
      <c r="T4264" s="13"/>
      <c r="U4264" s="19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9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</row>
    <row r="4265" spans="1:8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12"/>
      <c r="K4265" s="30"/>
      <c r="L4265" s="2"/>
      <c r="M4265" s="15"/>
      <c r="N4265" s="11"/>
      <c r="O4265" s="11"/>
      <c r="P4265" s="11"/>
      <c r="Q4265" s="11"/>
      <c r="R4265" s="15"/>
      <c r="S4265" s="13"/>
      <c r="T4265" s="13"/>
      <c r="U4265" s="19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9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</row>
    <row r="4266" spans="1:8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12"/>
      <c r="K4266" s="30"/>
      <c r="L4266" s="2"/>
      <c r="M4266" s="15"/>
      <c r="N4266" s="11"/>
      <c r="O4266" s="11"/>
      <c r="P4266" s="11"/>
      <c r="Q4266" s="11"/>
      <c r="R4266" s="15"/>
      <c r="S4266" s="13"/>
      <c r="T4266" s="13"/>
      <c r="U4266" s="19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9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</row>
    <row r="4267" spans="1:8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12"/>
      <c r="K4267" s="30"/>
      <c r="L4267" s="2"/>
      <c r="M4267" s="15"/>
      <c r="N4267" s="11"/>
      <c r="O4267" s="11"/>
      <c r="P4267" s="11"/>
      <c r="Q4267" s="11"/>
      <c r="R4267" s="15"/>
      <c r="S4267" s="13"/>
      <c r="T4267" s="13"/>
      <c r="U4267" s="19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9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</row>
    <row r="4268" spans="1:8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12"/>
      <c r="K4268" s="30"/>
      <c r="L4268" s="2"/>
      <c r="M4268" s="15"/>
      <c r="N4268" s="11"/>
      <c r="O4268" s="11"/>
      <c r="P4268" s="11"/>
      <c r="Q4268" s="11"/>
      <c r="R4268" s="15"/>
      <c r="S4268" s="13"/>
      <c r="T4268" s="13"/>
      <c r="U4268" s="19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9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</row>
    <row r="4269" spans="1:8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12"/>
      <c r="K4269" s="30"/>
      <c r="L4269" s="2"/>
      <c r="M4269" s="15"/>
      <c r="N4269" s="11"/>
      <c r="O4269" s="11"/>
      <c r="P4269" s="11"/>
      <c r="Q4269" s="11"/>
      <c r="R4269" s="15"/>
      <c r="S4269" s="13"/>
      <c r="T4269" s="13"/>
      <c r="U4269" s="19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9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</row>
    <row r="4270" spans="1:8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12"/>
      <c r="K4270" s="30"/>
      <c r="L4270" s="2"/>
      <c r="M4270" s="15"/>
      <c r="N4270" s="11"/>
      <c r="O4270" s="11"/>
      <c r="P4270" s="11"/>
      <c r="Q4270" s="11"/>
      <c r="R4270" s="15"/>
      <c r="S4270" s="13"/>
      <c r="T4270" s="13"/>
      <c r="U4270" s="19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9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</row>
    <row r="4271" spans="1:8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12"/>
      <c r="K4271" s="30"/>
      <c r="L4271" s="2"/>
      <c r="M4271" s="15"/>
      <c r="N4271" s="11"/>
      <c r="O4271" s="11"/>
      <c r="P4271" s="11"/>
      <c r="Q4271" s="11"/>
      <c r="R4271" s="15"/>
      <c r="S4271" s="13"/>
      <c r="T4271" s="13"/>
      <c r="U4271" s="19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9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</row>
    <row r="4272" spans="1:8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12"/>
      <c r="K4272" s="30"/>
      <c r="L4272" s="2"/>
      <c r="M4272" s="15"/>
      <c r="N4272" s="11"/>
      <c r="O4272" s="11"/>
      <c r="P4272" s="11"/>
      <c r="Q4272" s="11"/>
      <c r="R4272" s="15"/>
      <c r="S4272" s="13"/>
      <c r="T4272" s="13"/>
      <c r="U4272" s="19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9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</row>
    <row r="4273" spans="1:8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12"/>
      <c r="K4273" s="30"/>
      <c r="L4273" s="2"/>
      <c r="M4273" s="15"/>
      <c r="N4273" s="11"/>
      <c r="O4273" s="11"/>
      <c r="P4273" s="11"/>
      <c r="Q4273" s="11"/>
      <c r="R4273" s="15"/>
      <c r="S4273" s="13"/>
      <c r="T4273" s="13"/>
      <c r="U4273" s="19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9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</row>
    <row r="4274" spans="1:8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12"/>
      <c r="K4274" s="30"/>
      <c r="L4274" s="2"/>
      <c r="M4274" s="15"/>
      <c r="N4274" s="11"/>
      <c r="O4274" s="11"/>
      <c r="P4274" s="11"/>
      <c r="Q4274" s="11"/>
      <c r="R4274" s="15"/>
      <c r="S4274" s="13"/>
      <c r="T4274" s="13"/>
      <c r="U4274" s="19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9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</row>
    <row r="4275" spans="1:8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12"/>
      <c r="K4275" s="30"/>
      <c r="L4275" s="2"/>
      <c r="M4275" s="15"/>
      <c r="N4275" s="11"/>
      <c r="O4275" s="11"/>
      <c r="P4275" s="11"/>
      <c r="Q4275" s="11"/>
      <c r="R4275" s="15"/>
      <c r="S4275" s="13"/>
      <c r="T4275" s="13"/>
      <c r="U4275" s="19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9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</row>
    <row r="4276" spans="1:8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12"/>
      <c r="K4276" s="30"/>
      <c r="L4276" s="2"/>
      <c r="M4276" s="15"/>
      <c r="N4276" s="11"/>
      <c r="O4276" s="11"/>
      <c r="P4276" s="11"/>
      <c r="Q4276" s="11"/>
      <c r="R4276" s="15"/>
      <c r="S4276" s="13"/>
      <c r="T4276" s="13"/>
      <c r="U4276" s="19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9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</row>
    <row r="4277" spans="1:8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12"/>
      <c r="K4277" s="30"/>
      <c r="L4277" s="2"/>
      <c r="M4277" s="15"/>
      <c r="N4277" s="11"/>
      <c r="O4277" s="11"/>
      <c r="P4277" s="11"/>
      <c r="Q4277" s="11"/>
      <c r="R4277" s="15"/>
      <c r="S4277" s="13"/>
      <c r="T4277" s="13"/>
      <c r="U4277" s="19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9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</row>
    <row r="4278" spans="1:8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12"/>
      <c r="K4278" s="30"/>
      <c r="L4278" s="2"/>
      <c r="M4278" s="15"/>
      <c r="N4278" s="11"/>
      <c r="O4278" s="11"/>
      <c r="P4278" s="11"/>
      <c r="Q4278" s="11"/>
      <c r="R4278" s="15"/>
      <c r="S4278" s="13"/>
      <c r="T4278" s="13"/>
      <c r="U4278" s="19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9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</row>
    <row r="4279" spans="1:8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12"/>
      <c r="K4279" s="30"/>
      <c r="L4279" s="2"/>
      <c r="M4279" s="15"/>
      <c r="N4279" s="11"/>
      <c r="O4279" s="11"/>
      <c r="P4279" s="11"/>
      <c r="Q4279" s="11"/>
      <c r="R4279" s="15"/>
      <c r="S4279" s="13"/>
      <c r="T4279" s="13"/>
      <c r="U4279" s="19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9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</row>
    <row r="4280" spans="1:8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12"/>
      <c r="K4280" s="30"/>
      <c r="L4280" s="2"/>
      <c r="M4280" s="15"/>
      <c r="N4280" s="11"/>
      <c r="O4280" s="11"/>
      <c r="P4280" s="11"/>
      <c r="Q4280" s="11"/>
      <c r="R4280" s="15"/>
      <c r="S4280" s="13"/>
      <c r="T4280" s="13"/>
      <c r="U4280" s="19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9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</row>
    <row r="4281" spans="1:8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12"/>
      <c r="K4281" s="30"/>
      <c r="L4281" s="2"/>
      <c r="M4281" s="15"/>
      <c r="N4281" s="11"/>
      <c r="O4281" s="11"/>
      <c r="P4281" s="11"/>
      <c r="Q4281" s="11"/>
      <c r="R4281" s="15"/>
      <c r="S4281" s="13"/>
      <c r="T4281" s="13"/>
      <c r="U4281" s="19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9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</row>
    <row r="4282" spans="1:8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12"/>
      <c r="K4282" s="30"/>
      <c r="L4282" s="2"/>
      <c r="M4282" s="15"/>
      <c r="N4282" s="11"/>
      <c r="O4282" s="11"/>
      <c r="P4282" s="11"/>
      <c r="Q4282" s="11"/>
      <c r="R4282" s="15"/>
      <c r="S4282" s="13"/>
      <c r="T4282" s="13"/>
      <c r="U4282" s="19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9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</row>
    <row r="4283" spans="1:8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12"/>
      <c r="K4283" s="30"/>
      <c r="L4283" s="2"/>
      <c r="M4283" s="15"/>
      <c r="N4283" s="11"/>
      <c r="O4283" s="11"/>
      <c r="P4283" s="11"/>
      <c r="Q4283" s="11"/>
      <c r="R4283" s="15"/>
      <c r="S4283" s="13"/>
      <c r="T4283" s="13"/>
      <c r="U4283" s="19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9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</row>
    <row r="4284" spans="1:8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12"/>
      <c r="K4284" s="30"/>
      <c r="L4284" s="2"/>
      <c r="M4284" s="15"/>
      <c r="N4284" s="11"/>
      <c r="O4284" s="11"/>
      <c r="P4284" s="11"/>
      <c r="Q4284" s="11"/>
      <c r="R4284" s="15"/>
      <c r="S4284" s="13"/>
      <c r="T4284" s="13"/>
      <c r="U4284" s="19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9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</row>
    <row r="4285" spans="1:8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12"/>
      <c r="K4285" s="30"/>
      <c r="L4285" s="2"/>
      <c r="M4285" s="15"/>
      <c r="N4285" s="11"/>
      <c r="O4285" s="11"/>
      <c r="P4285" s="11"/>
      <c r="Q4285" s="11"/>
      <c r="R4285" s="15"/>
      <c r="S4285" s="13"/>
      <c r="T4285" s="13"/>
      <c r="U4285" s="19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9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</row>
    <row r="4286" spans="1:8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12"/>
      <c r="K4286" s="30"/>
      <c r="L4286" s="2"/>
      <c r="M4286" s="15"/>
      <c r="N4286" s="11"/>
      <c r="O4286" s="11"/>
      <c r="P4286" s="11"/>
      <c r="Q4286" s="11"/>
      <c r="R4286" s="15"/>
      <c r="S4286" s="13"/>
      <c r="T4286" s="13"/>
      <c r="U4286" s="19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9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</row>
    <row r="4287" spans="1:8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12"/>
      <c r="K4287" s="30"/>
      <c r="L4287" s="2"/>
      <c r="M4287" s="15"/>
      <c r="N4287" s="11"/>
      <c r="O4287" s="11"/>
      <c r="P4287" s="11"/>
      <c r="Q4287" s="11"/>
      <c r="R4287" s="15"/>
      <c r="S4287" s="13"/>
      <c r="T4287" s="13"/>
      <c r="U4287" s="19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9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</row>
    <row r="4288" spans="1:8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12"/>
      <c r="K4288" s="30"/>
      <c r="L4288" s="2"/>
      <c r="M4288" s="15"/>
      <c r="N4288" s="11"/>
      <c r="O4288" s="11"/>
      <c r="P4288" s="11"/>
      <c r="Q4288" s="11"/>
      <c r="R4288" s="15"/>
      <c r="S4288" s="13"/>
      <c r="T4288" s="13"/>
      <c r="U4288" s="19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9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</row>
    <row r="4289" spans="1:8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12"/>
      <c r="K4289" s="30"/>
      <c r="L4289" s="2"/>
      <c r="M4289" s="15"/>
      <c r="N4289" s="11"/>
      <c r="O4289" s="11"/>
      <c r="P4289" s="11"/>
      <c r="Q4289" s="11"/>
      <c r="R4289" s="15"/>
      <c r="S4289" s="13"/>
      <c r="T4289" s="13"/>
      <c r="U4289" s="19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9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</row>
    <row r="4290" spans="1:8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12"/>
      <c r="K4290" s="30"/>
      <c r="L4290" s="2"/>
      <c r="M4290" s="15"/>
      <c r="N4290" s="11"/>
      <c r="O4290" s="11"/>
      <c r="P4290" s="11"/>
      <c r="Q4290" s="11"/>
      <c r="R4290" s="15"/>
      <c r="S4290" s="13"/>
      <c r="T4290" s="13"/>
      <c r="U4290" s="19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9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</row>
    <row r="4291" spans="1:8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12"/>
      <c r="K4291" s="30"/>
      <c r="L4291" s="2"/>
      <c r="M4291" s="15"/>
      <c r="N4291" s="11"/>
      <c r="O4291" s="11"/>
      <c r="P4291" s="11"/>
      <c r="Q4291" s="11"/>
      <c r="R4291" s="15"/>
      <c r="S4291" s="13"/>
      <c r="T4291" s="13"/>
      <c r="U4291" s="19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9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</row>
    <row r="4292" spans="1:8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12"/>
      <c r="K4292" s="30"/>
      <c r="L4292" s="2"/>
      <c r="M4292" s="15"/>
      <c r="N4292" s="11"/>
      <c r="O4292" s="11"/>
      <c r="P4292" s="11"/>
      <c r="Q4292" s="11"/>
      <c r="R4292" s="15"/>
      <c r="S4292" s="13"/>
      <c r="T4292" s="13"/>
      <c r="U4292" s="19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9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</row>
    <row r="4293" spans="1:8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12"/>
      <c r="K4293" s="30"/>
      <c r="L4293" s="2"/>
      <c r="M4293" s="15"/>
      <c r="N4293" s="11"/>
      <c r="O4293" s="11"/>
      <c r="P4293" s="11"/>
      <c r="Q4293" s="11"/>
      <c r="R4293" s="15"/>
      <c r="S4293" s="13"/>
      <c r="T4293" s="13"/>
      <c r="U4293" s="19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9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</row>
    <row r="4294" spans="1:8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12"/>
      <c r="K4294" s="30"/>
      <c r="L4294" s="2"/>
      <c r="M4294" s="15"/>
      <c r="N4294" s="11"/>
      <c r="O4294" s="11"/>
      <c r="P4294" s="11"/>
      <c r="Q4294" s="11"/>
      <c r="R4294" s="15"/>
      <c r="S4294" s="13"/>
      <c r="T4294" s="13"/>
      <c r="U4294" s="19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9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</row>
    <row r="4295" spans="1:8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12"/>
      <c r="K4295" s="30"/>
      <c r="L4295" s="2"/>
      <c r="M4295" s="15"/>
      <c r="N4295" s="11"/>
      <c r="O4295" s="11"/>
      <c r="P4295" s="11"/>
      <c r="Q4295" s="11"/>
      <c r="R4295" s="15"/>
      <c r="S4295" s="13"/>
      <c r="T4295" s="13"/>
      <c r="U4295" s="19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9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</row>
    <row r="4296" spans="1:8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12"/>
      <c r="K4296" s="30"/>
      <c r="L4296" s="2"/>
      <c r="M4296" s="15"/>
      <c r="N4296" s="11"/>
      <c r="O4296" s="11"/>
      <c r="P4296" s="11"/>
      <c r="Q4296" s="11"/>
      <c r="R4296" s="15"/>
      <c r="S4296" s="13"/>
      <c r="T4296" s="13"/>
      <c r="U4296" s="19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9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</row>
    <row r="4297" spans="1:8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12"/>
      <c r="K4297" s="30"/>
      <c r="L4297" s="2"/>
      <c r="M4297" s="15"/>
      <c r="N4297" s="11"/>
      <c r="O4297" s="11"/>
      <c r="P4297" s="11"/>
      <c r="Q4297" s="11"/>
      <c r="R4297" s="15"/>
      <c r="S4297" s="13"/>
      <c r="T4297" s="13"/>
      <c r="U4297" s="19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9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</row>
    <row r="4298" spans="1:8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12"/>
      <c r="K4298" s="30"/>
      <c r="L4298" s="2"/>
      <c r="M4298" s="15"/>
      <c r="N4298" s="11"/>
      <c r="O4298" s="11"/>
      <c r="P4298" s="11"/>
      <c r="Q4298" s="11"/>
      <c r="R4298" s="15"/>
      <c r="S4298" s="13"/>
      <c r="T4298" s="13"/>
      <c r="U4298" s="19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9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</row>
    <row r="4299" spans="1:8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12"/>
      <c r="K4299" s="30"/>
      <c r="L4299" s="2"/>
      <c r="M4299" s="15"/>
      <c r="N4299" s="11"/>
      <c r="O4299" s="11"/>
      <c r="P4299" s="11"/>
      <c r="Q4299" s="11"/>
      <c r="R4299" s="15"/>
      <c r="S4299" s="13"/>
      <c r="T4299" s="13"/>
      <c r="U4299" s="19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9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</row>
    <row r="4300" spans="1:8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12"/>
      <c r="K4300" s="30"/>
      <c r="L4300" s="2"/>
      <c r="M4300" s="15"/>
      <c r="N4300" s="11"/>
      <c r="O4300" s="11"/>
      <c r="P4300" s="11"/>
      <c r="Q4300" s="11"/>
      <c r="R4300" s="15"/>
      <c r="S4300" s="13"/>
      <c r="T4300" s="13"/>
      <c r="U4300" s="19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9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</row>
    <row r="4301" spans="1:8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12"/>
      <c r="K4301" s="30"/>
      <c r="L4301" s="2"/>
      <c r="M4301" s="15"/>
      <c r="N4301" s="11"/>
      <c r="O4301" s="11"/>
      <c r="P4301" s="11"/>
      <c r="Q4301" s="11"/>
      <c r="R4301" s="15"/>
      <c r="S4301" s="13"/>
      <c r="T4301" s="13"/>
      <c r="U4301" s="19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9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</row>
    <row r="4302" spans="1:8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12"/>
      <c r="K4302" s="30"/>
      <c r="L4302" s="2"/>
      <c r="M4302" s="15"/>
      <c r="N4302" s="11"/>
      <c r="O4302" s="11"/>
      <c r="P4302" s="11"/>
      <c r="Q4302" s="11"/>
      <c r="R4302" s="15"/>
      <c r="S4302" s="13"/>
      <c r="T4302" s="13"/>
      <c r="U4302" s="19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9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</row>
    <row r="4303" spans="1:8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12"/>
      <c r="K4303" s="30"/>
      <c r="L4303" s="2"/>
      <c r="M4303" s="15"/>
      <c r="N4303" s="11"/>
      <c r="O4303" s="11"/>
      <c r="P4303" s="11"/>
      <c r="Q4303" s="11"/>
      <c r="R4303" s="15"/>
      <c r="S4303" s="13"/>
      <c r="T4303" s="13"/>
      <c r="U4303" s="19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9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</row>
    <row r="4304" spans="1:8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12"/>
      <c r="K4304" s="30"/>
      <c r="L4304" s="2"/>
      <c r="M4304" s="15"/>
      <c r="N4304" s="11"/>
      <c r="O4304" s="11"/>
      <c r="P4304" s="11"/>
      <c r="Q4304" s="11"/>
      <c r="R4304" s="15"/>
      <c r="S4304" s="13"/>
      <c r="T4304" s="13"/>
      <c r="U4304" s="19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9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</row>
    <row r="4305" spans="1:8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12"/>
      <c r="K4305" s="30"/>
      <c r="L4305" s="2"/>
      <c r="M4305" s="15"/>
      <c r="N4305" s="11"/>
      <c r="O4305" s="11"/>
      <c r="P4305" s="11"/>
      <c r="Q4305" s="11"/>
      <c r="R4305" s="15"/>
      <c r="S4305" s="13"/>
      <c r="T4305" s="13"/>
      <c r="U4305" s="19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9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</row>
    <row r="4306" spans="1:8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12"/>
      <c r="K4306" s="30"/>
      <c r="L4306" s="2"/>
      <c r="M4306" s="15"/>
      <c r="N4306" s="11"/>
      <c r="O4306" s="11"/>
      <c r="P4306" s="11"/>
      <c r="Q4306" s="11"/>
      <c r="R4306" s="15"/>
      <c r="S4306" s="13"/>
      <c r="T4306" s="13"/>
      <c r="U4306" s="19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9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</row>
    <row r="4307" spans="1:8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12"/>
      <c r="K4307" s="30"/>
      <c r="L4307" s="2"/>
      <c r="M4307" s="15"/>
      <c r="N4307" s="11"/>
      <c r="O4307" s="11"/>
      <c r="P4307" s="11"/>
      <c r="Q4307" s="11"/>
      <c r="R4307" s="15"/>
      <c r="S4307" s="13"/>
      <c r="T4307" s="13"/>
      <c r="U4307" s="19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9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</row>
    <row r="4308" spans="1:8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12"/>
      <c r="K4308" s="30"/>
      <c r="L4308" s="2"/>
      <c r="M4308" s="15"/>
      <c r="N4308" s="11"/>
      <c r="O4308" s="11"/>
      <c r="P4308" s="11"/>
      <c r="Q4308" s="11"/>
      <c r="R4308" s="15"/>
      <c r="S4308" s="13"/>
      <c r="T4308" s="13"/>
      <c r="U4308" s="19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9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</row>
    <row r="4309" spans="1:8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12"/>
      <c r="K4309" s="30"/>
      <c r="L4309" s="2"/>
      <c r="M4309" s="15"/>
      <c r="N4309" s="11"/>
      <c r="O4309" s="11"/>
      <c r="P4309" s="11"/>
      <c r="Q4309" s="11"/>
      <c r="R4309" s="15"/>
      <c r="S4309" s="13"/>
      <c r="T4309" s="13"/>
      <c r="U4309" s="19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9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</row>
    <row r="4310" spans="1:8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12"/>
      <c r="K4310" s="30"/>
      <c r="L4310" s="2"/>
      <c r="M4310" s="15"/>
      <c r="N4310" s="11"/>
      <c r="O4310" s="11"/>
      <c r="P4310" s="11"/>
      <c r="Q4310" s="11"/>
      <c r="R4310" s="15"/>
      <c r="S4310" s="13"/>
      <c r="T4310" s="13"/>
      <c r="U4310" s="19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9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</row>
    <row r="4311" spans="1:8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12"/>
      <c r="K4311" s="30"/>
      <c r="L4311" s="2"/>
      <c r="M4311" s="15"/>
      <c r="N4311" s="11"/>
      <c r="O4311" s="11"/>
      <c r="P4311" s="11"/>
      <c r="Q4311" s="11"/>
      <c r="R4311" s="15"/>
      <c r="S4311" s="13"/>
      <c r="T4311" s="13"/>
      <c r="U4311" s="19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9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</row>
    <row r="4312" spans="1:8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12"/>
      <c r="K4312" s="30"/>
      <c r="L4312" s="2"/>
      <c r="M4312" s="15"/>
      <c r="N4312" s="11"/>
      <c r="O4312" s="11"/>
      <c r="P4312" s="11"/>
      <c r="Q4312" s="11"/>
      <c r="R4312" s="15"/>
      <c r="S4312" s="13"/>
      <c r="T4312" s="13"/>
      <c r="U4312" s="19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9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</row>
    <row r="4313" spans="1:8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12"/>
      <c r="K4313" s="30"/>
      <c r="L4313" s="2"/>
      <c r="M4313" s="15"/>
      <c r="N4313" s="11"/>
      <c r="O4313" s="11"/>
      <c r="P4313" s="11"/>
      <c r="Q4313" s="11"/>
      <c r="R4313" s="15"/>
      <c r="S4313" s="13"/>
      <c r="T4313" s="13"/>
      <c r="U4313" s="19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9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</row>
    <row r="4314" spans="1:8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12"/>
      <c r="K4314" s="30"/>
      <c r="L4314" s="2"/>
      <c r="M4314" s="15"/>
      <c r="N4314" s="11"/>
      <c r="O4314" s="11"/>
      <c r="P4314" s="11"/>
      <c r="Q4314" s="11"/>
      <c r="R4314" s="15"/>
      <c r="S4314" s="13"/>
      <c r="T4314" s="13"/>
      <c r="U4314" s="19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9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</row>
    <row r="4315" spans="1:8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12"/>
      <c r="K4315" s="30"/>
      <c r="L4315" s="2"/>
      <c r="M4315" s="15"/>
      <c r="N4315" s="11"/>
      <c r="O4315" s="11"/>
      <c r="P4315" s="11"/>
      <c r="Q4315" s="11"/>
      <c r="R4315" s="15"/>
      <c r="S4315" s="13"/>
      <c r="T4315" s="13"/>
      <c r="U4315" s="19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9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</row>
    <row r="4316" spans="1:8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12"/>
      <c r="K4316" s="30"/>
      <c r="L4316" s="2"/>
      <c r="M4316" s="15"/>
      <c r="N4316" s="11"/>
      <c r="O4316" s="11"/>
      <c r="P4316" s="11"/>
      <c r="Q4316" s="11"/>
      <c r="R4316" s="15"/>
      <c r="S4316" s="13"/>
      <c r="T4316" s="13"/>
      <c r="U4316" s="19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9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</row>
    <row r="4317" spans="1:8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12"/>
      <c r="K4317" s="30"/>
      <c r="L4317" s="2"/>
      <c r="M4317" s="15"/>
      <c r="N4317" s="11"/>
      <c r="O4317" s="11"/>
      <c r="P4317" s="11"/>
      <c r="Q4317" s="11"/>
      <c r="R4317" s="15"/>
      <c r="S4317" s="13"/>
      <c r="T4317" s="13"/>
      <c r="U4317" s="19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9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</row>
    <row r="4318" spans="1:8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12"/>
      <c r="K4318" s="30"/>
      <c r="L4318" s="2"/>
      <c r="M4318" s="15"/>
      <c r="N4318" s="11"/>
      <c r="O4318" s="11"/>
      <c r="P4318" s="11"/>
      <c r="Q4318" s="11"/>
      <c r="R4318" s="15"/>
      <c r="S4318" s="13"/>
      <c r="T4318" s="13"/>
      <c r="U4318" s="19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9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</row>
    <row r="4319" spans="1:8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12"/>
      <c r="K4319" s="30"/>
      <c r="L4319" s="2"/>
      <c r="M4319" s="15"/>
      <c r="N4319" s="11"/>
      <c r="O4319" s="11"/>
      <c r="P4319" s="11"/>
      <c r="Q4319" s="11"/>
      <c r="R4319" s="15"/>
      <c r="S4319" s="13"/>
      <c r="T4319" s="13"/>
      <c r="U4319" s="19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9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</row>
    <row r="4320" spans="1:8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12"/>
      <c r="K4320" s="30"/>
      <c r="L4320" s="2"/>
      <c r="M4320" s="15"/>
      <c r="N4320" s="11"/>
      <c r="O4320" s="11"/>
      <c r="P4320" s="11"/>
      <c r="Q4320" s="11"/>
      <c r="R4320" s="15"/>
      <c r="S4320" s="13"/>
      <c r="T4320" s="13"/>
      <c r="U4320" s="19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9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</row>
    <row r="4321" spans="1:8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12"/>
      <c r="K4321" s="30"/>
      <c r="L4321" s="2"/>
      <c r="M4321" s="15"/>
      <c r="N4321" s="11"/>
      <c r="O4321" s="11"/>
      <c r="P4321" s="11"/>
      <c r="Q4321" s="11"/>
      <c r="R4321" s="15"/>
      <c r="S4321" s="13"/>
      <c r="T4321" s="13"/>
      <c r="U4321" s="19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9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</row>
    <row r="4322" spans="1:8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12"/>
      <c r="K4322" s="30"/>
      <c r="L4322" s="2"/>
      <c r="M4322" s="15"/>
      <c r="N4322" s="11"/>
      <c r="O4322" s="11"/>
      <c r="P4322" s="11"/>
      <c r="Q4322" s="11"/>
      <c r="R4322" s="15"/>
      <c r="S4322" s="13"/>
      <c r="T4322" s="13"/>
      <c r="U4322" s="19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9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</row>
    <row r="4323" spans="1:8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12"/>
      <c r="K4323" s="30"/>
      <c r="L4323" s="2"/>
      <c r="M4323" s="15"/>
      <c r="N4323" s="11"/>
      <c r="O4323" s="11"/>
      <c r="P4323" s="11"/>
      <c r="Q4323" s="11"/>
      <c r="R4323" s="15"/>
      <c r="S4323" s="13"/>
      <c r="T4323" s="13"/>
      <c r="U4323" s="19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9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</row>
    <row r="4324" spans="1:8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12"/>
      <c r="K4324" s="30"/>
      <c r="L4324" s="2"/>
      <c r="M4324" s="15"/>
      <c r="N4324" s="11"/>
      <c r="O4324" s="11"/>
      <c r="P4324" s="11"/>
      <c r="Q4324" s="11"/>
      <c r="R4324" s="15"/>
      <c r="S4324" s="13"/>
      <c r="T4324" s="13"/>
      <c r="U4324" s="19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9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</row>
    <row r="4325" spans="1:8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12"/>
      <c r="K4325" s="30"/>
      <c r="L4325" s="2"/>
      <c r="M4325" s="15"/>
      <c r="N4325" s="11"/>
      <c r="O4325" s="11"/>
      <c r="P4325" s="11"/>
      <c r="Q4325" s="11"/>
      <c r="R4325" s="15"/>
      <c r="S4325" s="13"/>
      <c r="T4325" s="13"/>
      <c r="U4325" s="19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9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</row>
    <row r="4326" spans="1:8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12"/>
      <c r="K4326" s="30"/>
      <c r="L4326" s="2"/>
      <c r="M4326" s="15"/>
      <c r="N4326" s="11"/>
      <c r="O4326" s="11"/>
      <c r="P4326" s="11"/>
      <c r="Q4326" s="11"/>
      <c r="R4326" s="15"/>
      <c r="S4326" s="13"/>
      <c r="T4326" s="13"/>
      <c r="U4326" s="19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9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</row>
    <row r="4327" spans="1:8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12"/>
      <c r="K4327" s="30"/>
      <c r="L4327" s="2"/>
      <c r="M4327" s="15"/>
      <c r="N4327" s="11"/>
      <c r="O4327" s="11"/>
      <c r="P4327" s="11"/>
      <c r="Q4327" s="11"/>
      <c r="R4327" s="15"/>
      <c r="S4327" s="13"/>
      <c r="T4327" s="13"/>
      <c r="U4327" s="19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9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</row>
    <row r="4328" spans="1:8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12"/>
      <c r="K4328" s="30"/>
      <c r="L4328" s="2"/>
      <c r="M4328" s="15"/>
      <c r="N4328" s="11"/>
      <c r="O4328" s="11"/>
      <c r="P4328" s="11"/>
      <c r="Q4328" s="11"/>
      <c r="R4328" s="15"/>
      <c r="S4328" s="13"/>
      <c r="T4328" s="13"/>
      <c r="U4328" s="19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9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</row>
    <row r="4329" spans="1:8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12"/>
      <c r="K4329" s="30"/>
      <c r="L4329" s="2"/>
      <c r="M4329" s="15"/>
      <c r="N4329" s="11"/>
      <c r="O4329" s="11"/>
      <c r="P4329" s="11"/>
      <c r="Q4329" s="11"/>
      <c r="R4329" s="15"/>
      <c r="S4329" s="13"/>
      <c r="T4329" s="13"/>
      <c r="U4329" s="19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9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</row>
    <row r="4330" spans="1:8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12"/>
      <c r="K4330" s="30"/>
      <c r="L4330" s="2"/>
      <c r="M4330" s="15"/>
      <c r="N4330" s="11"/>
      <c r="O4330" s="11"/>
      <c r="P4330" s="11"/>
      <c r="Q4330" s="11"/>
      <c r="R4330" s="15"/>
      <c r="S4330" s="13"/>
      <c r="T4330" s="13"/>
      <c r="U4330" s="19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9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</row>
    <row r="4331" spans="1:8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12"/>
      <c r="K4331" s="30"/>
      <c r="L4331" s="2"/>
      <c r="M4331" s="15"/>
      <c r="N4331" s="11"/>
      <c r="O4331" s="11"/>
      <c r="P4331" s="11"/>
      <c r="Q4331" s="11"/>
      <c r="R4331" s="15"/>
      <c r="S4331" s="13"/>
      <c r="T4331" s="13"/>
      <c r="U4331" s="19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9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</row>
    <row r="4332" spans="1:8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12"/>
      <c r="K4332" s="30"/>
      <c r="L4332" s="2"/>
      <c r="M4332" s="15"/>
      <c r="N4332" s="11"/>
      <c r="O4332" s="11"/>
      <c r="P4332" s="11"/>
      <c r="Q4332" s="11"/>
      <c r="R4332" s="15"/>
      <c r="S4332" s="13"/>
      <c r="T4332" s="13"/>
      <c r="U4332" s="19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9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</row>
    <row r="4333" spans="1:8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12"/>
      <c r="K4333" s="30"/>
      <c r="L4333" s="2"/>
      <c r="M4333" s="15"/>
      <c r="N4333" s="11"/>
      <c r="O4333" s="11"/>
      <c r="P4333" s="11"/>
      <c r="Q4333" s="11"/>
      <c r="R4333" s="15"/>
      <c r="S4333" s="13"/>
      <c r="T4333" s="13"/>
      <c r="U4333" s="19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9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</row>
    <row r="4334" spans="1:8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12"/>
      <c r="K4334" s="30"/>
      <c r="L4334" s="2"/>
      <c r="M4334" s="15"/>
      <c r="N4334" s="11"/>
      <c r="O4334" s="11"/>
      <c r="P4334" s="11"/>
      <c r="Q4334" s="11"/>
      <c r="R4334" s="15"/>
      <c r="S4334" s="13"/>
      <c r="T4334" s="13"/>
      <c r="U4334" s="19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9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</row>
    <row r="4335" spans="1:8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12"/>
      <c r="K4335" s="30"/>
      <c r="L4335" s="2"/>
      <c r="M4335" s="15"/>
      <c r="N4335" s="11"/>
      <c r="O4335" s="11"/>
      <c r="P4335" s="11"/>
      <c r="Q4335" s="11"/>
      <c r="R4335" s="15"/>
      <c r="S4335" s="13"/>
      <c r="T4335" s="13"/>
      <c r="U4335" s="19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9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</row>
    <row r="4336" spans="1:8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12"/>
      <c r="K4336" s="30"/>
      <c r="L4336" s="2"/>
      <c r="M4336" s="15"/>
      <c r="N4336" s="11"/>
      <c r="O4336" s="11"/>
      <c r="P4336" s="11"/>
      <c r="Q4336" s="11"/>
      <c r="R4336" s="15"/>
      <c r="S4336" s="13"/>
      <c r="T4336" s="13"/>
      <c r="U4336" s="19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9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</row>
    <row r="4337" spans="1:8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12"/>
      <c r="K4337" s="30"/>
      <c r="L4337" s="2"/>
      <c r="M4337" s="15"/>
      <c r="N4337" s="11"/>
      <c r="O4337" s="11"/>
      <c r="P4337" s="11"/>
      <c r="Q4337" s="11"/>
      <c r="R4337" s="15"/>
      <c r="S4337" s="13"/>
      <c r="T4337" s="13"/>
      <c r="U4337" s="19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9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</row>
    <row r="4338" spans="1:8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12"/>
      <c r="K4338" s="30"/>
      <c r="L4338" s="2"/>
      <c r="M4338" s="15"/>
      <c r="N4338" s="11"/>
      <c r="O4338" s="11"/>
      <c r="P4338" s="11"/>
      <c r="Q4338" s="11"/>
      <c r="R4338" s="15"/>
      <c r="S4338" s="13"/>
      <c r="T4338" s="13"/>
      <c r="U4338" s="19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9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</row>
    <row r="4339" spans="1:8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12"/>
      <c r="K4339" s="30"/>
      <c r="L4339" s="2"/>
      <c r="M4339" s="15"/>
      <c r="N4339" s="11"/>
      <c r="O4339" s="11"/>
      <c r="P4339" s="11"/>
      <c r="Q4339" s="11"/>
      <c r="R4339" s="15"/>
      <c r="S4339" s="13"/>
      <c r="T4339" s="13"/>
      <c r="U4339" s="19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9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</row>
    <row r="4340" spans="1:8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12"/>
      <c r="K4340" s="30"/>
      <c r="L4340" s="2"/>
      <c r="M4340" s="15"/>
      <c r="N4340" s="11"/>
      <c r="O4340" s="11"/>
      <c r="P4340" s="11"/>
      <c r="Q4340" s="11"/>
      <c r="R4340" s="15"/>
      <c r="S4340" s="13"/>
      <c r="T4340" s="13"/>
      <c r="U4340" s="19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9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</row>
    <row r="4341" spans="1:8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12"/>
      <c r="K4341" s="30"/>
      <c r="L4341" s="2"/>
      <c r="M4341" s="15"/>
      <c r="N4341" s="11"/>
      <c r="O4341" s="11"/>
      <c r="P4341" s="11"/>
      <c r="Q4341" s="11"/>
      <c r="R4341" s="15"/>
      <c r="S4341" s="13"/>
      <c r="T4341" s="13"/>
      <c r="U4341" s="19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9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</row>
    <row r="4342" spans="1:8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12"/>
      <c r="K4342" s="30"/>
      <c r="L4342" s="2"/>
      <c r="M4342" s="15"/>
      <c r="N4342" s="11"/>
      <c r="O4342" s="11"/>
      <c r="P4342" s="11"/>
      <c r="Q4342" s="11"/>
      <c r="R4342" s="15"/>
      <c r="S4342" s="13"/>
      <c r="T4342" s="13"/>
      <c r="U4342" s="19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9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</row>
    <row r="4343" spans="1:8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12"/>
      <c r="K4343" s="30"/>
      <c r="L4343" s="2"/>
      <c r="M4343" s="15"/>
      <c r="N4343" s="11"/>
      <c r="O4343" s="11"/>
      <c r="P4343" s="11"/>
      <c r="Q4343" s="11"/>
      <c r="R4343" s="15"/>
      <c r="S4343" s="13"/>
      <c r="T4343" s="13"/>
      <c r="U4343" s="19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9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</row>
    <row r="4344" spans="1:8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12"/>
      <c r="K4344" s="30"/>
      <c r="L4344" s="2"/>
      <c r="M4344" s="15"/>
      <c r="N4344" s="11"/>
      <c r="O4344" s="11"/>
      <c r="P4344" s="11"/>
      <c r="Q4344" s="11"/>
      <c r="R4344" s="15"/>
      <c r="S4344" s="13"/>
      <c r="T4344" s="13"/>
      <c r="U4344" s="19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9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</row>
    <row r="4345" spans="1:8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12"/>
      <c r="K4345" s="30"/>
      <c r="L4345" s="2"/>
      <c r="M4345" s="15"/>
      <c r="N4345" s="11"/>
      <c r="O4345" s="11"/>
      <c r="P4345" s="11"/>
      <c r="Q4345" s="11"/>
      <c r="R4345" s="15"/>
      <c r="S4345" s="13"/>
      <c r="T4345" s="13"/>
      <c r="U4345" s="19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9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</row>
    <row r="4346" spans="1:8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12"/>
      <c r="K4346" s="30"/>
      <c r="L4346" s="2"/>
      <c r="M4346" s="15"/>
      <c r="N4346" s="11"/>
      <c r="O4346" s="11"/>
      <c r="P4346" s="11"/>
      <c r="Q4346" s="11"/>
      <c r="R4346" s="15"/>
      <c r="S4346" s="13"/>
      <c r="T4346" s="13"/>
      <c r="U4346" s="19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9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</row>
    <row r="4347" spans="1:8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12"/>
      <c r="K4347" s="30"/>
      <c r="L4347" s="2"/>
      <c r="M4347" s="15"/>
      <c r="N4347" s="11"/>
      <c r="O4347" s="11"/>
      <c r="P4347" s="11"/>
      <c r="Q4347" s="11"/>
      <c r="R4347" s="15"/>
      <c r="S4347" s="13"/>
      <c r="T4347" s="13"/>
      <c r="U4347" s="19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9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</row>
    <row r="4348" spans="1:8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12"/>
      <c r="K4348" s="30"/>
      <c r="L4348" s="2"/>
      <c r="M4348" s="15"/>
      <c r="N4348" s="11"/>
      <c r="O4348" s="11"/>
      <c r="P4348" s="11"/>
      <c r="Q4348" s="11"/>
      <c r="R4348" s="15"/>
      <c r="S4348" s="13"/>
      <c r="T4348" s="13"/>
      <c r="U4348" s="19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9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</row>
    <row r="4349" spans="1:8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12"/>
      <c r="K4349" s="30"/>
      <c r="L4349" s="2"/>
      <c r="M4349" s="15"/>
      <c r="N4349" s="11"/>
      <c r="O4349" s="11"/>
      <c r="P4349" s="11"/>
      <c r="Q4349" s="11"/>
      <c r="R4349" s="15"/>
      <c r="S4349" s="13"/>
      <c r="T4349" s="13"/>
      <c r="U4349" s="19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9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</row>
    <row r="4350" spans="1:8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12"/>
      <c r="K4350" s="30"/>
      <c r="L4350" s="2"/>
      <c r="M4350" s="15"/>
      <c r="N4350" s="11"/>
      <c r="O4350" s="11"/>
      <c r="P4350" s="11"/>
      <c r="Q4350" s="11"/>
      <c r="R4350" s="15"/>
      <c r="S4350" s="13"/>
      <c r="T4350" s="13"/>
      <c r="U4350" s="19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9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</row>
    <row r="4351" spans="1:8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12"/>
      <c r="K4351" s="30"/>
      <c r="L4351" s="2"/>
      <c r="M4351" s="15"/>
      <c r="N4351" s="11"/>
      <c r="O4351" s="11"/>
      <c r="P4351" s="11"/>
      <c r="Q4351" s="11"/>
      <c r="R4351" s="15"/>
      <c r="S4351" s="13"/>
      <c r="T4351" s="13"/>
      <c r="U4351" s="19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9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</row>
    <row r="4352" spans="1:8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12"/>
      <c r="K4352" s="30"/>
      <c r="L4352" s="2"/>
      <c r="M4352" s="15"/>
      <c r="N4352" s="11"/>
      <c r="O4352" s="11"/>
      <c r="P4352" s="11"/>
      <c r="Q4352" s="11"/>
      <c r="R4352" s="15"/>
      <c r="S4352" s="13"/>
      <c r="T4352" s="13"/>
      <c r="U4352" s="19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9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</row>
    <row r="4353" spans="1:8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12"/>
      <c r="K4353" s="30"/>
      <c r="L4353" s="2"/>
      <c r="M4353" s="15"/>
      <c r="N4353" s="11"/>
      <c r="O4353" s="11"/>
      <c r="P4353" s="11"/>
      <c r="Q4353" s="11"/>
      <c r="R4353" s="15"/>
      <c r="S4353" s="13"/>
      <c r="T4353" s="13"/>
      <c r="U4353" s="19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9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</row>
    <row r="4354" spans="1:8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12"/>
      <c r="K4354" s="30"/>
      <c r="L4354" s="2"/>
      <c r="M4354" s="15"/>
      <c r="N4354" s="11"/>
      <c r="O4354" s="11"/>
      <c r="P4354" s="11"/>
      <c r="Q4354" s="11"/>
      <c r="R4354" s="15"/>
      <c r="S4354" s="13"/>
      <c r="T4354" s="13"/>
      <c r="U4354" s="19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9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</row>
    <row r="4355" spans="1:8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12"/>
      <c r="K4355" s="30"/>
      <c r="L4355" s="2"/>
      <c r="M4355" s="15"/>
      <c r="N4355" s="11"/>
      <c r="O4355" s="11"/>
      <c r="P4355" s="11"/>
      <c r="Q4355" s="11"/>
      <c r="R4355" s="15"/>
      <c r="S4355" s="13"/>
      <c r="T4355" s="13"/>
      <c r="U4355" s="19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9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</row>
    <row r="4356" spans="1:8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12"/>
      <c r="K4356" s="30"/>
      <c r="L4356" s="2"/>
      <c r="M4356" s="15"/>
      <c r="N4356" s="11"/>
      <c r="O4356" s="11"/>
      <c r="P4356" s="11"/>
      <c r="Q4356" s="11"/>
      <c r="R4356" s="15"/>
      <c r="S4356" s="13"/>
      <c r="T4356" s="13"/>
      <c r="U4356" s="19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9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</row>
    <row r="4357" spans="1:8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12"/>
      <c r="K4357" s="30"/>
      <c r="L4357" s="2"/>
      <c r="M4357" s="15"/>
      <c r="N4357" s="11"/>
      <c r="O4357" s="11"/>
      <c r="P4357" s="11"/>
      <c r="Q4357" s="11"/>
      <c r="R4357" s="15"/>
      <c r="S4357" s="13"/>
      <c r="T4357" s="13"/>
      <c r="U4357" s="19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9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</row>
    <row r="4358" spans="1:8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12"/>
      <c r="K4358" s="30"/>
      <c r="L4358" s="2"/>
      <c r="M4358" s="15"/>
      <c r="N4358" s="11"/>
      <c r="O4358" s="11"/>
      <c r="P4358" s="11"/>
      <c r="Q4358" s="11"/>
      <c r="R4358" s="15"/>
      <c r="S4358" s="13"/>
      <c r="T4358" s="13"/>
      <c r="U4358" s="19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9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</row>
    <row r="4359" spans="1:8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12"/>
      <c r="K4359" s="30"/>
      <c r="L4359" s="2"/>
      <c r="M4359" s="15"/>
      <c r="N4359" s="11"/>
      <c r="O4359" s="11"/>
      <c r="P4359" s="11"/>
      <c r="Q4359" s="11"/>
      <c r="R4359" s="15"/>
      <c r="S4359" s="13"/>
      <c r="T4359" s="13"/>
      <c r="U4359" s="19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9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</row>
    <row r="4360" spans="1:8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12"/>
      <c r="K4360" s="30"/>
      <c r="L4360" s="2"/>
      <c r="M4360" s="15"/>
      <c r="N4360" s="11"/>
      <c r="O4360" s="11"/>
      <c r="P4360" s="11"/>
      <c r="Q4360" s="11"/>
      <c r="R4360" s="15"/>
      <c r="S4360" s="13"/>
      <c r="T4360" s="13"/>
      <c r="U4360" s="19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9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</row>
    <row r="4361" spans="1:8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12"/>
      <c r="K4361" s="30"/>
      <c r="L4361" s="2"/>
      <c r="M4361" s="15"/>
      <c r="N4361" s="11"/>
      <c r="O4361" s="11"/>
      <c r="P4361" s="11"/>
      <c r="Q4361" s="11"/>
      <c r="R4361" s="15"/>
      <c r="S4361" s="13"/>
      <c r="T4361" s="13"/>
      <c r="U4361" s="19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9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</row>
    <row r="4362" spans="1:8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12"/>
      <c r="K4362" s="30"/>
      <c r="L4362" s="2"/>
      <c r="M4362" s="15"/>
      <c r="N4362" s="11"/>
      <c r="O4362" s="11"/>
      <c r="P4362" s="11"/>
      <c r="Q4362" s="11"/>
      <c r="R4362" s="15"/>
      <c r="S4362" s="13"/>
      <c r="T4362" s="13"/>
      <c r="U4362" s="19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9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</row>
    <row r="4363" spans="1:8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12"/>
      <c r="K4363" s="30"/>
      <c r="L4363" s="2"/>
      <c r="M4363" s="15"/>
      <c r="N4363" s="11"/>
      <c r="O4363" s="11"/>
      <c r="P4363" s="11"/>
      <c r="Q4363" s="11"/>
      <c r="R4363" s="15"/>
      <c r="S4363" s="13"/>
      <c r="T4363" s="13"/>
      <c r="U4363" s="19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9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</row>
    <row r="4364" spans="1:8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12"/>
      <c r="K4364" s="30"/>
      <c r="L4364" s="2"/>
      <c r="M4364" s="15"/>
      <c r="N4364" s="11"/>
      <c r="O4364" s="11"/>
      <c r="P4364" s="11"/>
      <c r="Q4364" s="11"/>
      <c r="R4364" s="15"/>
      <c r="S4364" s="13"/>
      <c r="T4364" s="13"/>
      <c r="U4364" s="19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9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</row>
    <row r="4365" spans="1:8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12"/>
      <c r="K4365" s="30"/>
      <c r="L4365" s="2"/>
      <c r="M4365" s="15"/>
      <c r="N4365" s="11"/>
      <c r="O4365" s="11"/>
      <c r="P4365" s="11"/>
      <c r="Q4365" s="11"/>
      <c r="R4365" s="15"/>
      <c r="S4365" s="13"/>
      <c r="T4365" s="13"/>
      <c r="U4365" s="19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9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</row>
    <row r="4366" spans="1:8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12"/>
      <c r="K4366" s="30"/>
      <c r="L4366" s="2"/>
      <c r="M4366" s="15"/>
      <c r="N4366" s="11"/>
      <c r="O4366" s="11"/>
      <c r="P4366" s="11"/>
      <c r="Q4366" s="11"/>
      <c r="R4366" s="15"/>
      <c r="S4366" s="13"/>
      <c r="T4366" s="13"/>
      <c r="U4366" s="19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9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</row>
    <row r="4367" spans="1:8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12"/>
      <c r="K4367" s="30"/>
      <c r="L4367" s="2"/>
      <c r="M4367" s="15"/>
      <c r="N4367" s="11"/>
      <c r="O4367" s="11"/>
      <c r="P4367" s="11"/>
      <c r="Q4367" s="11"/>
      <c r="R4367" s="15"/>
      <c r="S4367" s="13"/>
      <c r="T4367" s="13"/>
      <c r="U4367" s="19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9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</row>
    <row r="4368" spans="1:8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12"/>
      <c r="K4368" s="30"/>
      <c r="L4368" s="2"/>
      <c r="M4368" s="15"/>
      <c r="N4368" s="11"/>
      <c r="O4368" s="11"/>
      <c r="P4368" s="11"/>
      <c r="Q4368" s="11"/>
      <c r="R4368" s="15"/>
      <c r="S4368" s="13"/>
      <c r="T4368" s="13"/>
      <c r="U4368" s="19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9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</row>
    <row r="4369" spans="1:8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12"/>
      <c r="K4369" s="30"/>
      <c r="L4369" s="2"/>
      <c r="M4369" s="15"/>
      <c r="N4369" s="11"/>
      <c r="O4369" s="11"/>
      <c r="P4369" s="11"/>
      <c r="Q4369" s="11"/>
      <c r="R4369" s="15"/>
      <c r="S4369" s="13"/>
      <c r="T4369" s="13"/>
      <c r="U4369" s="19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9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</row>
    <row r="4370" spans="1:8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12"/>
      <c r="K4370" s="30"/>
      <c r="L4370" s="2"/>
      <c r="M4370" s="15"/>
      <c r="N4370" s="11"/>
      <c r="O4370" s="11"/>
      <c r="P4370" s="11"/>
      <c r="Q4370" s="11"/>
      <c r="R4370" s="15"/>
      <c r="S4370" s="13"/>
      <c r="T4370" s="13"/>
      <c r="U4370" s="19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9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</row>
    <row r="4371" spans="1:8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12"/>
      <c r="K4371" s="30"/>
      <c r="L4371" s="2"/>
      <c r="M4371" s="15"/>
      <c r="N4371" s="11"/>
      <c r="O4371" s="11"/>
      <c r="P4371" s="11"/>
      <c r="Q4371" s="11"/>
      <c r="R4371" s="15"/>
      <c r="S4371" s="13"/>
      <c r="T4371" s="13"/>
      <c r="U4371" s="19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9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</row>
    <row r="4372" spans="1:8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12"/>
      <c r="K4372" s="30"/>
      <c r="L4372" s="2"/>
      <c r="M4372" s="15"/>
      <c r="N4372" s="11"/>
      <c r="O4372" s="11"/>
      <c r="P4372" s="11"/>
      <c r="Q4372" s="11"/>
      <c r="R4372" s="15"/>
      <c r="S4372" s="13"/>
      <c r="T4372" s="13"/>
      <c r="U4372" s="19"/>
      <c r="V4372" s="13"/>
      <c r="W4372" s="4"/>
      <c r="X4372" s="30"/>
      <c r="Y4372" s="27"/>
      <c r="Z4372" s="27"/>
      <c r="AA4372" s="32"/>
      <c r="AB4372" s="20"/>
      <c r="AC4372" s="23"/>
      <c r="AD4372" s="27"/>
      <c r="AE4372" s="20"/>
      <c r="AF4372" s="20"/>
      <c r="AG4372" s="20"/>
      <c r="AH4372" s="27"/>
      <c r="AI4372" s="21"/>
      <c r="AJ4372" s="27"/>
      <c r="AK4372" s="27"/>
      <c r="AL4372" s="23"/>
      <c r="AM4372" s="23"/>
      <c r="AN4372" s="23"/>
      <c r="AO4372" s="23"/>
      <c r="AP4372" s="23"/>
      <c r="AQ4372" s="23"/>
      <c r="AR4372" s="23"/>
      <c r="AS4372" s="23"/>
      <c r="AT4372" s="23"/>
      <c r="AU4372" s="23"/>
      <c r="AV4372" s="23"/>
      <c r="AW4372" s="23"/>
      <c r="AX4372" s="23"/>
      <c r="AY4372" s="23"/>
      <c r="AZ4372" s="23"/>
      <c r="BA4372" s="23"/>
      <c r="BB4372" s="23"/>
      <c r="BC4372" s="23"/>
      <c r="BD4372" s="23"/>
      <c r="BE4372" s="23"/>
      <c r="BF4372" s="23"/>
      <c r="BG4372" s="23"/>
      <c r="BH4372" s="23"/>
      <c r="BI4372" s="23"/>
      <c r="BJ4372" s="23"/>
      <c r="BK4372" s="23"/>
      <c r="BL4372" s="23"/>
      <c r="BM4372" s="23"/>
      <c r="BN4372" s="23"/>
      <c r="BO4372" s="23"/>
      <c r="BP4372" s="23"/>
      <c r="BQ4372" s="23"/>
      <c r="BR4372" s="23"/>
      <c r="BS4372" s="23"/>
      <c r="BT4372" s="23"/>
      <c r="BU4372" s="23"/>
      <c r="BV4372" s="23"/>
      <c r="BW4372" s="23"/>
      <c r="BX4372" s="23"/>
      <c r="BY4372" s="23"/>
      <c r="BZ4372" s="23"/>
      <c r="CA4372" s="23"/>
      <c r="CB4372" s="23"/>
    </row>
    <row r="4373" spans="1:8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12"/>
      <c r="K4373" s="30"/>
      <c r="L4373" s="2"/>
      <c r="M4373" s="15"/>
      <c r="N4373" s="11"/>
      <c r="O4373" s="11"/>
      <c r="P4373" s="11"/>
      <c r="Q4373" s="11"/>
      <c r="R4373" s="15"/>
      <c r="S4373" s="13"/>
      <c r="T4373" s="13"/>
      <c r="U4373" s="19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9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</row>
    <row r="4374" spans="1:8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12"/>
      <c r="K4374" s="30"/>
      <c r="L4374" s="2"/>
      <c r="M4374" s="15"/>
      <c r="N4374" s="11"/>
      <c r="O4374" s="11"/>
      <c r="P4374" s="11"/>
      <c r="Q4374" s="11"/>
      <c r="R4374" s="15"/>
      <c r="S4374" s="13"/>
      <c r="T4374" s="13"/>
      <c r="U4374" s="19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9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</row>
    <row r="4375" spans="1:8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12"/>
      <c r="K4375" s="30"/>
      <c r="L4375" s="2"/>
      <c r="M4375" s="15"/>
      <c r="N4375" s="11"/>
      <c r="O4375" s="11"/>
      <c r="P4375" s="11"/>
      <c r="Q4375" s="11"/>
      <c r="R4375" s="15"/>
      <c r="S4375" s="13"/>
      <c r="T4375" s="13"/>
      <c r="U4375" s="19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9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</row>
    <row r="4376" spans="1:8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12"/>
      <c r="K4376" s="30"/>
      <c r="L4376" s="2"/>
      <c r="M4376" s="15"/>
      <c r="N4376" s="11"/>
      <c r="O4376" s="11"/>
      <c r="P4376" s="11"/>
      <c r="Q4376" s="11"/>
      <c r="R4376" s="15"/>
      <c r="S4376" s="13"/>
      <c r="T4376" s="13"/>
      <c r="U4376" s="19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9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</row>
    <row r="4377" spans="1:8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12"/>
      <c r="K4377" s="30"/>
      <c r="L4377" s="2"/>
      <c r="M4377" s="15"/>
      <c r="N4377" s="11"/>
      <c r="O4377" s="11"/>
      <c r="P4377" s="11"/>
      <c r="Q4377" s="11"/>
      <c r="R4377" s="15"/>
      <c r="S4377" s="13"/>
      <c r="T4377" s="13"/>
      <c r="U4377" s="19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9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</row>
    <row r="4378" spans="1:8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12"/>
      <c r="K4378" s="30"/>
      <c r="L4378" s="2"/>
      <c r="M4378" s="15"/>
      <c r="N4378" s="11"/>
      <c r="O4378" s="11"/>
      <c r="P4378" s="11"/>
      <c r="Q4378" s="11"/>
      <c r="R4378" s="15"/>
      <c r="S4378" s="13"/>
      <c r="T4378" s="13"/>
      <c r="U4378" s="19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9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</row>
    <row r="4379" spans="1:8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12"/>
      <c r="K4379" s="30"/>
      <c r="L4379" s="2"/>
      <c r="M4379" s="15"/>
      <c r="N4379" s="11"/>
      <c r="O4379" s="11"/>
      <c r="P4379" s="11"/>
      <c r="Q4379" s="11"/>
      <c r="R4379" s="15"/>
      <c r="S4379" s="13"/>
      <c r="T4379" s="13"/>
      <c r="U4379" s="19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9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</row>
    <row r="4380" spans="1:8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12"/>
      <c r="K4380" s="30"/>
      <c r="L4380" s="2"/>
      <c r="M4380" s="15"/>
      <c r="N4380" s="11"/>
      <c r="O4380" s="11"/>
      <c r="P4380" s="11"/>
      <c r="Q4380" s="11"/>
      <c r="R4380" s="15"/>
      <c r="S4380" s="13"/>
      <c r="T4380" s="13"/>
      <c r="U4380" s="19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9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</row>
    <row r="4381" spans="1:8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12"/>
      <c r="K4381" s="30"/>
      <c r="L4381" s="2"/>
      <c r="M4381" s="15"/>
      <c r="N4381" s="11"/>
      <c r="O4381" s="11"/>
      <c r="P4381" s="11"/>
      <c r="Q4381" s="11"/>
      <c r="R4381" s="15"/>
      <c r="S4381" s="13"/>
      <c r="T4381" s="13"/>
      <c r="U4381" s="19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9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</row>
    <row r="4382" spans="1:8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12"/>
      <c r="K4382" s="30"/>
      <c r="L4382" s="2"/>
      <c r="M4382" s="15"/>
      <c r="N4382" s="11"/>
      <c r="O4382" s="11"/>
      <c r="P4382" s="11"/>
      <c r="Q4382" s="11"/>
      <c r="R4382" s="15"/>
      <c r="S4382" s="13"/>
      <c r="T4382" s="13"/>
      <c r="U4382" s="19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9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</row>
    <row r="4383" spans="1:8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12"/>
      <c r="K4383" s="30"/>
      <c r="L4383" s="2"/>
      <c r="M4383" s="15"/>
      <c r="N4383" s="11"/>
      <c r="O4383" s="11"/>
      <c r="P4383" s="11"/>
      <c r="Q4383" s="11"/>
      <c r="R4383" s="15"/>
      <c r="S4383" s="13"/>
      <c r="T4383" s="13"/>
      <c r="U4383" s="19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9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</row>
    <row r="4384" spans="1:8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12"/>
      <c r="K4384" s="30"/>
      <c r="L4384" s="2"/>
      <c r="M4384" s="15"/>
      <c r="N4384" s="11"/>
      <c r="O4384" s="11"/>
      <c r="P4384" s="11"/>
      <c r="Q4384" s="11"/>
      <c r="R4384" s="15"/>
      <c r="S4384" s="13"/>
      <c r="T4384" s="13"/>
      <c r="U4384" s="19"/>
      <c r="V4384" s="13"/>
      <c r="W4384" s="4"/>
      <c r="X4384" s="30"/>
      <c r="Y4384" s="9"/>
      <c r="Z4384" s="9"/>
      <c r="AA4384" s="28"/>
      <c r="AB4384" s="3"/>
      <c r="AC4384" s="1"/>
      <c r="AD4384" s="9"/>
      <c r="AE4384" s="3"/>
      <c r="AF4384" s="3"/>
      <c r="AG4384" s="3"/>
      <c r="AH4384" s="9"/>
      <c r="AI4384" s="10"/>
      <c r="AJ4384" s="9"/>
      <c r="AK4384" s="9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</row>
    <row r="4385" spans="1:8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12"/>
      <c r="K4385" s="30"/>
      <c r="L4385" s="2"/>
      <c r="M4385" s="15"/>
      <c r="N4385" s="11"/>
      <c r="O4385" s="11"/>
      <c r="P4385" s="11"/>
      <c r="Q4385" s="11"/>
      <c r="R4385" s="15"/>
      <c r="S4385" s="13"/>
      <c r="T4385" s="13"/>
      <c r="U4385" s="19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9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</row>
    <row r="4386" spans="1:8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12"/>
      <c r="K4386" s="30"/>
      <c r="L4386" s="2"/>
      <c r="M4386" s="15"/>
      <c r="N4386" s="11"/>
      <c r="O4386" s="11"/>
      <c r="P4386" s="11"/>
      <c r="Q4386" s="11"/>
      <c r="R4386" s="15"/>
      <c r="S4386" s="13"/>
      <c r="T4386" s="13"/>
      <c r="U4386" s="19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9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</row>
    <row r="4387" spans="1:8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12"/>
      <c r="K4387" s="30"/>
      <c r="L4387" s="2"/>
      <c r="M4387" s="15"/>
      <c r="N4387" s="11"/>
      <c r="O4387" s="11"/>
      <c r="P4387" s="11"/>
      <c r="Q4387" s="11"/>
      <c r="R4387" s="15"/>
      <c r="S4387" s="13"/>
      <c r="T4387" s="13"/>
      <c r="U4387" s="19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9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</row>
    <row r="4388" spans="1:8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12"/>
      <c r="K4388" s="30"/>
      <c r="L4388" s="2"/>
      <c r="M4388" s="15"/>
      <c r="N4388" s="11"/>
      <c r="O4388" s="11"/>
      <c r="P4388" s="11"/>
      <c r="Q4388" s="11"/>
      <c r="R4388" s="15"/>
      <c r="S4388" s="13"/>
      <c r="T4388" s="13"/>
      <c r="U4388" s="19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9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</row>
    <row r="4389" spans="1:8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12"/>
      <c r="K4389" s="30"/>
      <c r="L4389" s="2"/>
      <c r="M4389" s="15"/>
      <c r="N4389" s="11"/>
      <c r="O4389" s="11"/>
      <c r="P4389" s="11"/>
      <c r="Q4389" s="11"/>
      <c r="R4389" s="15"/>
      <c r="S4389" s="13"/>
      <c r="T4389" s="13"/>
      <c r="U4389" s="19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9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</row>
    <row r="4390" spans="1:8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12"/>
      <c r="K4390" s="30"/>
      <c r="L4390" s="2"/>
      <c r="M4390" s="15"/>
      <c r="N4390" s="11"/>
      <c r="O4390" s="11"/>
      <c r="P4390" s="11"/>
      <c r="Q4390" s="11"/>
      <c r="R4390" s="15"/>
      <c r="S4390" s="13"/>
      <c r="T4390" s="13"/>
      <c r="U4390" s="19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9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</row>
    <row r="4391" spans="1:8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12"/>
      <c r="K4391" s="30"/>
      <c r="L4391" s="2"/>
      <c r="M4391" s="15"/>
      <c r="N4391" s="11"/>
      <c r="O4391" s="11"/>
      <c r="P4391" s="11"/>
      <c r="Q4391" s="11"/>
      <c r="R4391" s="15"/>
      <c r="S4391" s="13"/>
      <c r="T4391" s="13"/>
      <c r="U4391" s="19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9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</row>
    <row r="4392" spans="1:8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12"/>
      <c r="K4392" s="30"/>
      <c r="L4392" s="2"/>
      <c r="M4392" s="15"/>
      <c r="N4392" s="11"/>
      <c r="O4392" s="11"/>
      <c r="P4392" s="11"/>
      <c r="Q4392" s="11"/>
      <c r="R4392" s="15"/>
      <c r="S4392" s="13"/>
      <c r="T4392" s="13"/>
      <c r="U4392" s="19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9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</row>
    <row r="4393" spans="1:8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12"/>
      <c r="K4393" s="30"/>
      <c r="L4393" s="2"/>
      <c r="M4393" s="15"/>
      <c r="N4393" s="11"/>
      <c r="O4393" s="11"/>
      <c r="P4393" s="11"/>
      <c r="Q4393" s="11"/>
      <c r="R4393" s="15"/>
      <c r="S4393" s="13"/>
      <c r="T4393" s="13"/>
      <c r="U4393" s="19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9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</row>
    <row r="4394" spans="1:8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12"/>
      <c r="K4394" s="30"/>
      <c r="L4394" s="2"/>
      <c r="M4394" s="15"/>
      <c r="N4394" s="11"/>
      <c r="O4394" s="11"/>
      <c r="P4394" s="11"/>
      <c r="Q4394" s="11"/>
      <c r="R4394" s="15"/>
      <c r="S4394" s="13"/>
      <c r="T4394" s="13"/>
      <c r="U4394" s="19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9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</row>
    <row r="4395" spans="1:8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12"/>
      <c r="K4395" s="30"/>
      <c r="L4395" s="2"/>
      <c r="M4395" s="15"/>
      <c r="N4395" s="11"/>
      <c r="O4395" s="11"/>
      <c r="P4395" s="11"/>
      <c r="Q4395" s="11"/>
      <c r="R4395" s="15"/>
      <c r="S4395" s="13"/>
      <c r="T4395" s="13"/>
      <c r="U4395" s="19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9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</row>
    <row r="4396" spans="1:8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12"/>
      <c r="K4396" s="30"/>
      <c r="L4396" s="2"/>
      <c r="M4396" s="15"/>
      <c r="N4396" s="11"/>
      <c r="O4396" s="11"/>
      <c r="P4396" s="11"/>
      <c r="Q4396" s="11"/>
      <c r="R4396" s="15"/>
      <c r="S4396" s="13"/>
      <c r="T4396" s="13"/>
      <c r="U4396" s="19"/>
      <c r="V4396" s="13"/>
      <c r="W4396" s="4"/>
      <c r="X4396" s="30"/>
      <c r="Y4396" s="9"/>
      <c r="Z4396" s="9"/>
      <c r="AA4396" s="28"/>
      <c r="AB4396" s="3"/>
      <c r="AC4396" s="1"/>
      <c r="AD4396" s="9"/>
      <c r="AE4396" s="3"/>
      <c r="AF4396" s="3"/>
      <c r="AG4396" s="3"/>
      <c r="AH4396" s="9"/>
      <c r="AI4396" s="10"/>
      <c r="AJ4396" s="9"/>
      <c r="AK4396" s="9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</row>
    <row r="4397" spans="1:8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12"/>
      <c r="K4397" s="30"/>
      <c r="L4397" s="2"/>
      <c r="M4397" s="15"/>
      <c r="N4397" s="11"/>
      <c r="O4397" s="11"/>
      <c r="P4397" s="11"/>
      <c r="Q4397" s="11"/>
      <c r="R4397" s="15"/>
      <c r="S4397" s="13"/>
      <c r="T4397" s="13"/>
      <c r="U4397" s="19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9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</row>
    <row r="4398" spans="1:8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12"/>
      <c r="K4398" s="30"/>
      <c r="L4398" s="2"/>
      <c r="M4398" s="15"/>
      <c r="N4398" s="11"/>
      <c r="O4398" s="11"/>
      <c r="P4398" s="11"/>
      <c r="Q4398" s="11"/>
      <c r="R4398" s="15"/>
      <c r="S4398" s="13"/>
      <c r="T4398" s="13"/>
      <c r="U4398" s="19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9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</row>
    <row r="4399" spans="1:8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12"/>
      <c r="K4399" s="30"/>
      <c r="L4399" s="2"/>
      <c r="M4399" s="15"/>
      <c r="N4399" s="11"/>
      <c r="O4399" s="11"/>
      <c r="P4399" s="11"/>
      <c r="Q4399" s="11"/>
      <c r="R4399" s="15"/>
      <c r="S4399" s="13"/>
      <c r="T4399" s="13"/>
      <c r="U4399" s="19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9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</row>
    <row r="4400" spans="1:8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12"/>
      <c r="K4400" s="30"/>
      <c r="L4400" s="2"/>
      <c r="M4400" s="15"/>
      <c r="N4400" s="11"/>
      <c r="O4400" s="11"/>
      <c r="P4400" s="11"/>
      <c r="Q4400" s="11"/>
      <c r="R4400" s="15"/>
      <c r="S4400" s="13"/>
      <c r="T4400" s="13"/>
      <c r="U4400" s="19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9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</row>
    <row r="4401" spans="1:8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12"/>
      <c r="K4401" s="30"/>
      <c r="L4401" s="2"/>
      <c r="M4401" s="15"/>
      <c r="N4401" s="11"/>
      <c r="O4401" s="11"/>
      <c r="P4401" s="11"/>
      <c r="Q4401" s="11"/>
      <c r="R4401" s="15"/>
      <c r="S4401" s="13"/>
      <c r="T4401" s="13"/>
      <c r="U4401" s="19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9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</row>
    <row r="4402" spans="1:8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12"/>
      <c r="K4402" s="30"/>
      <c r="L4402" s="2"/>
      <c r="M4402" s="15"/>
      <c r="N4402" s="11"/>
      <c r="O4402" s="11"/>
      <c r="P4402" s="11"/>
      <c r="Q4402" s="11"/>
      <c r="R4402" s="15"/>
      <c r="S4402" s="13"/>
      <c r="T4402" s="13"/>
      <c r="U4402" s="19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9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</row>
    <row r="4403" spans="1:8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12"/>
      <c r="K4403" s="30"/>
      <c r="L4403" s="2"/>
      <c r="M4403" s="15"/>
      <c r="N4403" s="11"/>
      <c r="O4403" s="11"/>
      <c r="P4403" s="11"/>
      <c r="Q4403" s="11"/>
      <c r="R4403" s="15"/>
      <c r="S4403" s="13"/>
      <c r="T4403" s="13"/>
      <c r="U4403" s="19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9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</row>
    <row r="4404" spans="1:8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12"/>
      <c r="K4404" s="30"/>
      <c r="L4404" s="2"/>
      <c r="M4404" s="15"/>
      <c r="N4404" s="11"/>
      <c r="O4404" s="11"/>
      <c r="P4404" s="11"/>
      <c r="Q4404" s="11"/>
      <c r="R4404" s="15"/>
      <c r="S4404" s="13"/>
      <c r="T4404" s="13"/>
      <c r="U4404" s="19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9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</row>
    <row r="4405" spans="1:8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12"/>
      <c r="K4405" s="30"/>
      <c r="L4405" s="2"/>
      <c r="M4405" s="15"/>
      <c r="N4405" s="11"/>
      <c r="O4405" s="11"/>
      <c r="P4405" s="11"/>
      <c r="Q4405" s="11"/>
      <c r="R4405" s="15"/>
      <c r="S4405" s="13"/>
      <c r="T4405" s="13"/>
      <c r="U4405" s="19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9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</row>
    <row r="4406" spans="1:8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12"/>
      <c r="K4406" s="30"/>
      <c r="L4406" s="2"/>
      <c r="M4406" s="15"/>
      <c r="N4406" s="11"/>
      <c r="O4406" s="11"/>
      <c r="P4406" s="11"/>
      <c r="Q4406" s="11"/>
      <c r="R4406" s="15"/>
      <c r="S4406" s="13"/>
      <c r="T4406" s="13"/>
      <c r="U4406" s="19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9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</row>
    <row r="4407" spans="1:8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12"/>
      <c r="K4407" s="30"/>
      <c r="L4407" s="2"/>
      <c r="M4407" s="15"/>
      <c r="N4407" s="11"/>
      <c r="O4407" s="11"/>
      <c r="P4407" s="11"/>
      <c r="Q4407" s="11"/>
      <c r="R4407" s="15"/>
      <c r="S4407" s="13"/>
      <c r="T4407" s="13"/>
      <c r="U4407" s="19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9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</row>
    <row r="4408" spans="1:8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12"/>
      <c r="K4408" s="30"/>
      <c r="L4408" s="2"/>
      <c r="M4408" s="15"/>
      <c r="N4408" s="11"/>
      <c r="O4408" s="11"/>
      <c r="P4408" s="11"/>
      <c r="Q4408" s="11"/>
      <c r="R4408" s="15"/>
      <c r="S4408" s="13"/>
      <c r="T4408" s="13"/>
      <c r="U4408" s="19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9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</row>
    <row r="4409" spans="1:8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12"/>
      <c r="K4409" s="30"/>
      <c r="L4409" s="2"/>
      <c r="M4409" s="15"/>
      <c r="N4409" s="11"/>
      <c r="O4409" s="11"/>
      <c r="P4409" s="11"/>
      <c r="Q4409" s="11"/>
      <c r="R4409" s="15"/>
      <c r="S4409" s="13"/>
      <c r="T4409" s="13"/>
      <c r="U4409" s="19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9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</row>
    <row r="4410" spans="1:8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12"/>
      <c r="K4410" s="30"/>
      <c r="L4410" s="2"/>
      <c r="M4410" s="15"/>
      <c r="N4410" s="11"/>
      <c r="O4410" s="11"/>
      <c r="P4410" s="11"/>
      <c r="Q4410" s="11"/>
      <c r="R4410" s="15"/>
      <c r="S4410" s="13"/>
      <c r="T4410" s="13"/>
      <c r="U4410" s="19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9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</row>
    <row r="4411" spans="1:8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12"/>
      <c r="K4411" s="30"/>
      <c r="L4411" s="2"/>
      <c r="M4411" s="15"/>
      <c r="N4411" s="11"/>
      <c r="O4411" s="11"/>
      <c r="P4411" s="11"/>
      <c r="Q4411" s="11"/>
      <c r="R4411" s="15"/>
      <c r="S4411" s="13"/>
      <c r="T4411" s="13"/>
      <c r="U4411" s="19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9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</row>
    <row r="4412" spans="1:8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12"/>
      <c r="K4412" s="30"/>
      <c r="L4412" s="2"/>
      <c r="M4412" s="15"/>
      <c r="N4412" s="11"/>
      <c r="O4412" s="11"/>
      <c r="P4412" s="11"/>
      <c r="Q4412" s="11"/>
      <c r="R4412" s="15"/>
      <c r="S4412" s="13"/>
      <c r="T4412" s="13"/>
      <c r="U4412" s="19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9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</row>
    <row r="4413" spans="1:8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12"/>
      <c r="K4413" s="30"/>
      <c r="L4413" s="2"/>
      <c r="M4413" s="15"/>
      <c r="N4413" s="11"/>
      <c r="O4413" s="11"/>
      <c r="P4413" s="11"/>
      <c r="Q4413" s="11"/>
      <c r="R4413" s="15"/>
      <c r="S4413" s="13"/>
      <c r="T4413" s="13"/>
      <c r="U4413" s="19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9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</row>
    <row r="4414" spans="1:8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12"/>
      <c r="K4414" s="30"/>
      <c r="L4414" s="2"/>
      <c r="M4414" s="15"/>
      <c r="N4414" s="11"/>
      <c r="O4414" s="11"/>
      <c r="P4414" s="11"/>
      <c r="Q4414" s="11"/>
      <c r="R4414" s="15"/>
      <c r="S4414" s="13"/>
      <c r="T4414" s="13"/>
      <c r="U4414" s="19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9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</row>
    <row r="4415" spans="1:8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12"/>
      <c r="K4415" s="30"/>
      <c r="L4415" s="2"/>
      <c r="M4415" s="15"/>
      <c r="N4415" s="11"/>
      <c r="O4415" s="11"/>
      <c r="P4415" s="11"/>
      <c r="Q4415" s="11"/>
      <c r="R4415" s="15"/>
      <c r="S4415" s="13"/>
      <c r="T4415" s="13"/>
      <c r="U4415" s="19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9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</row>
    <row r="4416" spans="1:8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12"/>
      <c r="K4416" s="30"/>
      <c r="L4416" s="2"/>
      <c r="M4416" s="15"/>
      <c r="N4416" s="11"/>
      <c r="O4416" s="11"/>
      <c r="P4416" s="11"/>
      <c r="Q4416" s="11"/>
      <c r="R4416" s="15"/>
      <c r="S4416" s="13"/>
      <c r="T4416" s="13"/>
      <c r="U4416" s="19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9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</row>
    <row r="4417" spans="1:8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12"/>
      <c r="K4417" s="30"/>
      <c r="L4417" s="2"/>
      <c r="M4417" s="15"/>
      <c r="N4417" s="11"/>
      <c r="O4417" s="11"/>
      <c r="P4417" s="11"/>
      <c r="Q4417" s="11"/>
      <c r="R4417" s="15"/>
      <c r="S4417" s="13"/>
      <c r="T4417" s="13"/>
      <c r="U4417" s="19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9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</row>
    <row r="4418" spans="1:8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12"/>
      <c r="K4418" s="30"/>
      <c r="L4418" s="2"/>
      <c r="M4418" s="15"/>
      <c r="N4418" s="11"/>
      <c r="O4418" s="11"/>
      <c r="P4418" s="11"/>
      <c r="Q4418" s="11"/>
      <c r="R4418" s="15"/>
      <c r="S4418" s="13"/>
      <c r="T4418" s="13"/>
      <c r="U4418" s="19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9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</row>
    <row r="4419" spans="1:8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12"/>
      <c r="K4419" s="30"/>
      <c r="L4419" s="2"/>
      <c r="M4419" s="15"/>
      <c r="N4419" s="11"/>
      <c r="O4419" s="11"/>
      <c r="P4419" s="11"/>
      <c r="Q4419" s="11"/>
      <c r="R4419" s="15"/>
      <c r="S4419" s="13"/>
      <c r="T4419" s="13"/>
      <c r="U4419" s="19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9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</row>
    <row r="4420" spans="1:8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12"/>
      <c r="K4420" s="30"/>
      <c r="L4420" s="2"/>
      <c r="M4420" s="15"/>
      <c r="N4420" s="11"/>
      <c r="O4420" s="11"/>
      <c r="P4420" s="11"/>
      <c r="Q4420" s="11"/>
      <c r="R4420" s="15"/>
      <c r="S4420" s="13"/>
      <c r="T4420" s="13"/>
      <c r="U4420" s="19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9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</row>
    <row r="4421" spans="1:8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12"/>
      <c r="K4421" s="30"/>
      <c r="L4421" s="2"/>
      <c r="M4421" s="15"/>
      <c r="N4421" s="11"/>
      <c r="O4421" s="11"/>
      <c r="P4421" s="11"/>
      <c r="Q4421" s="11"/>
      <c r="R4421" s="15"/>
      <c r="S4421" s="13"/>
      <c r="T4421" s="13"/>
      <c r="U4421" s="19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9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</row>
    <row r="4422" spans="1:8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12"/>
      <c r="K4422" s="30"/>
      <c r="L4422" s="2"/>
      <c r="M4422" s="15"/>
      <c r="N4422" s="11"/>
      <c r="O4422" s="11"/>
      <c r="P4422" s="11"/>
      <c r="Q4422" s="11"/>
      <c r="R4422" s="15"/>
      <c r="S4422" s="13"/>
      <c r="T4422" s="13"/>
      <c r="U4422" s="19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9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</row>
    <row r="4423" spans="1:8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12"/>
      <c r="K4423" s="30"/>
      <c r="L4423" s="2"/>
      <c r="M4423" s="15"/>
      <c r="N4423" s="11"/>
      <c r="O4423" s="11"/>
      <c r="P4423" s="11"/>
      <c r="Q4423" s="11"/>
      <c r="R4423" s="15"/>
      <c r="S4423" s="13"/>
      <c r="T4423" s="13"/>
      <c r="U4423" s="19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9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</row>
    <row r="4424" spans="1:8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12"/>
      <c r="K4424" s="30"/>
      <c r="L4424" s="2"/>
      <c r="M4424" s="15"/>
      <c r="N4424" s="11"/>
      <c r="O4424" s="11"/>
      <c r="P4424" s="11"/>
      <c r="Q4424" s="11"/>
      <c r="R4424" s="15"/>
      <c r="S4424" s="13"/>
      <c r="T4424" s="13"/>
      <c r="U4424" s="19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9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</row>
    <row r="4425" spans="1:8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12"/>
      <c r="K4425" s="30"/>
      <c r="L4425" s="2"/>
      <c r="M4425" s="15"/>
      <c r="N4425" s="11"/>
      <c r="O4425" s="11"/>
      <c r="P4425" s="11"/>
      <c r="Q4425" s="11"/>
      <c r="R4425" s="15"/>
      <c r="S4425" s="13"/>
      <c r="T4425" s="13"/>
      <c r="U4425" s="19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9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</row>
    <row r="4426" spans="1:8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12"/>
      <c r="K4426" s="30"/>
      <c r="L4426" s="2"/>
      <c r="M4426" s="15"/>
      <c r="N4426" s="11"/>
      <c r="O4426" s="11"/>
      <c r="P4426" s="11"/>
      <c r="Q4426" s="11"/>
      <c r="R4426" s="15"/>
      <c r="S4426" s="13"/>
      <c r="T4426" s="13"/>
      <c r="U4426" s="19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9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</row>
    <row r="4427" spans="1:8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12"/>
      <c r="K4427" s="30"/>
      <c r="L4427" s="2"/>
      <c r="M4427" s="15"/>
      <c r="N4427" s="11"/>
      <c r="O4427" s="11"/>
      <c r="P4427" s="11"/>
      <c r="Q4427" s="11"/>
      <c r="R4427" s="15"/>
      <c r="S4427" s="13"/>
      <c r="T4427" s="13"/>
      <c r="U4427" s="19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9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</row>
    <row r="4428" spans="1:8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12"/>
      <c r="K4428" s="30"/>
      <c r="L4428" s="2"/>
      <c r="M4428" s="15"/>
      <c r="N4428" s="11"/>
      <c r="O4428" s="11"/>
      <c r="P4428" s="11"/>
      <c r="Q4428" s="11"/>
      <c r="R4428" s="15"/>
      <c r="S4428" s="13"/>
      <c r="T4428" s="13"/>
      <c r="U4428" s="19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9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</row>
    <row r="4429" spans="1:8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12"/>
      <c r="K4429" s="30"/>
      <c r="L4429" s="2"/>
      <c r="M4429" s="15"/>
      <c r="N4429" s="11"/>
      <c r="O4429" s="11"/>
      <c r="P4429" s="11"/>
      <c r="Q4429" s="11"/>
      <c r="R4429" s="15"/>
      <c r="S4429" s="13"/>
      <c r="T4429" s="13"/>
      <c r="U4429" s="19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9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</row>
    <row r="4430" spans="1:8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12"/>
      <c r="K4430" s="30"/>
      <c r="L4430" s="2"/>
      <c r="M4430" s="15"/>
      <c r="N4430" s="11"/>
      <c r="O4430" s="11"/>
      <c r="P4430" s="11"/>
      <c r="Q4430" s="11"/>
      <c r="R4430" s="15"/>
      <c r="S4430" s="13"/>
      <c r="T4430" s="13"/>
      <c r="U4430" s="19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9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</row>
    <row r="4431" spans="1:8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12"/>
      <c r="K4431" s="30"/>
      <c r="L4431" s="2"/>
      <c r="M4431" s="15"/>
      <c r="N4431" s="11"/>
      <c r="O4431" s="11"/>
      <c r="P4431" s="11"/>
      <c r="Q4431" s="11"/>
      <c r="R4431" s="15"/>
      <c r="S4431" s="13"/>
      <c r="T4431" s="13"/>
      <c r="U4431" s="19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9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</row>
    <row r="4432" spans="1:8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12"/>
      <c r="K4432" s="30"/>
      <c r="L4432" s="2"/>
      <c r="M4432" s="15"/>
      <c r="N4432" s="11"/>
      <c r="O4432" s="11"/>
      <c r="P4432" s="11"/>
      <c r="Q4432" s="11"/>
      <c r="R4432" s="15"/>
      <c r="S4432" s="13"/>
      <c r="T4432" s="13"/>
      <c r="U4432" s="19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9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</row>
    <row r="4433" spans="1:8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12"/>
      <c r="K4433" s="30"/>
      <c r="L4433" s="2"/>
      <c r="M4433" s="15"/>
      <c r="N4433" s="11"/>
      <c r="O4433" s="11"/>
      <c r="P4433" s="11"/>
      <c r="Q4433" s="11"/>
      <c r="R4433" s="15"/>
      <c r="S4433" s="13"/>
      <c r="T4433" s="13"/>
      <c r="U4433" s="19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9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</row>
    <row r="4434" spans="1:8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12"/>
      <c r="K4434" s="30"/>
      <c r="L4434" s="2"/>
      <c r="M4434" s="15"/>
      <c r="N4434" s="11"/>
      <c r="O4434" s="11"/>
      <c r="P4434" s="11"/>
      <c r="Q4434" s="11"/>
      <c r="R4434" s="15"/>
      <c r="S4434" s="13"/>
      <c r="T4434" s="13"/>
      <c r="U4434" s="19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9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</row>
    <row r="4435" spans="1:8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12"/>
      <c r="K4435" s="30"/>
      <c r="L4435" s="2"/>
      <c r="M4435" s="15"/>
      <c r="N4435" s="11"/>
      <c r="O4435" s="11"/>
      <c r="P4435" s="11"/>
      <c r="Q4435" s="11"/>
      <c r="R4435" s="15"/>
      <c r="S4435" s="13"/>
      <c r="T4435" s="13"/>
      <c r="U4435" s="19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9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</row>
    <row r="4436" spans="1:8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12"/>
      <c r="K4436" s="30"/>
      <c r="L4436" s="2"/>
      <c r="M4436" s="15"/>
      <c r="N4436" s="11"/>
      <c r="O4436" s="11"/>
      <c r="P4436" s="11"/>
      <c r="Q4436" s="11"/>
      <c r="R4436" s="15"/>
      <c r="S4436" s="13"/>
      <c r="T4436" s="13"/>
      <c r="U4436" s="19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9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</row>
    <row r="4437" spans="1:8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12"/>
      <c r="K4437" s="30"/>
      <c r="L4437" s="2"/>
      <c r="M4437" s="15"/>
      <c r="N4437" s="11"/>
      <c r="O4437" s="11"/>
      <c r="P4437" s="11"/>
      <c r="Q4437" s="11"/>
      <c r="R4437" s="15"/>
      <c r="S4437" s="13"/>
      <c r="T4437" s="13"/>
      <c r="U4437" s="19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9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</row>
    <row r="4438" spans="1:8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12"/>
      <c r="K4438" s="30"/>
      <c r="L4438" s="2"/>
      <c r="M4438" s="15"/>
      <c r="N4438" s="11"/>
      <c r="O4438" s="11"/>
      <c r="P4438" s="11"/>
      <c r="Q4438" s="11"/>
      <c r="R4438" s="15"/>
      <c r="S4438" s="13"/>
      <c r="T4438" s="13"/>
      <c r="U4438" s="19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9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</row>
    <row r="4439" spans="1:8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12"/>
      <c r="K4439" s="30"/>
      <c r="L4439" s="2"/>
      <c r="M4439" s="15"/>
      <c r="N4439" s="11"/>
      <c r="O4439" s="11"/>
      <c r="P4439" s="11"/>
      <c r="Q4439" s="11"/>
      <c r="R4439" s="15"/>
      <c r="S4439" s="13"/>
      <c r="T4439" s="13"/>
      <c r="U4439" s="19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9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</row>
    <row r="4440" spans="1:8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12"/>
      <c r="K4440" s="30"/>
      <c r="L4440" s="2"/>
      <c r="M4440" s="15"/>
      <c r="N4440" s="11"/>
      <c r="O4440" s="11"/>
      <c r="P4440" s="11"/>
      <c r="Q4440" s="11"/>
      <c r="R4440" s="15"/>
      <c r="S4440" s="13"/>
      <c r="T4440" s="13"/>
      <c r="U4440" s="19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9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</row>
    <row r="4441" spans="1:8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12"/>
      <c r="K4441" s="30"/>
      <c r="L4441" s="2"/>
      <c r="M4441" s="15"/>
      <c r="N4441" s="11"/>
      <c r="O4441" s="11"/>
      <c r="P4441" s="11"/>
      <c r="Q4441" s="11"/>
      <c r="R4441" s="15"/>
      <c r="S4441" s="13"/>
      <c r="T4441" s="13"/>
      <c r="U4441" s="19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9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</row>
    <row r="4442" spans="1:8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12"/>
      <c r="K4442" s="30"/>
      <c r="L4442" s="2"/>
      <c r="M4442" s="15"/>
      <c r="N4442" s="11"/>
      <c r="O4442" s="11"/>
      <c r="P4442" s="11"/>
      <c r="Q4442" s="11"/>
      <c r="R4442" s="15"/>
      <c r="S4442" s="13"/>
      <c r="T4442" s="13"/>
      <c r="U4442" s="19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9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</row>
    <row r="4443" spans="1:8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12"/>
      <c r="K4443" s="30"/>
      <c r="L4443" s="2"/>
      <c r="M4443" s="15"/>
      <c r="N4443" s="11"/>
      <c r="O4443" s="11"/>
      <c r="P4443" s="11"/>
      <c r="Q4443" s="11"/>
      <c r="R4443" s="15"/>
      <c r="S4443" s="13"/>
      <c r="T4443" s="13"/>
      <c r="U4443" s="19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9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</row>
    <row r="4444" spans="1:8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12"/>
      <c r="K4444" s="30"/>
      <c r="L4444" s="2"/>
      <c r="M4444" s="15"/>
      <c r="N4444" s="11"/>
      <c r="O4444" s="11"/>
      <c r="P4444" s="11"/>
      <c r="Q4444" s="11"/>
      <c r="R4444" s="15"/>
      <c r="S4444" s="13"/>
      <c r="T4444" s="13"/>
      <c r="U4444" s="19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9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</row>
    <row r="4445" spans="1:8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12"/>
      <c r="K4445" s="30"/>
      <c r="L4445" s="2"/>
      <c r="M4445" s="15"/>
      <c r="N4445" s="11"/>
      <c r="O4445" s="11"/>
      <c r="P4445" s="11"/>
      <c r="Q4445" s="11"/>
      <c r="R4445" s="15"/>
      <c r="S4445" s="13"/>
      <c r="T4445" s="13"/>
      <c r="U4445" s="19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9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</row>
    <row r="4446" spans="1:8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12"/>
      <c r="K4446" s="30"/>
      <c r="L4446" s="2"/>
      <c r="M4446" s="15"/>
      <c r="N4446" s="11"/>
      <c r="O4446" s="11"/>
      <c r="P4446" s="11"/>
      <c r="Q4446" s="11"/>
      <c r="R4446" s="15"/>
      <c r="S4446" s="13"/>
      <c r="T4446" s="13"/>
      <c r="U4446" s="19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9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</row>
    <row r="4447" spans="1:8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12"/>
      <c r="K4447" s="30"/>
      <c r="L4447" s="2"/>
      <c r="M4447" s="15"/>
      <c r="N4447" s="11"/>
      <c r="O4447" s="11"/>
      <c r="P4447" s="11"/>
      <c r="Q4447" s="11"/>
      <c r="R4447" s="15"/>
      <c r="S4447" s="13"/>
      <c r="T4447" s="13"/>
      <c r="U4447" s="19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9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</row>
    <row r="4448" spans="1:8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12"/>
      <c r="K4448" s="30"/>
      <c r="L4448" s="2"/>
      <c r="M4448" s="15"/>
      <c r="N4448" s="11"/>
      <c r="O4448" s="11"/>
      <c r="P4448" s="11"/>
      <c r="Q4448" s="11"/>
      <c r="R4448" s="15"/>
      <c r="S4448" s="13"/>
      <c r="T4448" s="13"/>
      <c r="U4448" s="19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9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</row>
    <row r="4449" spans="1:8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12"/>
      <c r="K4449" s="30"/>
      <c r="L4449" s="2"/>
      <c r="M4449" s="15"/>
      <c r="N4449" s="11"/>
      <c r="O4449" s="11"/>
      <c r="P4449" s="11"/>
      <c r="Q4449" s="11"/>
      <c r="R4449" s="15"/>
      <c r="S4449" s="13"/>
      <c r="T4449" s="13"/>
      <c r="U4449" s="19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9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</row>
    <row r="4450" spans="1:8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12"/>
      <c r="K4450" s="30"/>
      <c r="L4450" s="2"/>
      <c r="M4450" s="15"/>
      <c r="N4450" s="11"/>
      <c r="O4450" s="11"/>
      <c r="P4450" s="11"/>
      <c r="Q4450" s="11"/>
      <c r="R4450" s="15"/>
      <c r="S4450" s="13"/>
      <c r="T4450" s="13"/>
      <c r="U4450" s="19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9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</row>
    <row r="4451" spans="1:8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12"/>
      <c r="K4451" s="30"/>
      <c r="L4451" s="2"/>
      <c r="M4451" s="15"/>
      <c r="N4451" s="11"/>
      <c r="O4451" s="11"/>
      <c r="P4451" s="11"/>
      <c r="Q4451" s="11"/>
      <c r="R4451" s="15"/>
      <c r="S4451" s="13"/>
      <c r="T4451" s="13"/>
      <c r="U4451" s="19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9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</row>
    <row r="4452" spans="1:8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12"/>
      <c r="K4452" s="30"/>
      <c r="L4452" s="2"/>
      <c r="M4452" s="15"/>
      <c r="N4452" s="11"/>
      <c r="O4452" s="11"/>
      <c r="P4452" s="11"/>
      <c r="Q4452" s="11"/>
      <c r="R4452" s="15"/>
      <c r="S4452" s="13"/>
      <c r="T4452" s="13"/>
      <c r="U4452" s="19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9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</row>
    <row r="4453" spans="1:8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12"/>
      <c r="K4453" s="30"/>
      <c r="L4453" s="2"/>
      <c r="M4453" s="15"/>
      <c r="N4453" s="11"/>
      <c r="O4453" s="11"/>
      <c r="P4453" s="11"/>
      <c r="Q4453" s="11"/>
      <c r="R4453" s="15"/>
      <c r="S4453" s="13"/>
      <c r="T4453" s="13"/>
      <c r="U4453" s="19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9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</row>
    <row r="4454" spans="1:8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12"/>
      <c r="K4454" s="30"/>
      <c r="L4454" s="2"/>
      <c r="M4454" s="15"/>
      <c r="N4454" s="11"/>
      <c r="O4454" s="11"/>
      <c r="P4454" s="11"/>
      <c r="Q4454" s="11"/>
      <c r="R4454" s="15"/>
      <c r="S4454" s="13"/>
      <c r="T4454" s="13"/>
      <c r="U4454" s="19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9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</row>
    <row r="4455" spans="1:8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12"/>
      <c r="K4455" s="30"/>
      <c r="L4455" s="2"/>
      <c r="M4455" s="15"/>
      <c r="N4455" s="11"/>
      <c r="O4455" s="11"/>
      <c r="P4455" s="11"/>
      <c r="Q4455" s="11"/>
      <c r="R4455" s="15"/>
      <c r="S4455" s="13"/>
      <c r="T4455" s="13"/>
      <c r="U4455" s="19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9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</row>
    <row r="4456" spans="1:8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12"/>
      <c r="K4456" s="30"/>
      <c r="L4456" s="2"/>
      <c r="M4456" s="15"/>
      <c r="N4456" s="11"/>
      <c r="O4456" s="11"/>
      <c r="P4456" s="11"/>
      <c r="Q4456" s="11"/>
      <c r="R4456" s="15"/>
      <c r="S4456" s="13"/>
      <c r="T4456" s="13"/>
      <c r="U4456" s="19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9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</row>
    <row r="4457" spans="1:8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12"/>
      <c r="K4457" s="30"/>
      <c r="L4457" s="2"/>
      <c r="M4457" s="15"/>
      <c r="N4457" s="11"/>
      <c r="O4457" s="11"/>
      <c r="P4457" s="11"/>
      <c r="Q4457" s="11"/>
      <c r="R4457" s="15"/>
      <c r="S4457" s="13"/>
      <c r="T4457" s="13"/>
      <c r="U4457" s="19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9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</row>
    <row r="4458" spans="1:8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12"/>
      <c r="K4458" s="30"/>
      <c r="L4458" s="2"/>
      <c r="M4458" s="15"/>
      <c r="N4458" s="11"/>
      <c r="O4458" s="11"/>
      <c r="P4458" s="11"/>
      <c r="Q4458" s="11"/>
      <c r="R4458" s="15"/>
      <c r="S4458" s="13"/>
      <c r="T4458" s="13"/>
      <c r="U4458" s="19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9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</row>
    <row r="4459" spans="1:8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12"/>
      <c r="K4459" s="30"/>
      <c r="L4459" s="2"/>
      <c r="M4459" s="15"/>
      <c r="N4459" s="11"/>
      <c r="O4459" s="11"/>
      <c r="P4459" s="11"/>
      <c r="Q4459" s="11"/>
      <c r="R4459" s="15"/>
      <c r="S4459" s="13"/>
      <c r="T4459" s="13"/>
      <c r="U4459" s="19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9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</row>
    <row r="4460" spans="1:8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12"/>
      <c r="K4460" s="30"/>
      <c r="L4460" s="2"/>
      <c r="M4460" s="15"/>
      <c r="N4460" s="11"/>
      <c r="O4460" s="11"/>
      <c r="P4460" s="11"/>
      <c r="Q4460" s="11"/>
      <c r="R4460" s="15"/>
      <c r="S4460" s="13"/>
      <c r="T4460" s="13"/>
      <c r="U4460" s="19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9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</row>
    <row r="4461" spans="1:8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12"/>
      <c r="K4461" s="30"/>
      <c r="L4461" s="2"/>
      <c r="M4461" s="15"/>
      <c r="N4461" s="11"/>
      <c r="O4461" s="11"/>
      <c r="P4461" s="11"/>
      <c r="Q4461" s="11"/>
      <c r="R4461" s="15"/>
      <c r="S4461" s="13"/>
      <c r="T4461" s="13"/>
      <c r="U4461" s="19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9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</row>
    <row r="4462" spans="1:8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12"/>
      <c r="K4462" s="30"/>
      <c r="L4462" s="2"/>
      <c r="M4462" s="15"/>
      <c r="N4462" s="11"/>
      <c r="O4462" s="11"/>
      <c r="P4462" s="11"/>
      <c r="Q4462" s="11"/>
      <c r="R4462" s="15"/>
      <c r="S4462" s="13"/>
      <c r="T4462" s="13"/>
      <c r="U4462" s="19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9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</row>
    <row r="4463" spans="1:8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12"/>
      <c r="K4463" s="30"/>
      <c r="L4463" s="2"/>
      <c r="M4463" s="15"/>
      <c r="N4463" s="11"/>
      <c r="O4463" s="11"/>
      <c r="P4463" s="11"/>
      <c r="Q4463" s="11"/>
      <c r="R4463" s="15"/>
      <c r="S4463" s="13"/>
      <c r="T4463" s="13"/>
      <c r="U4463" s="19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9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</row>
    <row r="4464" spans="1:8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12"/>
      <c r="K4464" s="30"/>
      <c r="L4464" s="2"/>
      <c r="M4464" s="15"/>
      <c r="N4464" s="11"/>
      <c r="O4464" s="11"/>
      <c r="P4464" s="11"/>
      <c r="Q4464" s="11"/>
      <c r="R4464" s="15"/>
      <c r="S4464" s="13"/>
      <c r="T4464" s="13"/>
      <c r="U4464" s="19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9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</row>
    <row r="4465" spans="1:8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12"/>
      <c r="K4465" s="30"/>
      <c r="L4465" s="2"/>
      <c r="M4465" s="15"/>
      <c r="N4465" s="11"/>
      <c r="O4465" s="11"/>
      <c r="P4465" s="11"/>
      <c r="Q4465" s="11"/>
      <c r="R4465" s="15"/>
      <c r="S4465" s="13"/>
      <c r="T4465" s="13"/>
      <c r="U4465" s="19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9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</row>
    <row r="4466" spans="1:8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12"/>
      <c r="K4466" s="30"/>
      <c r="L4466" s="2"/>
      <c r="M4466" s="15"/>
      <c r="N4466" s="11"/>
      <c r="O4466" s="11"/>
      <c r="P4466" s="11"/>
      <c r="Q4466" s="11"/>
      <c r="R4466" s="15"/>
      <c r="S4466" s="13"/>
      <c r="T4466" s="13"/>
      <c r="U4466" s="19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9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</row>
    <row r="4467" spans="1:8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12"/>
      <c r="K4467" s="30"/>
      <c r="L4467" s="2"/>
      <c r="M4467" s="15"/>
      <c r="N4467" s="11"/>
      <c r="O4467" s="11"/>
      <c r="P4467" s="11"/>
      <c r="Q4467" s="11"/>
      <c r="R4467" s="15"/>
      <c r="S4467" s="13"/>
      <c r="T4467" s="13"/>
      <c r="U4467" s="19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9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</row>
    <row r="4468" spans="1:8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12"/>
      <c r="K4468" s="30"/>
      <c r="L4468" s="2"/>
      <c r="M4468" s="15"/>
      <c r="N4468" s="11"/>
      <c r="O4468" s="11"/>
      <c r="P4468" s="11"/>
      <c r="Q4468" s="11"/>
      <c r="R4468" s="15"/>
      <c r="S4468" s="13"/>
      <c r="T4468" s="13"/>
      <c r="U4468" s="19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9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</row>
    <row r="4469" spans="1:8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12"/>
      <c r="K4469" s="30"/>
      <c r="L4469" s="2"/>
      <c r="M4469" s="15"/>
      <c r="N4469" s="11"/>
      <c r="O4469" s="11"/>
      <c r="P4469" s="11"/>
      <c r="Q4469" s="11"/>
      <c r="R4469" s="15"/>
      <c r="S4469" s="13"/>
      <c r="T4469" s="13"/>
      <c r="U4469" s="19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9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</row>
    <row r="4470" spans="1:8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12"/>
      <c r="K4470" s="30"/>
      <c r="L4470" s="2"/>
      <c r="M4470" s="15"/>
      <c r="N4470" s="11"/>
      <c r="O4470" s="11"/>
      <c r="P4470" s="11"/>
      <c r="Q4470" s="11"/>
      <c r="R4470" s="15"/>
      <c r="S4470" s="13"/>
      <c r="T4470" s="13"/>
      <c r="U4470" s="19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9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</row>
    <row r="4471" spans="1:8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12"/>
      <c r="K4471" s="30"/>
      <c r="L4471" s="2"/>
      <c r="M4471" s="15"/>
      <c r="N4471" s="11"/>
      <c r="O4471" s="11"/>
      <c r="P4471" s="11"/>
      <c r="Q4471" s="11"/>
      <c r="R4471" s="15"/>
      <c r="S4471" s="13"/>
      <c r="T4471" s="13"/>
      <c r="U4471" s="19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9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</row>
    <row r="4472" spans="1:8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12"/>
      <c r="K4472" s="30"/>
      <c r="L4472" s="2"/>
      <c r="M4472" s="15"/>
      <c r="N4472" s="11"/>
      <c r="O4472" s="11"/>
      <c r="P4472" s="11"/>
      <c r="Q4472" s="11"/>
      <c r="R4472" s="15"/>
      <c r="S4472" s="13"/>
      <c r="T4472" s="13"/>
      <c r="U4472" s="19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9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</row>
    <row r="4473" spans="1:8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12"/>
      <c r="K4473" s="30"/>
      <c r="L4473" s="2"/>
      <c r="M4473" s="15"/>
      <c r="N4473" s="11"/>
      <c r="O4473" s="11"/>
      <c r="P4473" s="11"/>
      <c r="Q4473" s="11"/>
      <c r="R4473" s="15"/>
      <c r="S4473" s="13"/>
      <c r="T4473" s="13"/>
      <c r="U4473" s="19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9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</row>
    <row r="4474" spans="1:8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12"/>
      <c r="K4474" s="30"/>
      <c r="L4474" s="2"/>
      <c r="M4474" s="15"/>
      <c r="N4474" s="11"/>
      <c r="O4474" s="11"/>
      <c r="P4474" s="11"/>
      <c r="Q4474" s="11"/>
      <c r="R4474" s="15"/>
      <c r="S4474" s="13"/>
      <c r="T4474" s="13"/>
      <c r="U4474" s="19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9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</row>
    <row r="4475" spans="1:8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12"/>
      <c r="K4475" s="30"/>
      <c r="L4475" s="2"/>
      <c r="M4475" s="15"/>
      <c r="N4475" s="11"/>
      <c r="O4475" s="11"/>
      <c r="P4475" s="11"/>
      <c r="Q4475" s="11"/>
      <c r="R4475" s="15"/>
      <c r="S4475" s="13"/>
      <c r="T4475" s="13"/>
      <c r="U4475" s="19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9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</row>
    <row r="4476" spans="1:8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12"/>
      <c r="K4476" s="30"/>
      <c r="L4476" s="2"/>
      <c r="M4476" s="15"/>
      <c r="N4476" s="11"/>
      <c r="O4476" s="11"/>
      <c r="P4476" s="11"/>
      <c r="Q4476" s="11"/>
      <c r="R4476" s="15"/>
      <c r="S4476" s="13"/>
      <c r="T4476" s="13"/>
      <c r="U4476" s="19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9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</row>
    <row r="4477" spans="1:8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12"/>
      <c r="K4477" s="30"/>
      <c r="L4477" s="2"/>
      <c r="M4477" s="15"/>
      <c r="N4477" s="11"/>
      <c r="O4477" s="11"/>
      <c r="P4477" s="11"/>
      <c r="Q4477" s="11"/>
      <c r="R4477" s="15"/>
      <c r="S4477" s="13"/>
      <c r="T4477" s="13"/>
      <c r="U4477" s="19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9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</row>
    <row r="4478" spans="1:8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12"/>
      <c r="K4478" s="30"/>
      <c r="L4478" s="2"/>
      <c r="M4478" s="15"/>
      <c r="N4478" s="11"/>
      <c r="O4478" s="11"/>
      <c r="P4478" s="11"/>
      <c r="Q4478" s="11"/>
      <c r="R4478" s="15"/>
      <c r="S4478" s="13"/>
      <c r="T4478" s="13"/>
      <c r="U4478" s="19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9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</row>
    <row r="4479" spans="1:8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12"/>
      <c r="K4479" s="30"/>
      <c r="L4479" s="2"/>
      <c r="M4479" s="15"/>
      <c r="N4479" s="11"/>
      <c r="O4479" s="11"/>
      <c r="P4479" s="11"/>
      <c r="Q4479" s="11"/>
      <c r="R4479" s="15"/>
      <c r="S4479" s="13"/>
      <c r="T4479" s="13"/>
      <c r="U4479" s="19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9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</row>
    <row r="4480" spans="1:8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12"/>
      <c r="K4480" s="30"/>
      <c r="L4480" s="2"/>
      <c r="M4480" s="15"/>
      <c r="N4480" s="11"/>
      <c r="O4480" s="11"/>
      <c r="P4480" s="11"/>
      <c r="Q4480" s="11"/>
      <c r="R4480" s="15"/>
      <c r="S4480" s="13"/>
      <c r="T4480" s="13"/>
      <c r="U4480" s="19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9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</row>
    <row r="4481" spans="1:8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12"/>
      <c r="K4481" s="30"/>
      <c r="L4481" s="2"/>
      <c r="M4481" s="15"/>
      <c r="N4481" s="11"/>
      <c r="O4481" s="11"/>
      <c r="P4481" s="11"/>
      <c r="Q4481" s="11"/>
      <c r="R4481" s="15"/>
      <c r="S4481" s="13"/>
      <c r="T4481" s="13"/>
      <c r="U4481" s="19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9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</row>
    <row r="4482" spans="1:8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12"/>
      <c r="K4482" s="30"/>
      <c r="L4482" s="2"/>
      <c r="M4482" s="15"/>
      <c r="N4482" s="11"/>
      <c r="O4482" s="11"/>
      <c r="P4482" s="11"/>
      <c r="Q4482" s="11"/>
      <c r="R4482" s="15"/>
      <c r="S4482" s="13"/>
      <c r="T4482" s="13"/>
      <c r="U4482" s="19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9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</row>
    <row r="4483" spans="1:8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12"/>
      <c r="K4483" s="30"/>
      <c r="L4483" s="2"/>
      <c r="M4483" s="15"/>
      <c r="N4483" s="11"/>
      <c r="O4483" s="11"/>
      <c r="P4483" s="11"/>
      <c r="Q4483" s="11"/>
      <c r="R4483" s="15"/>
      <c r="S4483" s="13"/>
      <c r="T4483" s="13"/>
      <c r="U4483" s="19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9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</row>
    <row r="4484" spans="1:8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12"/>
      <c r="K4484" s="30"/>
      <c r="L4484" s="2"/>
      <c r="M4484" s="15"/>
      <c r="N4484" s="11"/>
      <c r="O4484" s="11"/>
      <c r="P4484" s="11"/>
      <c r="Q4484" s="11"/>
      <c r="R4484" s="15"/>
      <c r="S4484" s="13"/>
      <c r="T4484" s="13"/>
      <c r="U4484" s="19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9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</row>
    <row r="4485" spans="1:8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12"/>
      <c r="K4485" s="30"/>
      <c r="L4485" s="2"/>
      <c r="M4485" s="15"/>
      <c r="N4485" s="11"/>
      <c r="O4485" s="11"/>
      <c r="P4485" s="11"/>
      <c r="Q4485" s="11"/>
      <c r="R4485" s="15"/>
      <c r="S4485" s="13"/>
      <c r="T4485" s="13"/>
      <c r="U4485" s="19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9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</row>
    <row r="4486" spans="1:8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12"/>
      <c r="K4486" s="30"/>
      <c r="L4486" s="2"/>
      <c r="M4486" s="15"/>
      <c r="N4486" s="11"/>
      <c r="O4486" s="11"/>
      <c r="P4486" s="11"/>
      <c r="Q4486" s="11"/>
      <c r="R4486" s="15"/>
      <c r="S4486" s="13"/>
      <c r="T4486" s="13"/>
      <c r="U4486" s="19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9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</row>
    <row r="4487" spans="1:8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12"/>
      <c r="K4487" s="30"/>
      <c r="L4487" s="2"/>
      <c r="M4487" s="15"/>
      <c r="N4487" s="11"/>
      <c r="O4487" s="11"/>
      <c r="P4487" s="11"/>
      <c r="Q4487" s="11"/>
      <c r="R4487" s="15"/>
      <c r="S4487" s="13"/>
      <c r="T4487" s="13"/>
      <c r="U4487" s="19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9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</row>
    <row r="4488" spans="1:8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12"/>
      <c r="K4488" s="30"/>
      <c r="L4488" s="2"/>
      <c r="M4488" s="15"/>
      <c r="N4488" s="11"/>
      <c r="O4488" s="11"/>
      <c r="P4488" s="11"/>
      <c r="Q4488" s="11"/>
      <c r="R4488" s="15"/>
      <c r="S4488" s="13"/>
      <c r="T4488" s="13"/>
      <c r="U4488" s="19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9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</row>
    <row r="4489" spans="1:8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12"/>
      <c r="K4489" s="30"/>
      <c r="L4489" s="2"/>
      <c r="M4489" s="15"/>
      <c r="N4489" s="11"/>
      <c r="O4489" s="11"/>
      <c r="P4489" s="11"/>
      <c r="Q4489" s="11"/>
      <c r="R4489" s="15"/>
      <c r="S4489" s="13"/>
      <c r="T4489" s="13"/>
      <c r="U4489" s="19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9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</row>
    <row r="4490" spans="1:8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12"/>
      <c r="K4490" s="30"/>
      <c r="L4490" s="2"/>
      <c r="M4490" s="15"/>
      <c r="N4490" s="11"/>
      <c r="O4490" s="11"/>
      <c r="P4490" s="11"/>
      <c r="Q4490" s="11"/>
      <c r="R4490" s="15"/>
      <c r="S4490" s="13"/>
      <c r="T4490" s="13"/>
      <c r="U4490" s="19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9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</row>
    <row r="4491" spans="1:8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12"/>
      <c r="K4491" s="30"/>
      <c r="L4491" s="2"/>
      <c r="M4491" s="15"/>
      <c r="N4491" s="11"/>
      <c r="O4491" s="11"/>
      <c r="P4491" s="11"/>
      <c r="Q4491" s="11"/>
      <c r="R4491" s="15"/>
      <c r="S4491" s="13"/>
      <c r="T4491" s="13"/>
      <c r="U4491" s="19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9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</row>
    <row r="4492" spans="1:8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12"/>
      <c r="K4492" s="30"/>
      <c r="L4492" s="2"/>
      <c r="M4492" s="15"/>
      <c r="N4492" s="11"/>
      <c r="O4492" s="11"/>
      <c r="P4492" s="11"/>
      <c r="Q4492" s="11"/>
      <c r="R4492" s="15"/>
      <c r="S4492" s="13"/>
      <c r="T4492" s="13"/>
      <c r="U4492" s="19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9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</row>
    <row r="4493" spans="1:8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12"/>
      <c r="K4493" s="30"/>
      <c r="L4493" s="2"/>
      <c r="M4493" s="15"/>
      <c r="N4493" s="11"/>
      <c r="O4493" s="11"/>
      <c r="P4493" s="11"/>
      <c r="Q4493" s="11"/>
      <c r="R4493" s="15"/>
      <c r="S4493" s="13"/>
      <c r="T4493" s="13"/>
      <c r="U4493" s="19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9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</row>
    <row r="4494" spans="1:8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12"/>
      <c r="K4494" s="30"/>
      <c r="L4494" s="2"/>
      <c r="M4494" s="15"/>
      <c r="N4494" s="11"/>
      <c r="O4494" s="11"/>
      <c r="P4494" s="11"/>
      <c r="Q4494" s="11"/>
      <c r="R4494" s="15"/>
      <c r="S4494" s="13"/>
      <c r="T4494" s="13"/>
      <c r="U4494" s="19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9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</row>
    <row r="4495" spans="1:8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12"/>
      <c r="K4495" s="30"/>
      <c r="L4495" s="2"/>
      <c r="M4495" s="15"/>
      <c r="N4495" s="11"/>
      <c r="O4495" s="11"/>
      <c r="P4495" s="11"/>
      <c r="Q4495" s="11"/>
      <c r="R4495" s="15"/>
      <c r="S4495" s="13"/>
      <c r="T4495" s="13"/>
      <c r="U4495" s="19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9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</row>
    <row r="4496" spans="1:8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12"/>
      <c r="K4496" s="30"/>
      <c r="L4496" s="2"/>
      <c r="M4496" s="15"/>
      <c r="N4496" s="11"/>
      <c r="O4496" s="11"/>
      <c r="P4496" s="11"/>
      <c r="Q4496" s="11"/>
      <c r="R4496" s="15"/>
      <c r="S4496" s="13"/>
      <c r="T4496" s="13"/>
      <c r="U4496" s="19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9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</row>
    <row r="4497" spans="1:8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12"/>
      <c r="K4497" s="30"/>
      <c r="L4497" s="2"/>
      <c r="M4497" s="15"/>
      <c r="N4497" s="11"/>
      <c r="O4497" s="11"/>
      <c r="P4497" s="11"/>
      <c r="Q4497" s="11"/>
      <c r="R4497" s="15"/>
      <c r="S4497" s="13"/>
      <c r="T4497" s="13"/>
      <c r="U4497" s="19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9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</row>
    <row r="4498" spans="1:8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12"/>
      <c r="K4498" s="30"/>
      <c r="L4498" s="2"/>
      <c r="M4498" s="15"/>
      <c r="N4498" s="11"/>
      <c r="O4498" s="11"/>
      <c r="P4498" s="11"/>
      <c r="Q4498" s="11"/>
      <c r="R4498" s="15"/>
      <c r="S4498" s="13"/>
      <c r="T4498" s="13"/>
      <c r="U4498" s="19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9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</row>
    <row r="4499" spans="1:8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12"/>
      <c r="K4499" s="30"/>
      <c r="L4499" s="2"/>
      <c r="M4499" s="15"/>
      <c r="N4499" s="11"/>
      <c r="O4499" s="11"/>
      <c r="P4499" s="11"/>
      <c r="Q4499" s="11"/>
      <c r="R4499" s="15"/>
      <c r="S4499" s="13"/>
      <c r="T4499" s="13"/>
      <c r="U4499" s="19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9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</row>
    <row r="4500" spans="1:8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12"/>
      <c r="K4500" s="30"/>
      <c r="L4500" s="2"/>
      <c r="M4500" s="15"/>
      <c r="N4500" s="11"/>
      <c r="O4500" s="11"/>
      <c r="P4500" s="11"/>
      <c r="Q4500" s="11"/>
      <c r="R4500" s="15"/>
      <c r="S4500" s="13"/>
      <c r="T4500" s="13"/>
      <c r="U4500" s="19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9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</row>
    <row r="4501" spans="1:8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12"/>
      <c r="K4501" s="30"/>
      <c r="L4501" s="2"/>
      <c r="M4501" s="15"/>
      <c r="N4501" s="11"/>
      <c r="O4501" s="11"/>
      <c r="P4501" s="11"/>
      <c r="Q4501" s="11"/>
      <c r="R4501" s="15"/>
      <c r="S4501" s="13"/>
      <c r="T4501" s="13"/>
      <c r="U4501" s="19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9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</row>
    <row r="4502" spans="1:8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12"/>
      <c r="K4502" s="30"/>
      <c r="L4502" s="2"/>
      <c r="M4502" s="15"/>
      <c r="N4502" s="11"/>
      <c r="O4502" s="11"/>
      <c r="P4502" s="11"/>
      <c r="Q4502" s="11"/>
      <c r="R4502" s="15"/>
      <c r="S4502" s="13"/>
      <c r="T4502" s="13"/>
      <c r="U4502" s="19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9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</row>
    <row r="4503" spans="1:8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12"/>
      <c r="K4503" s="30"/>
      <c r="L4503" s="2"/>
      <c r="M4503" s="15"/>
      <c r="N4503" s="11"/>
      <c r="O4503" s="11"/>
      <c r="P4503" s="11"/>
      <c r="Q4503" s="11"/>
      <c r="R4503" s="15"/>
      <c r="S4503" s="13"/>
      <c r="T4503" s="13"/>
      <c r="U4503" s="19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9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</row>
    <row r="4504" spans="1:8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12"/>
      <c r="K4504" s="30"/>
      <c r="L4504" s="2"/>
      <c r="M4504" s="15"/>
      <c r="N4504" s="11"/>
      <c r="O4504" s="11"/>
      <c r="P4504" s="11"/>
      <c r="Q4504" s="11"/>
      <c r="R4504" s="15"/>
      <c r="S4504" s="13"/>
      <c r="T4504" s="13"/>
      <c r="U4504" s="19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9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</row>
    <row r="4505" spans="1:8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12"/>
      <c r="K4505" s="30"/>
      <c r="L4505" s="2"/>
      <c r="M4505" s="15"/>
      <c r="N4505" s="11"/>
      <c r="O4505" s="11"/>
      <c r="P4505" s="11"/>
      <c r="Q4505" s="11"/>
      <c r="R4505" s="15"/>
      <c r="S4505" s="13"/>
      <c r="T4505" s="13"/>
      <c r="U4505" s="19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9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</row>
    <row r="4506" spans="1:8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12"/>
      <c r="K4506" s="30"/>
      <c r="L4506" s="2"/>
      <c r="M4506" s="15"/>
      <c r="N4506" s="11"/>
      <c r="O4506" s="11"/>
      <c r="P4506" s="11"/>
      <c r="Q4506" s="11"/>
      <c r="R4506" s="15"/>
      <c r="S4506" s="13"/>
      <c r="T4506" s="13"/>
      <c r="U4506" s="19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9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</row>
    <row r="4507" spans="1:8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12"/>
      <c r="K4507" s="30"/>
      <c r="L4507" s="2"/>
      <c r="M4507" s="15"/>
      <c r="N4507" s="11"/>
      <c r="O4507" s="11"/>
      <c r="P4507" s="11"/>
      <c r="Q4507" s="11"/>
      <c r="R4507" s="15"/>
      <c r="S4507" s="13"/>
      <c r="T4507" s="13"/>
      <c r="U4507" s="19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9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</row>
    <row r="4508" spans="1:8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12"/>
      <c r="K4508" s="30"/>
      <c r="L4508" s="2"/>
      <c r="M4508" s="15"/>
      <c r="N4508" s="11"/>
      <c r="O4508" s="11"/>
      <c r="P4508" s="11"/>
      <c r="Q4508" s="11"/>
      <c r="R4508" s="15"/>
      <c r="S4508" s="13"/>
      <c r="T4508" s="13"/>
      <c r="U4508" s="19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9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</row>
    <row r="4509" spans="1:8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12"/>
      <c r="K4509" s="30"/>
      <c r="L4509" s="2"/>
      <c r="M4509" s="15"/>
      <c r="N4509" s="11"/>
      <c r="O4509" s="11"/>
      <c r="P4509" s="11"/>
      <c r="Q4509" s="11"/>
      <c r="R4509" s="15"/>
      <c r="S4509" s="13"/>
      <c r="T4509" s="13"/>
      <c r="U4509" s="19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9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</row>
    <row r="4510" spans="1:8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12"/>
      <c r="K4510" s="30"/>
      <c r="L4510" s="2"/>
      <c r="M4510" s="15"/>
      <c r="N4510" s="11"/>
      <c r="O4510" s="11"/>
      <c r="P4510" s="11"/>
      <c r="Q4510" s="11"/>
      <c r="R4510" s="15"/>
      <c r="S4510" s="13"/>
      <c r="T4510" s="13"/>
      <c r="U4510" s="19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9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</row>
    <row r="4511" spans="1:8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12"/>
      <c r="K4511" s="30"/>
      <c r="L4511" s="2"/>
      <c r="M4511" s="15"/>
      <c r="N4511" s="11"/>
      <c r="O4511" s="11"/>
      <c r="P4511" s="11"/>
      <c r="Q4511" s="11"/>
      <c r="R4511" s="15"/>
      <c r="S4511" s="13"/>
      <c r="T4511" s="13"/>
      <c r="U4511" s="19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9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</row>
    <row r="4512" spans="1:8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12"/>
      <c r="K4512" s="30"/>
      <c r="L4512" s="2"/>
      <c r="M4512" s="15"/>
      <c r="N4512" s="11"/>
      <c r="O4512" s="11"/>
      <c r="P4512" s="11"/>
      <c r="Q4512" s="11"/>
      <c r="R4512" s="15"/>
      <c r="S4512" s="13"/>
      <c r="T4512" s="13"/>
      <c r="U4512" s="19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9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</row>
    <row r="4513" spans="1:8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12"/>
      <c r="K4513" s="30"/>
      <c r="L4513" s="2"/>
      <c r="M4513" s="15"/>
      <c r="N4513" s="11"/>
      <c r="O4513" s="11"/>
      <c r="P4513" s="11"/>
      <c r="Q4513" s="11"/>
      <c r="R4513" s="15"/>
      <c r="S4513" s="13"/>
      <c r="T4513" s="13"/>
      <c r="U4513" s="19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9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</row>
    <row r="4514" spans="1:8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12"/>
      <c r="K4514" s="30"/>
      <c r="L4514" s="2"/>
      <c r="M4514" s="15"/>
      <c r="N4514" s="11"/>
      <c r="O4514" s="11"/>
      <c r="P4514" s="11"/>
      <c r="Q4514" s="11"/>
      <c r="R4514" s="15"/>
      <c r="S4514" s="13"/>
      <c r="T4514" s="13"/>
      <c r="U4514" s="19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9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</row>
    <row r="4515" spans="1:8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12"/>
      <c r="K4515" s="30"/>
      <c r="L4515" s="2"/>
      <c r="M4515" s="15"/>
      <c r="N4515" s="11"/>
      <c r="O4515" s="11"/>
      <c r="P4515" s="11"/>
      <c r="Q4515" s="11"/>
      <c r="R4515" s="15"/>
      <c r="S4515" s="13"/>
      <c r="T4515" s="13"/>
      <c r="U4515" s="19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9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</row>
    <row r="4516" spans="1:8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12"/>
      <c r="K4516" s="30"/>
      <c r="L4516" s="2"/>
      <c r="M4516" s="15"/>
      <c r="N4516" s="11"/>
      <c r="O4516" s="11"/>
      <c r="P4516" s="11"/>
      <c r="Q4516" s="11"/>
      <c r="R4516" s="15"/>
      <c r="S4516" s="13"/>
      <c r="T4516" s="13"/>
      <c r="U4516" s="19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9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</row>
    <row r="4517" spans="1:8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12"/>
      <c r="K4517" s="30"/>
      <c r="L4517" s="2"/>
      <c r="M4517" s="15"/>
      <c r="N4517" s="11"/>
      <c r="O4517" s="11"/>
      <c r="P4517" s="11"/>
      <c r="Q4517" s="11"/>
      <c r="R4517" s="15"/>
      <c r="S4517" s="13"/>
      <c r="T4517" s="13"/>
      <c r="U4517" s="19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9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</row>
    <row r="4518" spans="1:8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12"/>
      <c r="K4518" s="30"/>
      <c r="L4518" s="2"/>
      <c r="M4518" s="15"/>
      <c r="N4518" s="11"/>
      <c r="O4518" s="11"/>
      <c r="P4518" s="11"/>
      <c r="Q4518" s="11"/>
      <c r="R4518" s="15"/>
      <c r="S4518" s="13"/>
      <c r="T4518" s="13"/>
      <c r="U4518" s="19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9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</row>
    <row r="4519" spans="1:8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12"/>
      <c r="K4519" s="30"/>
      <c r="L4519" s="2"/>
      <c r="M4519" s="15"/>
      <c r="N4519" s="11"/>
      <c r="O4519" s="11"/>
      <c r="P4519" s="11"/>
      <c r="Q4519" s="11"/>
      <c r="R4519" s="15"/>
      <c r="S4519" s="13"/>
      <c r="T4519" s="13"/>
      <c r="U4519" s="19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9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</row>
    <row r="4520" spans="1:8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12"/>
      <c r="K4520" s="30"/>
      <c r="L4520" s="2"/>
      <c r="M4520" s="15"/>
      <c r="N4520" s="11"/>
      <c r="O4520" s="11"/>
      <c r="P4520" s="11"/>
      <c r="Q4520" s="11"/>
      <c r="R4520" s="15"/>
      <c r="S4520" s="13"/>
      <c r="T4520" s="13"/>
      <c r="U4520" s="19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9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</row>
    <row r="4521" spans="1:8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12"/>
      <c r="K4521" s="30"/>
      <c r="L4521" s="2"/>
      <c r="M4521" s="15"/>
      <c r="N4521" s="11"/>
      <c r="O4521" s="11"/>
      <c r="P4521" s="11"/>
      <c r="Q4521" s="11"/>
      <c r="R4521" s="15"/>
      <c r="S4521" s="13"/>
      <c r="T4521" s="13"/>
      <c r="U4521" s="19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9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</row>
    <row r="4522" spans="1:8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12"/>
      <c r="K4522" s="30"/>
      <c r="L4522" s="2"/>
      <c r="M4522" s="15"/>
      <c r="N4522" s="11"/>
      <c r="O4522" s="11"/>
      <c r="P4522" s="11"/>
      <c r="Q4522" s="11"/>
      <c r="R4522" s="15"/>
      <c r="S4522" s="13"/>
      <c r="T4522" s="13"/>
      <c r="U4522" s="19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9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</row>
    <row r="4523" spans="1:8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12"/>
      <c r="K4523" s="30"/>
      <c r="L4523" s="2"/>
      <c r="M4523" s="15"/>
      <c r="N4523" s="11"/>
      <c r="O4523" s="11"/>
      <c r="P4523" s="11"/>
      <c r="Q4523" s="11"/>
      <c r="R4523" s="15"/>
      <c r="S4523" s="13"/>
      <c r="T4523" s="13"/>
      <c r="U4523" s="19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9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</row>
    <row r="4524" spans="1:8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12"/>
      <c r="K4524" s="30"/>
      <c r="L4524" s="2"/>
      <c r="M4524" s="15"/>
      <c r="N4524" s="11"/>
      <c r="O4524" s="11"/>
      <c r="P4524" s="11"/>
      <c r="Q4524" s="11"/>
      <c r="R4524" s="15"/>
      <c r="S4524" s="13"/>
      <c r="T4524" s="13"/>
      <c r="U4524" s="19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9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</row>
    <row r="4525" spans="1:8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12"/>
      <c r="K4525" s="30"/>
      <c r="L4525" s="2"/>
      <c r="M4525" s="15"/>
      <c r="N4525" s="11"/>
      <c r="O4525" s="11"/>
      <c r="P4525" s="11"/>
      <c r="Q4525" s="11"/>
      <c r="R4525" s="15"/>
      <c r="S4525" s="13"/>
      <c r="T4525" s="13"/>
      <c r="U4525" s="19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9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</row>
    <row r="4526" spans="1:8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12"/>
      <c r="K4526" s="30"/>
      <c r="L4526" s="2"/>
      <c r="M4526" s="15"/>
      <c r="N4526" s="11"/>
      <c r="O4526" s="11"/>
      <c r="P4526" s="11"/>
      <c r="Q4526" s="11"/>
      <c r="R4526" s="15"/>
      <c r="S4526" s="13"/>
      <c r="T4526" s="13"/>
      <c r="U4526" s="19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9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</row>
    <row r="4527" spans="1:8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12"/>
      <c r="K4527" s="30"/>
      <c r="L4527" s="2"/>
      <c r="M4527" s="15"/>
      <c r="N4527" s="11"/>
      <c r="O4527" s="11"/>
      <c r="P4527" s="11"/>
      <c r="Q4527" s="11"/>
      <c r="R4527" s="15"/>
      <c r="S4527" s="13"/>
      <c r="T4527" s="13"/>
      <c r="U4527" s="19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9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</row>
    <row r="4528" spans="1:8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12"/>
      <c r="K4528" s="30"/>
      <c r="L4528" s="2"/>
      <c r="M4528" s="15"/>
      <c r="N4528" s="11"/>
      <c r="O4528" s="11"/>
      <c r="P4528" s="11"/>
      <c r="Q4528" s="11"/>
      <c r="R4528" s="15"/>
      <c r="S4528" s="13"/>
      <c r="T4528" s="13"/>
      <c r="U4528" s="19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9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</row>
    <row r="4529" spans="1:8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12"/>
      <c r="K4529" s="30"/>
      <c r="L4529" s="2"/>
      <c r="M4529" s="15"/>
      <c r="N4529" s="11"/>
      <c r="O4529" s="11"/>
      <c r="P4529" s="11"/>
      <c r="Q4529" s="11"/>
      <c r="R4529" s="15"/>
      <c r="S4529" s="13"/>
      <c r="T4529" s="13"/>
      <c r="U4529" s="19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9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</row>
    <row r="4530" spans="1:8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12"/>
      <c r="K4530" s="30"/>
      <c r="L4530" s="2"/>
      <c r="M4530" s="15"/>
      <c r="N4530" s="11"/>
      <c r="O4530" s="11"/>
      <c r="P4530" s="11"/>
      <c r="Q4530" s="11"/>
      <c r="R4530" s="15"/>
      <c r="S4530" s="13"/>
      <c r="T4530" s="13"/>
      <c r="U4530" s="19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9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</row>
    <row r="4531" spans="1:8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12"/>
      <c r="K4531" s="30"/>
      <c r="L4531" s="2"/>
      <c r="M4531" s="15"/>
      <c r="N4531" s="11"/>
      <c r="O4531" s="11"/>
      <c r="P4531" s="11"/>
      <c r="Q4531" s="11"/>
      <c r="R4531" s="15"/>
      <c r="S4531" s="13"/>
      <c r="T4531" s="13"/>
      <c r="U4531" s="19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9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</row>
    <row r="4532" spans="1:8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12"/>
      <c r="K4532" s="30"/>
      <c r="L4532" s="2"/>
      <c r="M4532" s="15"/>
      <c r="N4532" s="11"/>
      <c r="O4532" s="11"/>
      <c r="P4532" s="11"/>
      <c r="Q4532" s="11"/>
      <c r="R4532" s="15"/>
      <c r="S4532" s="13"/>
      <c r="T4532" s="13"/>
      <c r="U4532" s="19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9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</row>
    <row r="4533" spans="1:8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12"/>
      <c r="K4533" s="30"/>
      <c r="L4533" s="2"/>
      <c r="M4533" s="15"/>
      <c r="N4533" s="11"/>
      <c r="O4533" s="11"/>
      <c r="P4533" s="11"/>
      <c r="Q4533" s="11"/>
      <c r="R4533" s="15"/>
      <c r="S4533" s="13"/>
      <c r="T4533" s="13"/>
      <c r="U4533" s="19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9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</row>
    <row r="4534" spans="1:8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12"/>
      <c r="K4534" s="30"/>
      <c r="L4534" s="2"/>
      <c r="M4534" s="15"/>
      <c r="N4534" s="11"/>
      <c r="O4534" s="11"/>
      <c r="P4534" s="11"/>
      <c r="Q4534" s="11"/>
      <c r="R4534" s="15"/>
      <c r="S4534" s="13"/>
      <c r="T4534" s="13"/>
      <c r="U4534" s="19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9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</row>
    <row r="4535" spans="1:8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12"/>
      <c r="K4535" s="30"/>
      <c r="L4535" s="2"/>
      <c r="M4535" s="15"/>
      <c r="N4535" s="11"/>
      <c r="O4535" s="11"/>
      <c r="P4535" s="11"/>
      <c r="Q4535" s="11"/>
      <c r="R4535" s="15"/>
      <c r="S4535" s="13"/>
      <c r="T4535" s="13"/>
      <c r="U4535" s="19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9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</row>
    <row r="4536" spans="1:8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12"/>
      <c r="K4536" s="30"/>
      <c r="L4536" s="2"/>
      <c r="M4536" s="15"/>
      <c r="N4536" s="11"/>
      <c r="O4536" s="11"/>
      <c r="P4536" s="11"/>
      <c r="Q4536" s="11"/>
      <c r="R4536" s="15"/>
      <c r="S4536" s="13"/>
      <c r="T4536" s="13"/>
      <c r="U4536" s="19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9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</row>
    <row r="4537" spans="1:8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12"/>
      <c r="K4537" s="30"/>
      <c r="L4537" s="2"/>
      <c r="M4537" s="15"/>
      <c r="N4537" s="11"/>
      <c r="O4537" s="11"/>
      <c r="P4537" s="11"/>
      <c r="Q4537" s="11"/>
      <c r="R4537" s="15"/>
      <c r="S4537" s="13"/>
      <c r="T4537" s="13"/>
      <c r="U4537" s="19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9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</row>
    <row r="4538" spans="1:8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12"/>
      <c r="K4538" s="30"/>
      <c r="L4538" s="2"/>
      <c r="M4538" s="15"/>
      <c r="N4538" s="11"/>
      <c r="O4538" s="11"/>
      <c r="P4538" s="11"/>
      <c r="Q4538" s="11"/>
      <c r="R4538" s="15"/>
      <c r="S4538" s="13"/>
      <c r="T4538" s="13"/>
      <c r="U4538" s="19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9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</row>
    <row r="4539" spans="1:8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12"/>
      <c r="K4539" s="30"/>
      <c r="L4539" s="2"/>
      <c r="M4539" s="15"/>
      <c r="N4539" s="11"/>
      <c r="O4539" s="11"/>
      <c r="P4539" s="11"/>
      <c r="Q4539" s="11"/>
      <c r="R4539" s="15"/>
      <c r="S4539" s="13"/>
      <c r="T4539" s="13"/>
      <c r="U4539" s="19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9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</row>
    <row r="4540" spans="1:8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12"/>
      <c r="K4540" s="30"/>
      <c r="L4540" s="2"/>
      <c r="M4540" s="15"/>
      <c r="N4540" s="11"/>
      <c r="O4540" s="11"/>
      <c r="P4540" s="11"/>
      <c r="Q4540" s="11"/>
      <c r="R4540" s="15"/>
      <c r="S4540" s="13"/>
      <c r="T4540" s="13"/>
      <c r="U4540" s="19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9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</row>
    <row r="4541" spans="1:8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12"/>
      <c r="K4541" s="30"/>
      <c r="L4541" s="2"/>
      <c r="M4541" s="15"/>
      <c r="N4541" s="11"/>
      <c r="O4541" s="11"/>
      <c r="P4541" s="11"/>
      <c r="Q4541" s="11"/>
      <c r="R4541" s="15"/>
      <c r="S4541" s="13"/>
      <c r="T4541" s="13"/>
      <c r="U4541" s="19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9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</row>
    <row r="4542" spans="1:8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12"/>
      <c r="K4542" s="30"/>
      <c r="L4542" s="2"/>
      <c r="M4542" s="15"/>
      <c r="N4542" s="11"/>
      <c r="O4542" s="11"/>
      <c r="P4542" s="11"/>
      <c r="Q4542" s="11"/>
      <c r="R4542" s="15"/>
      <c r="S4542" s="13"/>
      <c r="T4542" s="13"/>
      <c r="U4542" s="19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9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</row>
    <row r="4543" spans="1:8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12"/>
      <c r="K4543" s="30"/>
      <c r="L4543" s="2"/>
      <c r="M4543" s="15"/>
      <c r="N4543" s="11"/>
      <c r="O4543" s="11"/>
      <c r="P4543" s="11"/>
      <c r="Q4543" s="11"/>
      <c r="R4543" s="15"/>
      <c r="S4543" s="13"/>
      <c r="T4543" s="13"/>
      <c r="U4543" s="19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9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</row>
    <row r="4544" spans="1:8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12"/>
      <c r="K4544" s="30"/>
      <c r="L4544" s="2"/>
      <c r="M4544" s="15"/>
      <c r="N4544" s="11"/>
      <c r="O4544" s="11"/>
      <c r="P4544" s="11"/>
      <c r="Q4544" s="11"/>
      <c r="R4544" s="15"/>
      <c r="S4544" s="13"/>
      <c r="T4544" s="13"/>
      <c r="U4544" s="19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9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</row>
    <row r="4545" spans="1:8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12"/>
      <c r="K4545" s="30"/>
      <c r="L4545" s="2"/>
      <c r="M4545" s="15"/>
      <c r="N4545" s="11"/>
      <c r="O4545" s="11"/>
      <c r="P4545" s="11"/>
      <c r="Q4545" s="11"/>
      <c r="R4545" s="15"/>
      <c r="S4545" s="13"/>
      <c r="T4545" s="13"/>
      <c r="U4545" s="19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9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</row>
    <row r="4546" spans="1:8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12"/>
      <c r="K4546" s="30"/>
      <c r="L4546" s="2"/>
      <c r="M4546" s="15"/>
      <c r="N4546" s="11"/>
      <c r="O4546" s="11"/>
      <c r="P4546" s="11"/>
      <c r="Q4546" s="11"/>
      <c r="R4546" s="15"/>
      <c r="S4546" s="13"/>
      <c r="T4546" s="13"/>
      <c r="U4546" s="19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9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</row>
    <row r="4547" spans="1:8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12"/>
      <c r="K4547" s="30"/>
      <c r="L4547" s="2"/>
      <c r="M4547" s="15"/>
      <c r="N4547" s="11"/>
      <c r="O4547" s="11"/>
      <c r="P4547" s="11"/>
      <c r="Q4547" s="11"/>
      <c r="R4547" s="15"/>
      <c r="S4547" s="13"/>
      <c r="T4547" s="13"/>
      <c r="U4547" s="19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9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</row>
    <row r="4548" spans="1:8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12"/>
      <c r="K4548" s="30"/>
      <c r="L4548" s="2"/>
      <c r="M4548" s="15"/>
      <c r="N4548" s="11"/>
      <c r="O4548" s="11"/>
      <c r="P4548" s="11"/>
      <c r="Q4548" s="11"/>
      <c r="R4548" s="15"/>
      <c r="S4548" s="13"/>
      <c r="T4548" s="13"/>
      <c r="U4548" s="19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9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</row>
    <row r="4549" spans="1:8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12"/>
      <c r="K4549" s="30"/>
      <c r="L4549" s="2"/>
      <c r="M4549" s="15"/>
      <c r="N4549" s="11"/>
      <c r="O4549" s="11"/>
      <c r="P4549" s="11"/>
      <c r="Q4549" s="11"/>
      <c r="R4549" s="15"/>
      <c r="S4549" s="13"/>
      <c r="T4549" s="13"/>
      <c r="U4549" s="19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9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</row>
    <row r="4550" spans="1:8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12"/>
      <c r="K4550" s="30"/>
      <c r="L4550" s="2"/>
      <c r="M4550" s="15"/>
      <c r="N4550" s="11"/>
      <c r="O4550" s="11"/>
      <c r="P4550" s="11"/>
      <c r="Q4550" s="11"/>
      <c r="R4550" s="15"/>
      <c r="S4550" s="13"/>
      <c r="T4550" s="13"/>
      <c r="U4550" s="19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9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</row>
    <row r="4551" spans="1:8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12"/>
      <c r="K4551" s="30"/>
      <c r="L4551" s="2"/>
      <c r="M4551" s="15"/>
      <c r="N4551" s="11"/>
      <c r="O4551" s="11"/>
      <c r="P4551" s="11"/>
      <c r="Q4551" s="11"/>
      <c r="R4551" s="15"/>
      <c r="S4551" s="13"/>
      <c r="T4551" s="13"/>
      <c r="U4551" s="19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9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</row>
    <row r="4552" spans="1:8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12"/>
      <c r="K4552" s="30"/>
      <c r="L4552" s="2"/>
      <c r="M4552" s="15"/>
      <c r="N4552" s="11"/>
      <c r="O4552" s="11"/>
      <c r="P4552" s="11"/>
      <c r="Q4552" s="11"/>
      <c r="R4552" s="15"/>
      <c r="S4552" s="13"/>
      <c r="T4552" s="13"/>
      <c r="U4552" s="19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9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</row>
    <row r="4553" spans="1:8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12"/>
      <c r="K4553" s="30"/>
      <c r="L4553" s="2"/>
      <c r="M4553" s="15"/>
      <c r="N4553" s="11"/>
      <c r="O4553" s="11"/>
      <c r="P4553" s="11"/>
      <c r="Q4553" s="11"/>
      <c r="R4553" s="15"/>
      <c r="S4553" s="13"/>
      <c r="T4553" s="13"/>
      <c r="U4553" s="19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9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</row>
    <row r="4554" spans="1:8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12"/>
      <c r="K4554" s="30"/>
      <c r="L4554" s="2"/>
      <c r="M4554" s="15"/>
      <c r="N4554" s="11"/>
      <c r="O4554" s="11"/>
      <c r="P4554" s="11"/>
      <c r="Q4554" s="11"/>
      <c r="R4554" s="15"/>
      <c r="S4554" s="13"/>
      <c r="T4554" s="13"/>
      <c r="U4554" s="19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9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</row>
    <row r="4555" spans="1:8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12"/>
      <c r="K4555" s="30"/>
      <c r="L4555" s="2"/>
      <c r="M4555" s="15"/>
      <c r="N4555" s="11"/>
      <c r="O4555" s="11"/>
      <c r="P4555" s="11"/>
      <c r="Q4555" s="11"/>
      <c r="R4555" s="15"/>
      <c r="S4555" s="13"/>
      <c r="T4555" s="13"/>
      <c r="U4555" s="19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9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</row>
    <row r="4556" spans="1:8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12"/>
      <c r="K4556" s="30"/>
      <c r="L4556" s="2"/>
      <c r="M4556" s="15"/>
      <c r="N4556" s="11"/>
      <c r="O4556" s="11"/>
      <c r="P4556" s="11"/>
      <c r="Q4556" s="11"/>
      <c r="R4556" s="15"/>
      <c r="S4556" s="13"/>
      <c r="T4556" s="13"/>
      <c r="U4556" s="19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9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</row>
    <row r="4557" spans="1:8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12"/>
      <c r="K4557" s="30"/>
      <c r="L4557" s="2"/>
      <c r="M4557" s="15"/>
      <c r="N4557" s="11"/>
      <c r="O4557" s="11"/>
      <c r="P4557" s="11"/>
      <c r="Q4557" s="11"/>
      <c r="R4557" s="15"/>
      <c r="S4557" s="13"/>
      <c r="T4557" s="13"/>
      <c r="U4557" s="19"/>
      <c r="V4557" s="13"/>
      <c r="W4557" s="4"/>
      <c r="X4557" s="30"/>
      <c r="Y4557" s="27"/>
      <c r="Z4557" s="27"/>
      <c r="AA4557" s="32"/>
      <c r="AB4557" s="20"/>
      <c r="AC4557" s="23"/>
      <c r="AD4557" s="27"/>
      <c r="AE4557" s="20"/>
      <c r="AF4557" s="20"/>
      <c r="AG4557" s="20"/>
      <c r="AH4557" s="27"/>
      <c r="AI4557" s="21"/>
      <c r="AJ4557" s="27"/>
      <c r="AK4557" s="27"/>
      <c r="AL4557" s="23"/>
      <c r="AM4557" s="23"/>
      <c r="AN4557" s="23"/>
      <c r="AO4557" s="23"/>
      <c r="AP4557" s="23"/>
      <c r="AQ4557" s="23"/>
      <c r="AR4557" s="23"/>
      <c r="AS4557" s="23"/>
      <c r="AT4557" s="23"/>
      <c r="AU4557" s="23"/>
      <c r="AV4557" s="23"/>
      <c r="AW4557" s="23"/>
      <c r="AX4557" s="23"/>
      <c r="AY4557" s="23"/>
      <c r="AZ4557" s="23"/>
      <c r="BA4557" s="23"/>
      <c r="BB4557" s="23"/>
      <c r="BC4557" s="23"/>
      <c r="BD4557" s="23"/>
      <c r="BE4557" s="23"/>
      <c r="BF4557" s="23"/>
      <c r="BG4557" s="23"/>
      <c r="BH4557" s="23"/>
      <c r="BI4557" s="23"/>
      <c r="BJ4557" s="23"/>
      <c r="BK4557" s="23"/>
      <c r="BL4557" s="23"/>
      <c r="BM4557" s="23"/>
      <c r="BN4557" s="23"/>
      <c r="BO4557" s="23"/>
      <c r="BP4557" s="23"/>
      <c r="BQ4557" s="23"/>
      <c r="BR4557" s="23"/>
      <c r="BS4557" s="23"/>
      <c r="BT4557" s="23"/>
      <c r="BU4557" s="23"/>
      <c r="BV4557" s="23"/>
      <c r="BW4557" s="23"/>
      <c r="BX4557" s="23"/>
      <c r="BY4557" s="23"/>
      <c r="BZ4557" s="23"/>
      <c r="CA4557" s="23"/>
      <c r="CB4557" s="23"/>
    </row>
    <row r="4558" spans="1:8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12"/>
      <c r="K4558" s="30"/>
      <c r="L4558" s="2"/>
      <c r="M4558" s="15"/>
      <c r="N4558" s="11"/>
      <c r="O4558" s="11"/>
      <c r="P4558" s="11"/>
      <c r="Q4558" s="11"/>
      <c r="R4558" s="15"/>
      <c r="S4558" s="13"/>
      <c r="T4558" s="13"/>
      <c r="U4558" s="19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9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</row>
    <row r="4559" spans="1:8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12"/>
      <c r="K4559" s="30"/>
      <c r="L4559" s="2"/>
      <c r="M4559" s="15"/>
      <c r="N4559" s="11"/>
      <c r="O4559" s="11"/>
      <c r="P4559" s="11"/>
      <c r="Q4559" s="11"/>
      <c r="R4559" s="15"/>
      <c r="S4559" s="13"/>
      <c r="T4559" s="13"/>
      <c r="U4559" s="19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9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</row>
    <row r="4560" spans="1:8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12"/>
      <c r="K4560" s="30"/>
      <c r="L4560" s="2"/>
      <c r="M4560" s="15"/>
      <c r="N4560" s="11"/>
      <c r="O4560" s="11"/>
      <c r="P4560" s="11"/>
      <c r="Q4560" s="11"/>
      <c r="R4560" s="15"/>
      <c r="S4560" s="13"/>
      <c r="T4560" s="13"/>
      <c r="U4560" s="19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9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</row>
    <row r="4561" spans="1:8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12"/>
      <c r="K4561" s="30"/>
      <c r="L4561" s="2"/>
      <c r="M4561" s="15"/>
      <c r="N4561" s="11"/>
      <c r="O4561" s="11"/>
      <c r="P4561" s="11"/>
      <c r="Q4561" s="11"/>
      <c r="R4561" s="15"/>
      <c r="S4561" s="13"/>
      <c r="T4561" s="13"/>
      <c r="U4561" s="19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9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</row>
    <row r="4562" spans="1:8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12"/>
      <c r="K4562" s="30"/>
      <c r="L4562" s="2"/>
      <c r="M4562" s="15"/>
      <c r="N4562" s="11"/>
      <c r="O4562" s="11"/>
      <c r="P4562" s="11"/>
      <c r="Q4562" s="11"/>
      <c r="R4562" s="15"/>
      <c r="S4562" s="13"/>
      <c r="T4562" s="13"/>
      <c r="U4562" s="19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9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</row>
    <row r="4563" spans="1:8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12"/>
      <c r="K4563" s="30"/>
      <c r="L4563" s="2"/>
      <c r="M4563" s="15"/>
      <c r="N4563" s="11"/>
      <c r="O4563" s="11"/>
      <c r="P4563" s="11"/>
      <c r="Q4563" s="11"/>
      <c r="R4563" s="15"/>
      <c r="S4563" s="13"/>
      <c r="T4563" s="13"/>
      <c r="U4563" s="19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9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</row>
    <row r="4564" spans="1:8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12"/>
      <c r="K4564" s="30"/>
      <c r="L4564" s="2"/>
      <c r="M4564" s="15"/>
      <c r="N4564" s="11"/>
      <c r="O4564" s="11"/>
      <c r="P4564" s="11"/>
      <c r="Q4564" s="11"/>
      <c r="R4564" s="15"/>
      <c r="S4564" s="13"/>
      <c r="T4564" s="13"/>
      <c r="U4564" s="19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9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</row>
    <row r="4565" spans="1:8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12"/>
      <c r="K4565" s="30"/>
      <c r="L4565" s="2"/>
      <c r="M4565" s="15"/>
      <c r="N4565" s="11"/>
      <c r="O4565" s="11"/>
      <c r="P4565" s="11"/>
      <c r="Q4565" s="11"/>
      <c r="R4565" s="15"/>
      <c r="S4565" s="13"/>
      <c r="T4565" s="13"/>
      <c r="U4565" s="19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9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</row>
    <row r="4566" spans="1:8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12"/>
      <c r="K4566" s="30"/>
      <c r="L4566" s="2"/>
      <c r="M4566" s="15"/>
      <c r="N4566" s="11"/>
      <c r="O4566" s="11"/>
      <c r="P4566" s="11"/>
      <c r="Q4566" s="11"/>
      <c r="R4566" s="15"/>
      <c r="S4566" s="13"/>
      <c r="T4566" s="13"/>
      <c r="U4566" s="19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9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</row>
    <row r="4567" spans="1:8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12"/>
      <c r="K4567" s="30"/>
      <c r="L4567" s="2"/>
      <c r="M4567" s="15"/>
      <c r="N4567" s="11"/>
      <c r="O4567" s="11"/>
      <c r="P4567" s="11"/>
      <c r="Q4567" s="11"/>
      <c r="R4567" s="15"/>
      <c r="S4567" s="13"/>
      <c r="T4567" s="13"/>
      <c r="U4567" s="19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9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</row>
    <row r="4568" spans="1:8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12"/>
      <c r="K4568" s="30"/>
      <c r="L4568" s="2"/>
      <c r="M4568" s="15"/>
      <c r="N4568" s="11"/>
      <c r="O4568" s="11"/>
      <c r="P4568" s="11"/>
      <c r="Q4568" s="11"/>
      <c r="R4568" s="15"/>
      <c r="S4568" s="13"/>
      <c r="T4568" s="13"/>
      <c r="U4568" s="19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9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</row>
    <row r="4569" spans="1:8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12"/>
      <c r="K4569" s="30"/>
      <c r="L4569" s="2"/>
      <c r="M4569" s="15"/>
      <c r="N4569" s="11"/>
      <c r="O4569" s="11"/>
      <c r="P4569" s="11"/>
      <c r="Q4569" s="11"/>
      <c r="R4569" s="15"/>
      <c r="S4569" s="13"/>
      <c r="T4569" s="13"/>
      <c r="U4569" s="19"/>
      <c r="V4569" s="13"/>
      <c r="W4569" s="4"/>
      <c r="X4569" s="30"/>
      <c r="Y4569" s="9"/>
      <c r="Z4569" s="9"/>
      <c r="AA4569" s="28"/>
      <c r="AB4569" s="3"/>
      <c r="AC4569" s="1"/>
      <c r="AD4569" s="9"/>
      <c r="AE4569" s="3"/>
      <c r="AF4569" s="3"/>
      <c r="AG4569" s="3"/>
      <c r="AH4569" s="9"/>
      <c r="AI4569" s="10"/>
      <c r="AJ4569" s="9"/>
      <c r="AK4569" s="9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</row>
    <row r="4570" spans="1:8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12"/>
      <c r="K4570" s="30"/>
      <c r="L4570" s="2"/>
      <c r="M4570" s="15"/>
      <c r="N4570" s="11"/>
      <c r="O4570" s="11"/>
      <c r="P4570" s="11"/>
      <c r="Q4570" s="11"/>
      <c r="R4570" s="15"/>
      <c r="S4570" s="13"/>
      <c r="T4570" s="13"/>
      <c r="U4570" s="19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9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</row>
    <row r="4571" spans="1:8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12"/>
      <c r="K4571" s="30"/>
      <c r="L4571" s="2"/>
      <c r="M4571" s="15"/>
      <c r="N4571" s="11"/>
      <c r="O4571" s="11"/>
      <c r="P4571" s="11"/>
      <c r="Q4571" s="11"/>
      <c r="R4571" s="15"/>
      <c r="S4571" s="13"/>
      <c r="T4571" s="13"/>
      <c r="U4571" s="19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9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</row>
    <row r="4572" spans="1:8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12"/>
      <c r="K4572" s="30"/>
      <c r="L4572" s="2"/>
      <c r="M4572" s="15"/>
      <c r="N4572" s="11"/>
      <c r="O4572" s="11"/>
      <c r="P4572" s="11"/>
      <c r="Q4572" s="11"/>
      <c r="R4572" s="15"/>
      <c r="S4572" s="13"/>
      <c r="T4572" s="13"/>
      <c r="U4572" s="19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9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</row>
    <row r="4573" spans="1:8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12"/>
      <c r="K4573" s="30"/>
      <c r="L4573" s="2"/>
      <c r="M4573" s="15"/>
      <c r="N4573" s="11"/>
      <c r="O4573" s="11"/>
      <c r="P4573" s="11"/>
      <c r="Q4573" s="11"/>
      <c r="R4573" s="15"/>
      <c r="S4573" s="13"/>
      <c r="T4573" s="13"/>
      <c r="U4573" s="19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9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</row>
    <row r="4574" spans="1:8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12"/>
      <c r="K4574" s="30"/>
      <c r="L4574" s="2"/>
      <c r="M4574" s="15"/>
      <c r="N4574" s="11"/>
      <c r="O4574" s="11"/>
      <c r="P4574" s="11"/>
      <c r="Q4574" s="11"/>
      <c r="R4574" s="15"/>
      <c r="S4574" s="13"/>
      <c r="T4574" s="13"/>
      <c r="U4574" s="19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9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</row>
    <row r="4575" spans="1:8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12"/>
      <c r="K4575" s="30"/>
      <c r="L4575" s="2"/>
      <c r="M4575" s="15"/>
      <c r="N4575" s="11"/>
      <c r="O4575" s="11"/>
      <c r="P4575" s="11"/>
      <c r="Q4575" s="11"/>
      <c r="R4575" s="15"/>
      <c r="S4575" s="13"/>
      <c r="T4575" s="13"/>
      <c r="U4575" s="19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9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</row>
    <row r="4576" spans="1:8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12"/>
      <c r="K4576" s="30"/>
      <c r="L4576" s="2"/>
      <c r="M4576" s="15"/>
      <c r="N4576" s="11"/>
      <c r="O4576" s="11"/>
      <c r="P4576" s="11"/>
      <c r="Q4576" s="11"/>
      <c r="R4576" s="15"/>
      <c r="S4576" s="13"/>
      <c r="T4576" s="13"/>
      <c r="U4576" s="19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9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</row>
    <row r="4577" spans="1:8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12"/>
      <c r="K4577" s="30"/>
      <c r="L4577" s="2"/>
      <c r="M4577" s="15"/>
      <c r="N4577" s="11"/>
      <c r="O4577" s="11"/>
      <c r="P4577" s="11"/>
      <c r="Q4577" s="11"/>
      <c r="R4577" s="15"/>
      <c r="S4577" s="13"/>
      <c r="T4577" s="13"/>
      <c r="U4577" s="19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9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</row>
    <row r="4578" spans="1:8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12"/>
      <c r="K4578" s="30"/>
      <c r="L4578" s="2"/>
      <c r="M4578" s="15"/>
      <c r="N4578" s="11"/>
      <c r="O4578" s="11"/>
      <c r="P4578" s="11"/>
      <c r="Q4578" s="11"/>
      <c r="R4578" s="15"/>
      <c r="S4578" s="13"/>
      <c r="T4578" s="13"/>
      <c r="U4578" s="19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9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</row>
    <row r="4579" spans="1:8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12"/>
      <c r="K4579" s="30"/>
      <c r="L4579" s="2"/>
      <c r="M4579" s="15"/>
      <c r="N4579" s="11"/>
      <c r="O4579" s="11"/>
      <c r="P4579" s="11"/>
      <c r="Q4579" s="11"/>
      <c r="R4579" s="15"/>
      <c r="S4579" s="13"/>
      <c r="T4579" s="13"/>
      <c r="U4579" s="19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9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</row>
    <row r="4580" spans="1:8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12"/>
      <c r="K4580" s="30"/>
      <c r="L4580" s="2"/>
      <c r="M4580" s="15"/>
      <c r="N4580" s="11"/>
      <c r="O4580" s="11"/>
      <c r="P4580" s="11"/>
      <c r="Q4580" s="11"/>
      <c r="R4580" s="15"/>
      <c r="S4580" s="13"/>
      <c r="T4580" s="13"/>
      <c r="U4580" s="19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9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</row>
    <row r="4581" spans="1:8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12"/>
      <c r="K4581" s="30"/>
      <c r="L4581" s="2"/>
      <c r="M4581" s="15"/>
      <c r="N4581" s="11"/>
      <c r="O4581" s="11"/>
      <c r="P4581" s="11"/>
      <c r="Q4581" s="11"/>
      <c r="R4581" s="15"/>
      <c r="S4581" s="13"/>
      <c r="T4581" s="13"/>
      <c r="U4581" s="19"/>
      <c r="V4581" s="13"/>
      <c r="W4581" s="4"/>
      <c r="X4581" s="30"/>
      <c r="Y4581" s="9"/>
      <c r="Z4581" s="9"/>
      <c r="AA4581" s="28"/>
      <c r="AB4581" s="3"/>
      <c r="AC4581" s="1"/>
      <c r="AD4581" s="9"/>
      <c r="AE4581" s="3"/>
      <c r="AF4581" s="3"/>
      <c r="AG4581" s="3"/>
      <c r="AH4581" s="9"/>
      <c r="AI4581" s="10"/>
      <c r="AJ4581" s="9"/>
      <c r="AK4581" s="9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</row>
    <row r="4582" spans="1:8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12"/>
      <c r="K4582" s="30"/>
      <c r="L4582" s="2"/>
      <c r="M4582" s="15"/>
      <c r="N4582" s="11"/>
      <c r="O4582" s="11"/>
      <c r="P4582" s="11"/>
      <c r="Q4582" s="11"/>
      <c r="R4582" s="15"/>
      <c r="S4582" s="13"/>
      <c r="T4582" s="13"/>
      <c r="U4582" s="19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9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</row>
    <row r="4583" spans="1:8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12"/>
      <c r="K4583" s="30"/>
      <c r="L4583" s="2"/>
      <c r="M4583" s="15"/>
      <c r="N4583" s="11"/>
      <c r="O4583" s="11"/>
      <c r="P4583" s="11"/>
      <c r="Q4583" s="11"/>
      <c r="R4583" s="15"/>
      <c r="S4583" s="13"/>
      <c r="T4583" s="13"/>
      <c r="U4583" s="19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9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</row>
    <row r="4584" spans="1:8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12"/>
      <c r="K4584" s="30"/>
      <c r="L4584" s="2"/>
      <c r="M4584" s="15"/>
      <c r="N4584" s="11"/>
      <c r="O4584" s="11"/>
      <c r="P4584" s="11"/>
      <c r="Q4584" s="11"/>
      <c r="R4584" s="15"/>
      <c r="S4584" s="13"/>
      <c r="T4584" s="13"/>
      <c r="U4584" s="19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9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</row>
    <row r="4585" spans="1:8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12"/>
      <c r="K4585" s="30"/>
      <c r="L4585" s="2"/>
      <c r="M4585" s="15"/>
      <c r="N4585" s="11"/>
      <c r="O4585" s="11"/>
      <c r="P4585" s="11"/>
      <c r="Q4585" s="11"/>
      <c r="R4585" s="15"/>
      <c r="S4585" s="13"/>
      <c r="T4585" s="13"/>
      <c r="U4585" s="19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9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</row>
    <row r="4586" spans="1:8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12"/>
      <c r="K4586" s="30"/>
      <c r="L4586" s="2"/>
      <c r="M4586" s="15"/>
      <c r="N4586" s="11"/>
      <c r="O4586" s="11"/>
      <c r="P4586" s="11"/>
      <c r="Q4586" s="11"/>
      <c r="R4586" s="15"/>
      <c r="S4586" s="13"/>
      <c r="T4586" s="13"/>
      <c r="U4586" s="19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9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</row>
    <row r="4587" spans="1:8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12"/>
      <c r="K4587" s="30"/>
      <c r="L4587" s="2"/>
      <c r="M4587" s="15"/>
      <c r="N4587" s="11"/>
      <c r="O4587" s="11"/>
      <c r="P4587" s="11"/>
      <c r="Q4587" s="11"/>
      <c r="R4587" s="15"/>
      <c r="S4587" s="13"/>
      <c r="T4587" s="13"/>
      <c r="U4587" s="19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9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</row>
    <row r="4588" spans="1:8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12"/>
      <c r="K4588" s="30"/>
      <c r="L4588" s="2"/>
      <c r="M4588" s="15"/>
      <c r="N4588" s="11"/>
      <c r="O4588" s="11"/>
      <c r="P4588" s="11"/>
      <c r="Q4588" s="11"/>
      <c r="R4588" s="15"/>
      <c r="S4588" s="13"/>
      <c r="T4588" s="13"/>
      <c r="U4588" s="19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9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</row>
    <row r="4589" spans="1:8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12"/>
      <c r="K4589" s="30"/>
      <c r="L4589" s="2"/>
      <c r="M4589" s="15"/>
      <c r="N4589" s="11"/>
      <c r="O4589" s="11"/>
      <c r="P4589" s="11"/>
      <c r="Q4589" s="11"/>
      <c r="R4589" s="15"/>
      <c r="S4589" s="13"/>
      <c r="T4589" s="13"/>
      <c r="U4589" s="19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9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</row>
    <row r="4590" spans="1:8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12"/>
      <c r="K4590" s="30"/>
      <c r="L4590" s="2"/>
      <c r="M4590" s="15"/>
      <c r="N4590" s="11"/>
      <c r="O4590" s="11"/>
      <c r="P4590" s="11"/>
      <c r="Q4590" s="11"/>
      <c r="R4590" s="15"/>
      <c r="S4590" s="13"/>
      <c r="T4590" s="13"/>
      <c r="U4590" s="19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9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</row>
    <row r="4591" spans="1:8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12"/>
      <c r="K4591" s="30"/>
      <c r="L4591" s="2"/>
      <c r="M4591" s="15"/>
      <c r="N4591" s="11"/>
      <c r="O4591" s="11"/>
      <c r="P4591" s="11"/>
      <c r="Q4591" s="11"/>
      <c r="R4591" s="15"/>
      <c r="S4591" s="13"/>
      <c r="T4591" s="13"/>
      <c r="U4591" s="19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9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</row>
    <row r="4592" spans="1:8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12"/>
      <c r="K4592" s="30"/>
      <c r="L4592" s="2"/>
      <c r="M4592" s="15"/>
      <c r="N4592" s="11"/>
      <c r="O4592" s="11"/>
      <c r="P4592" s="11"/>
      <c r="Q4592" s="11"/>
      <c r="R4592" s="15"/>
      <c r="S4592" s="13"/>
      <c r="T4592" s="13"/>
      <c r="U4592" s="19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9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</row>
    <row r="4593" spans="1:8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12"/>
      <c r="K4593" s="30"/>
      <c r="L4593" s="2"/>
      <c r="M4593" s="15"/>
      <c r="N4593" s="11"/>
      <c r="O4593" s="11"/>
      <c r="P4593" s="11"/>
      <c r="Q4593" s="11"/>
      <c r="R4593" s="15"/>
      <c r="S4593" s="13"/>
      <c r="T4593" s="13"/>
      <c r="U4593" s="19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9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</row>
    <row r="4594" spans="1:8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12"/>
      <c r="K4594" s="30"/>
      <c r="L4594" s="2"/>
      <c r="M4594" s="15"/>
      <c r="N4594" s="11"/>
      <c r="O4594" s="11"/>
      <c r="P4594" s="11"/>
      <c r="Q4594" s="11"/>
      <c r="R4594" s="15"/>
      <c r="S4594" s="13"/>
      <c r="T4594" s="13"/>
      <c r="U4594" s="19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9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</row>
    <row r="4595" spans="1:8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12"/>
      <c r="K4595" s="30"/>
      <c r="L4595" s="2"/>
      <c r="M4595" s="15"/>
      <c r="N4595" s="11"/>
      <c r="O4595" s="11"/>
      <c r="P4595" s="11"/>
      <c r="Q4595" s="11"/>
      <c r="R4595" s="15"/>
      <c r="S4595" s="13"/>
      <c r="T4595" s="13"/>
      <c r="U4595" s="19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9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</row>
    <row r="4596" spans="1:8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12"/>
      <c r="K4596" s="30"/>
      <c r="L4596" s="2"/>
      <c r="M4596" s="15"/>
      <c r="N4596" s="11"/>
      <c r="O4596" s="11"/>
      <c r="P4596" s="11"/>
      <c r="Q4596" s="11"/>
      <c r="R4596" s="15"/>
      <c r="S4596" s="13"/>
      <c r="T4596" s="13"/>
      <c r="U4596" s="19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9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</row>
    <row r="4597" spans="1:8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12"/>
      <c r="K4597" s="30"/>
      <c r="L4597" s="2"/>
      <c r="M4597" s="15"/>
      <c r="N4597" s="11"/>
      <c r="O4597" s="11"/>
      <c r="P4597" s="11"/>
      <c r="Q4597" s="11"/>
      <c r="R4597" s="15"/>
      <c r="S4597" s="13"/>
      <c r="T4597" s="13"/>
      <c r="U4597" s="19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9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</row>
    <row r="4598" spans="1:8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12"/>
      <c r="K4598" s="30"/>
      <c r="L4598" s="2"/>
      <c r="M4598" s="15"/>
      <c r="N4598" s="11"/>
      <c r="O4598" s="11"/>
      <c r="P4598" s="11"/>
      <c r="Q4598" s="11"/>
      <c r="R4598" s="15"/>
      <c r="S4598" s="13"/>
      <c r="T4598" s="13"/>
      <c r="U4598" s="19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9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</row>
    <row r="4599" spans="1:8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12"/>
      <c r="K4599" s="30"/>
      <c r="L4599" s="2"/>
      <c r="M4599" s="15"/>
      <c r="N4599" s="11"/>
      <c r="O4599" s="11"/>
      <c r="P4599" s="11"/>
      <c r="Q4599" s="11"/>
      <c r="R4599" s="15"/>
      <c r="S4599" s="13"/>
      <c r="T4599" s="13"/>
      <c r="U4599" s="19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9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</row>
    <row r="4600" spans="1:8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12"/>
      <c r="K4600" s="30"/>
      <c r="L4600" s="2"/>
      <c r="M4600" s="15"/>
      <c r="N4600" s="11"/>
      <c r="O4600" s="11"/>
      <c r="P4600" s="11"/>
      <c r="Q4600" s="11"/>
      <c r="R4600" s="15"/>
      <c r="S4600" s="13"/>
      <c r="T4600" s="13"/>
      <c r="U4600" s="19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9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</row>
    <row r="4601" spans="1:8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12"/>
      <c r="K4601" s="30"/>
      <c r="L4601" s="2"/>
      <c r="M4601" s="15"/>
      <c r="N4601" s="11"/>
      <c r="O4601" s="11"/>
      <c r="P4601" s="11"/>
      <c r="Q4601" s="11"/>
      <c r="R4601" s="15"/>
      <c r="S4601" s="13"/>
      <c r="T4601" s="13"/>
      <c r="U4601" s="19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9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</row>
    <row r="4602" spans="1:8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12"/>
      <c r="K4602" s="30"/>
      <c r="L4602" s="2"/>
      <c r="M4602" s="15"/>
      <c r="N4602" s="11"/>
      <c r="O4602" s="11"/>
      <c r="P4602" s="11"/>
      <c r="Q4602" s="11"/>
      <c r="R4602" s="15"/>
      <c r="S4602" s="13"/>
      <c r="T4602" s="13"/>
      <c r="U4602" s="19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9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</row>
    <row r="4603" spans="1:8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12"/>
      <c r="K4603" s="30"/>
      <c r="L4603" s="2"/>
      <c r="M4603" s="15"/>
      <c r="N4603" s="11"/>
      <c r="O4603" s="11"/>
      <c r="P4603" s="11"/>
      <c r="Q4603" s="11"/>
      <c r="R4603" s="15"/>
      <c r="S4603" s="13"/>
      <c r="T4603" s="13"/>
      <c r="U4603" s="19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9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</row>
    <row r="4604" spans="1:8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12"/>
      <c r="K4604" s="30"/>
      <c r="L4604" s="2"/>
      <c r="M4604" s="15"/>
      <c r="N4604" s="11"/>
      <c r="O4604" s="11"/>
      <c r="P4604" s="11"/>
      <c r="Q4604" s="11"/>
      <c r="R4604" s="15"/>
      <c r="S4604" s="13"/>
      <c r="T4604" s="13"/>
      <c r="U4604" s="19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9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</row>
    <row r="4605" spans="1:8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12"/>
      <c r="K4605" s="30"/>
      <c r="L4605" s="2"/>
      <c r="M4605" s="15"/>
      <c r="N4605" s="11"/>
      <c r="O4605" s="11"/>
      <c r="P4605" s="11"/>
      <c r="Q4605" s="11"/>
      <c r="R4605" s="15"/>
      <c r="S4605" s="13"/>
      <c r="T4605" s="13"/>
      <c r="U4605" s="19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9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</row>
    <row r="4606" spans="1:8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12"/>
      <c r="K4606" s="30"/>
      <c r="L4606" s="2"/>
      <c r="M4606" s="15"/>
      <c r="N4606" s="11"/>
      <c r="O4606" s="11"/>
      <c r="P4606" s="11"/>
      <c r="Q4606" s="11"/>
      <c r="R4606" s="15"/>
      <c r="S4606" s="13"/>
      <c r="T4606" s="13"/>
      <c r="U4606" s="19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9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</row>
    <row r="4607" spans="1:8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12"/>
      <c r="K4607" s="30"/>
      <c r="L4607" s="2"/>
      <c r="M4607" s="15"/>
      <c r="N4607" s="11"/>
      <c r="O4607" s="11"/>
      <c r="P4607" s="11"/>
      <c r="Q4607" s="11"/>
      <c r="R4607" s="15"/>
      <c r="S4607" s="13"/>
      <c r="T4607" s="13"/>
      <c r="U4607" s="19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9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</row>
    <row r="4608" spans="1:8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12"/>
      <c r="K4608" s="30"/>
      <c r="L4608" s="2"/>
      <c r="M4608" s="15"/>
      <c r="N4608" s="11"/>
      <c r="O4608" s="11"/>
      <c r="P4608" s="11"/>
      <c r="Q4608" s="11"/>
      <c r="R4608" s="15"/>
      <c r="S4608" s="13"/>
      <c r="T4608" s="13"/>
      <c r="U4608" s="19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9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</row>
    <row r="4609" spans="1:8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12"/>
      <c r="K4609" s="30"/>
      <c r="L4609" s="2"/>
      <c r="M4609" s="15"/>
      <c r="N4609" s="11"/>
      <c r="O4609" s="11"/>
      <c r="P4609" s="11"/>
      <c r="Q4609" s="11"/>
      <c r="R4609" s="15"/>
      <c r="S4609" s="13"/>
      <c r="T4609" s="13"/>
      <c r="U4609" s="19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9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</row>
    <row r="4610" spans="1:8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12"/>
      <c r="K4610" s="30"/>
      <c r="L4610" s="2"/>
      <c r="M4610" s="15"/>
      <c r="N4610" s="11"/>
      <c r="O4610" s="11"/>
      <c r="P4610" s="11"/>
      <c r="Q4610" s="11"/>
      <c r="R4610" s="15"/>
      <c r="S4610" s="13"/>
      <c r="T4610" s="13"/>
      <c r="U4610" s="19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9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</row>
    <row r="4611" spans="1:8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12"/>
      <c r="K4611" s="30"/>
      <c r="L4611" s="2"/>
      <c r="M4611" s="15"/>
      <c r="N4611" s="11"/>
      <c r="O4611" s="11"/>
      <c r="P4611" s="11"/>
      <c r="Q4611" s="11"/>
      <c r="R4611" s="15"/>
      <c r="S4611" s="13"/>
      <c r="T4611" s="13"/>
      <c r="U4611" s="19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9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</row>
    <row r="4612" spans="1:8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12"/>
      <c r="K4612" s="30"/>
      <c r="L4612" s="2"/>
      <c r="M4612" s="15"/>
      <c r="N4612" s="11"/>
      <c r="O4612" s="11"/>
      <c r="P4612" s="11"/>
      <c r="Q4612" s="11"/>
      <c r="R4612" s="15"/>
      <c r="S4612" s="13"/>
      <c r="T4612" s="13"/>
      <c r="U4612" s="19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9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</row>
    <row r="4613" spans="1:8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12"/>
      <c r="K4613" s="30"/>
      <c r="L4613" s="2"/>
      <c r="M4613" s="15"/>
      <c r="N4613" s="11"/>
      <c r="O4613" s="11"/>
      <c r="P4613" s="11"/>
      <c r="Q4613" s="11"/>
      <c r="R4613" s="15"/>
      <c r="S4613" s="13"/>
      <c r="T4613" s="13"/>
      <c r="U4613" s="19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9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</row>
    <row r="4614" spans="1:8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12"/>
      <c r="K4614" s="30"/>
      <c r="L4614" s="2"/>
      <c r="M4614" s="15"/>
      <c r="N4614" s="11"/>
      <c r="O4614" s="11"/>
      <c r="P4614" s="11"/>
      <c r="Q4614" s="11"/>
      <c r="R4614" s="15"/>
      <c r="S4614" s="13"/>
      <c r="T4614" s="13"/>
      <c r="U4614" s="19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9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</row>
    <row r="4615" spans="1:8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12"/>
      <c r="K4615" s="30"/>
      <c r="L4615" s="2"/>
      <c r="M4615" s="15"/>
      <c r="N4615" s="11"/>
      <c r="O4615" s="11"/>
      <c r="P4615" s="11"/>
      <c r="Q4615" s="11"/>
      <c r="R4615" s="15"/>
      <c r="S4615" s="13"/>
      <c r="T4615" s="13"/>
      <c r="U4615" s="19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9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</row>
    <row r="4616" spans="1:8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12"/>
      <c r="K4616" s="30"/>
      <c r="L4616" s="2"/>
      <c r="M4616" s="15"/>
      <c r="N4616" s="11"/>
      <c r="O4616" s="11"/>
      <c r="P4616" s="11"/>
      <c r="Q4616" s="11"/>
      <c r="R4616" s="15"/>
      <c r="S4616" s="13"/>
      <c r="T4616" s="13"/>
      <c r="U4616" s="19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9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</row>
    <row r="4617" spans="1:8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12"/>
      <c r="K4617" s="30"/>
      <c r="L4617" s="2"/>
      <c r="M4617" s="15"/>
      <c r="N4617" s="11"/>
      <c r="O4617" s="11"/>
      <c r="P4617" s="11"/>
      <c r="Q4617" s="11"/>
      <c r="R4617" s="15"/>
      <c r="S4617" s="13"/>
      <c r="T4617" s="13"/>
      <c r="U4617" s="19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9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</row>
    <row r="4618" spans="1:8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12"/>
      <c r="K4618" s="30"/>
      <c r="L4618" s="2"/>
      <c r="M4618" s="15"/>
      <c r="N4618" s="11"/>
      <c r="O4618" s="11"/>
      <c r="P4618" s="11"/>
      <c r="Q4618" s="11"/>
      <c r="R4618" s="15"/>
      <c r="S4618" s="13"/>
      <c r="T4618" s="13"/>
      <c r="U4618" s="19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9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</row>
    <row r="4619" spans="1:8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12"/>
      <c r="K4619" s="30"/>
      <c r="L4619" s="2"/>
      <c r="M4619" s="15"/>
      <c r="N4619" s="11"/>
      <c r="O4619" s="11"/>
      <c r="P4619" s="11"/>
      <c r="Q4619" s="11"/>
      <c r="R4619" s="15"/>
      <c r="S4619" s="13"/>
      <c r="T4619" s="13"/>
      <c r="U4619" s="19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9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</row>
    <row r="4620" spans="1:8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12"/>
      <c r="K4620" s="30"/>
      <c r="L4620" s="2"/>
      <c r="M4620" s="15"/>
      <c r="N4620" s="11"/>
      <c r="O4620" s="11"/>
      <c r="P4620" s="11"/>
      <c r="Q4620" s="11"/>
      <c r="R4620" s="15"/>
      <c r="S4620" s="13"/>
      <c r="T4620" s="13"/>
      <c r="U4620" s="19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9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</row>
    <row r="4621" spans="1:8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12"/>
      <c r="K4621" s="30"/>
      <c r="L4621" s="2"/>
      <c r="M4621" s="15"/>
      <c r="N4621" s="11"/>
      <c r="O4621" s="11"/>
      <c r="P4621" s="11"/>
      <c r="Q4621" s="11"/>
      <c r="R4621" s="15"/>
      <c r="S4621" s="13"/>
      <c r="T4621" s="13"/>
      <c r="U4621" s="19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9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</row>
    <row r="4622" spans="1:8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12"/>
      <c r="K4622" s="30"/>
      <c r="L4622" s="2"/>
      <c r="M4622" s="15"/>
      <c r="N4622" s="11"/>
      <c r="O4622" s="11"/>
      <c r="P4622" s="11"/>
      <c r="Q4622" s="11"/>
      <c r="R4622" s="15"/>
      <c r="S4622" s="13"/>
      <c r="T4622" s="13"/>
      <c r="U4622" s="19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9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</row>
    <row r="4623" spans="1:8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12"/>
      <c r="K4623" s="30"/>
      <c r="L4623" s="2"/>
      <c r="M4623" s="15"/>
      <c r="N4623" s="11"/>
      <c r="O4623" s="11"/>
      <c r="P4623" s="11"/>
      <c r="Q4623" s="11"/>
      <c r="R4623" s="15"/>
      <c r="S4623" s="13"/>
      <c r="T4623" s="13"/>
      <c r="U4623" s="19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9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</row>
    <row r="4624" spans="1:8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12"/>
      <c r="K4624" s="30"/>
      <c r="L4624" s="2"/>
      <c r="M4624" s="15"/>
      <c r="N4624" s="11"/>
      <c r="O4624" s="11"/>
      <c r="P4624" s="11"/>
      <c r="Q4624" s="11"/>
      <c r="R4624" s="15"/>
      <c r="S4624" s="13"/>
      <c r="T4624" s="13"/>
      <c r="U4624" s="19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9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</row>
    <row r="4625" spans="1:8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12"/>
      <c r="K4625" s="30"/>
      <c r="L4625" s="2"/>
      <c r="M4625" s="15"/>
      <c r="N4625" s="11"/>
      <c r="O4625" s="11"/>
      <c r="P4625" s="11"/>
      <c r="Q4625" s="11"/>
      <c r="R4625" s="15"/>
      <c r="S4625" s="13"/>
      <c r="T4625" s="13"/>
      <c r="U4625" s="19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9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</row>
    <row r="4626" spans="1:8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12"/>
      <c r="K4626" s="30"/>
      <c r="L4626" s="2"/>
      <c r="M4626" s="15"/>
      <c r="N4626" s="11"/>
      <c r="O4626" s="11"/>
      <c r="P4626" s="11"/>
      <c r="Q4626" s="11"/>
      <c r="R4626" s="15"/>
      <c r="S4626" s="13"/>
      <c r="T4626" s="13"/>
      <c r="U4626" s="19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9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</row>
    <row r="4627" spans="1:8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12"/>
      <c r="K4627" s="30"/>
      <c r="L4627" s="2"/>
      <c r="M4627" s="15"/>
      <c r="N4627" s="11"/>
      <c r="O4627" s="11"/>
      <c r="P4627" s="11"/>
      <c r="Q4627" s="11"/>
      <c r="R4627" s="15"/>
      <c r="S4627" s="13"/>
      <c r="T4627" s="13"/>
      <c r="U4627" s="19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9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</row>
    <row r="4628" spans="1:8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12"/>
      <c r="K4628" s="30"/>
      <c r="L4628" s="2"/>
      <c r="M4628" s="15"/>
      <c r="N4628" s="11"/>
      <c r="O4628" s="11"/>
      <c r="P4628" s="11"/>
      <c r="Q4628" s="11"/>
      <c r="R4628" s="15"/>
      <c r="S4628" s="13"/>
      <c r="T4628" s="13"/>
      <c r="U4628" s="19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9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</row>
    <row r="4629" spans="1:8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12"/>
      <c r="K4629" s="30"/>
      <c r="L4629" s="2"/>
      <c r="M4629" s="15"/>
      <c r="N4629" s="11"/>
      <c r="O4629" s="11"/>
      <c r="P4629" s="11"/>
      <c r="Q4629" s="11"/>
      <c r="R4629" s="15"/>
      <c r="S4629" s="13"/>
      <c r="T4629" s="13"/>
      <c r="U4629" s="19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9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</row>
    <row r="4630" spans="1:8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12"/>
      <c r="K4630" s="30"/>
      <c r="L4630" s="2"/>
      <c r="M4630" s="15"/>
      <c r="N4630" s="11"/>
      <c r="O4630" s="11"/>
      <c r="P4630" s="11"/>
      <c r="Q4630" s="11"/>
      <c r="R4630" s="15"/>
      <c r="S4630" s="13"/>
      <c r="T4630" s="13"/>
      <c r="U4630" s="19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9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</row>
    <row r="4631" spans="1:8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12"/>
      <c r="K4631" s="30"/>
      <c r="L4631" s="2"/>
      <c r="M4631" s="15"/>
      <c r="N4631" s="11"/>
      <c r="O4631" s="11"/>
      <c r="P4631" s="11"/>
      <c r="Q4631" s="11"/>
      <c r="R4631" s="15"/>
      <c r="S4631" s="13"/>
      <c r="T4631" s="13"/>
      <c r="U4631" s="19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9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</row>
    <row r="4632" spans="1:8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12"/>
      <c r="K4632" s="30"/>
      <c r="L4632" s="2"/>
      <c r="M4632" s="15"/>
      <c r="N4632" s="11"/>
      <c r="O4632" s="11"/>
      <c r="P4632" s="11"/>
      <c r="Q4632" s="11"/>
      <c r="R4632" s="15"/>
      <c r="S4632" s="13"/>
      <c r="T4632" s="13"/>
      <c r="U4632" s="19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9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</row>
    <row r="4633" spans="1:8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12"/>
      <c r="K4633" s="30"/>
      <c r="L4633" s="2"/>
      <c r="M4633" s="15"/>
      <c r="N4633" s="11"/>
      <c r="O4633" s="11"/>
      <c r="P4633" s="11"/>
      <c r="Q4633" s="11"/>
      <c r="R4633" s="15"/>
      <c r="S4633" s="13"/>
      <c r="T4633" s="13"/>
      <c r="U4633" s="19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9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</row>
    <row r="4634" spans="1:8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12"/>
      <c r="K4634" s="30"/>
      <c r="L4634" s="2"/>
      <c r="M4634" s="15"/>
      <c r="N4634" s="11"/>
      <c r="O4634" s="11"/>
      <c r="P4634" s="11"/>
      <c r="Q4634" s="11"/>
      <c r="R4634" s="15"/>
      <c r="S4634" s="13"/>
      <c r="T4634" s="13"/>
      <c r="U4634" s="19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9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</row>
    <row r="4635" spans="1:8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12"/>
      <c r="K4635" s="30"/>
      <c r="L4635" s="2"/>
      <c r="M4635" s="15"/>
      <c r="N4635" s="11"/>
      <c r="O4635" s="11"/>
      <c r="P4635" s="11"/>
      <c r="Q4635" s="11"/>
      <c r="R4635" s="15"/>
      <c r="S4635" s="13"/>
      <c r="T4635" s="13"/>
      <c r="U4635" s="19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9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</row>
    <row r="4636" spans="1:8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12"/>
      <c r="K4636" s="30"/>
      <c r="L4636" s="2"/>
      <c r="M4636" s="15"/>
      <c r="N4636" s="11"/>
      <c r="O4636" s="11"/>
      <c r="P4636" s="11"/>
      <c r="Q4636" s="11"/>
      <c r="R4636" s="15"/>
      <c r="S4636" s="13"/>
      <c r="T4636" s="13"/>
      <c r="U4636" s="19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9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</row>
    <row r="4637" spans="1:8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12"/>
      <c r="K4637" s="30"/>
      <c r="L4637" s="2"/>
      <c r="M4637" s="15"/>
      <c r="N4637" s="11"/>
      <c r="O4637" s="11"/>
      <c r="P4637" s="11"/>
      <c r="Q4637" s="11"/>
      <c r="R4637" s="15"/>
      <c r="S4637" s="13"/>
      <c r="T4637" s="13"/>
      <c r="U4637" s="19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9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</row>
    <row r="4638" spans="1:8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12"/>
      <c r="K4638" s="30"/>
      <c r="L4638" s="2"/>
      <c r="M4638" s="15"/>
      <c r="N4638" s="11"/>
      <c r="O4638" s="11"/>
      <c r="P4638" s="11"/>
      <c r="Q4638" s="11"/>
      <c r="R4638" s="15"/>
      <c r="S4638" s="13"/>
      <c r="T4638" s="13"/>
      <c r="U4638" s="19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9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</row>
    <row r="4639" spans="1:8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12"/>
      <c r="K4639" s="30"/>
      <c r="L4639" s="2"/>
      <c r="M4639" s="15"/>
      <c r="N4639" s="11"/>
      <c r="O4639" s="11"/>
      <c r="P4639" s="11"/>
      <c r="Q4639" s="11"/>
      <c r="R4639" s="15"/>
      <c r="S4639" s="13"/>
      <c r="T4639" s="13"/>
      <c r="U4639" s="19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9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</row>
    <row r="4640" spans="1:8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12"/>
      <c r="K4640" s="30"/>
      <c r="L4640" s="2"/>
      <c r="M4640" s="15"/>
      <c r="N4640" s="11"/>
      <c r="O4640" s="11"/>
      <c r="P4640" s="11"/>
      <c r="Q4640" s="11"/>
      <c r="R4640" s="15"/>
      <c r="S4640" s="13"/>
      <c r="T4640" s="13"/>
      <c r="U4640" s="19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9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</row>
    <row r="4641" spans="1:8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12"/>
      <c r="K4641" s="30"/>
      <c r="L4641" s="2"/>
      <c r="M4641" s="15"/>
      <c r="N4641" s="11"/>
      <c r="O4641" s="11"/>
      <c r="P4641" s="11"/>
      <c r="Q4641" s="11"/>
      <c r="R4641" s="15"/>
      <c r="S4641" s="13"/>
      <c r="T4641" s="13"/>
      <c r="U4641" s="19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9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</row>
    <row r="4642" spans="1:8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12"/>
      <c r="K4642" s="30"/>
      <c r="L4642" s="2"/>
      <c r="M4642" s="15"/>
      <c r="N4642" s="11"/>
      <c r="O4642" s="11"/>
      <c r="P4642" s="11"/>
      <c r="Q4642" s="11"/>
      <c r="R4642" s="15"/>
      <c r="S4642" s="13"/>
      <c r="T4642" s="13"/>
      <c r="U4642" s="19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9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</row>
    <row r="4643" spans="1:8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12"/>
      <c r="K4643" s="30"/>
      <c r="L4643" s="2"/>
      <c r="M4643" s="15"/>
      <c r="N4643" s="11"/>
      <c r="O4643" s="11"/>
      <c r="P4643" s="11"/>
      <c r="Q4643" s="11"/>
      <c r="R4643" s="15"/>
      <c r="S4643" s="13"/>
      <c r="T4643" s="13"/>
      <c r="U4643" s="19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9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</row>
    <row r="4644" spans="1:8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12"/>
      <c r="K4644" s="30"/>
      <c r="L4644" s="2"/>
      <c r="M4644" s="15"/>
      <c r="N4644" s="11"/>
      <c r="O4644" s="11"/>
      <c r="P4644" s="11"/>
      <c r="Q4644" s="11"/>
      <c r="R4644" s="15"/>
      <c r="S4644" s="13"/>
      <c r="T4644" s="13"/>
      <c r="U4644" s="19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9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</row>
    <row r="4645" spans="1:8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12"/>
      <c r="K4645" s="30"/>
      <c r="L4645" s="2"/>
      <c r="M4645" s="15"/>
      <c r="N4645" s="11"/>
      <c r="O4645" s="11"/>
      <c r="P4645" s="11"/>
      <c r="Q4645" s="11"/>
      <c r="R4645" s="15"/>
      <c r="S4645" s="13"/>
      <c r="T4645" s="13"/>
      <c r="U4645" s="19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9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</row>
    <row r="4646" spans="1:8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12"/>
      <c r="K4646" s="30"/>
      <c r="L4646" s="2"/>
      <c r="M4646" s="15"/>
      <c r="N4646" s="11"/>
      <c r="O4646" s="11"/>
      <c r="P4646" s="11"/>
      <c r="Q4646" s="11"/>
      <c r="R4646" s="15"/>
      <c r="S4646" s="13"/>
      <c r="T4646" s="13"/>
      <c r="U4646" s="19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9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</row>
    <row r="4647" spans="1:8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12"/>
      <c r="K4647" s="30"/>
      <c r="L4647" s="2"/>
      <c r="M4647" s="15"/>
      <c r="N4647" s="11"/>
      <c r="O4647" s="11"/>
      <c r="P4647" s="11"/>
      <c r="Q4647" s="11"/>
      <c r="R4647" s="15"/>
      <c r="S4647" s="13"/>
      <c r="T4647" s="13"/>
      <c r="U4647" s="19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9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</row>
    <row r="4648" spans="1:8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12"/>
      <c r="K4648" s="30"/>
      <c r="L4648" s="2"/>
      <c r="M4648" s="15"/>
      <c r="N4648" s="11"/>
      <c r="O4648" s="11"/>
      <c r="P4648" s="11"/>
      <c r="Q4648" s="11"/>
      <c r="R4648" s="15"/>
      <c r="S4648" s="13"/>
      <c r="T4648" s="13"/>
      <c r="U4648" s="19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9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</row>
    <row r="4649" spans="1:8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12"/>
      <c r="K4649" s="30"/>
      <c r="L4649" s="2"/>
      <c r="M4649" s="15"/>
      <c r="N4649" s="11"/>
      <c r="O4649" s="11"/>
      <c r="P4649" s="11"/>
      <c r="Q4649" s="11"/>
      <c r="R4649" s="15"/>
      <c r="S4649" s="13"/>
      <c r="T4649" s="13"/>
      <c r="U4649" s="19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9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</row>
    <row r="4650" spans="1:8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12"/>
      <c r="K4650" s="30"/>
      <c r="L4650" s="2"/>
      <c r="M4650" s="15"/>
      <c r="N4650" s="11"/>
      <c r="O4650" s="11"/>
      <c r="P4650" s="11"/>
      <c r="Q4650" s="11"/>
      <c r="R4650" s="15"/>
      <c r="S4650" s="13"/>
      <c r="T4650" s="13"/>
      <c r="U4650" s="19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9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</row>
    <row r="4651" spans="1:8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12"/>
      <c r="K4651" s="30"/>
      <c r="L4651" s="2"/>
      <c r="M4651" s="15"/>
      <c r="N4651" s="11"/>
      <c r="O4651" s="11"/>
      <c r="P4651" s="11"/>
      <c r="Q4651" s="11"/>
      <c r="R4651" s="15"/>
      <c r="S4651" s="13"/>
      <c r="T4651" s="13"/>
      <c r="U4651" s="19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9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</row>
    <row r="4652" spans="1:8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12"/>
      <c r="K4652" s="30"/>
      <c r="L4652" s="2"/>
      <c r="M4652" s="15"/>
      <c r="N4652" s="11"/>
      <c r="O4652" s="11"/>
      <c r="P4652" s="11"/>
      <c r="Q4652" s="11"/>
      <c r="R4652" s="15"/>
      <c r="S4652" s="13"/>
      <c r="T4652" s="13"/>
      <c r="U4652" s="19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9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</row>
    <row r="4653" spans="1:8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12"/>
      <c r="K4653" s="30"/>
      <c r="L4653" s="2"/>
      <c r="M4653" s="15"/>
      <c r="N4653" s="11"/>
      <c r="O4653" s="11"/>
      <c r="P4653" s="11"/>
      <c r="Q4653" s="11"/>
      <c r="R4653" s="15"/>
      <c r="S4653" s="13"/>
      <c r="T4653" s="13"/>
      <c r="U4653" s="19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9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</row>
    <row r="4654" spans="1:8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12"/>
      <c r="K4654" s="30"/>
      <c r="L4654" s="2"/>
      <c r="M4654" s="15"/>
      <c r="N4654" s="11"/>
      <c r="O4654" s="11"/>
      <c r="P4654" s="11"/>
      <c r="Q4654" s="11"/>
      <c r="R4654" s="15"/>
      <c r="S4654" s="13"/>
      <c r="T4654" s="13"/>
      <c r="U4654" s="19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9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</row>
    <row r="4655" spans="1:8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12"/>
      <c r="K4655" s="30"/>
      <c r="L4655" s="2"/>
      <c r="M4655" s="15"/>
      <c r="N4655" s="11"/>
      <c r="O4655" s="11"/>
      <c r="P4655" s="11"/>
      <c r="Q4655" s="11"/>
      <c r="R4655" s="15"/>
      <c r="S4655" s="13"/>
      <c r="T4655" s="13"/>
      <c r="U4655" s="19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9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</row>
    <row r="4656" spans="1:8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12"/>
      <c r="K4656" s="30"/>
      <c r="L4656" s="2"/>
      <c r="M4656" s="15"/>
      <c r="N4656" s="11"/>
      <c r="O4656" s="11"/>
      <c r="P4656" s="11"/>
      <c r="Q4656" s="11"/>
      <c r="R4656" s="15"/>
      <c r="S4656" s="13"/>
      <c r="T4656" s="13"/>
      <c r="U4656" s="19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9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</row>
    <row r="4657" spans="1:8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12"/>
      <c r="K4657" s="30"/>
      <c r="L4657" s="2"/>
      <c r="M4657" s="15"/>
      <c r="N4657" s="11"/>
      <c r="O4657" s="11"/>
      <c r="P4657" s="11"/>
      <c r="Q4657" s="11"/>
      <c r="R4657" s="15"/>
      <c r="S4657" s="13"/>
      <c r="T4657" s="13"/>
      <c r="U4657" s="19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9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</row>
    <row r="4658" spans="1:8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12"/>
      <c r="K4658" s="30"/>
      <c r="L4658" s="2"/>
      <c r="M4658" s="15"/>
      <c r="N4658" s="11"/>
      <c r="O4658" s="11"/>
      <c r="P4658" s="11"/>
      <c r="Q4658" s="11"/>
      <c r="R4658" s="15"/>
      <c r="S4658" s="13"/>
      <c r="T4658" s="13"/>
      <c r="U4658" s="19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9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</row>
    <row r="4659" spans="1:8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12"/>
      <c r="K4659" s="30"/>
      <c r="L4659" s="2"/>
      <c r="M4659" s="15"/>
      <c r="N4659" s="11"/>
      <c r="O4659" s="11"/>
      <c r="P4659" s="11"/>
      <c r="Q4659" s="11"/>
      <c r="R4659" s="15"/>
      <c r="S4659" s="13"/>
      <c r="T4659" s="13"/>
      <c r="U4659" s="19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9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</row>
    <row r="4660" spans="1:8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12"/>
      <c r="K4660" s="30"/>
      <c r="L4660" s="2"/>
      <c r="M4660" s="15"/>
      <c r="N4660" s="11"/>
      <c r="O4660" s="11"/>
      <c r="P4660" s="11"/>
      <c r="Q4660" s="11"/>
      <c r="R4660" s="15"/>
      <c r="S4660" s="13"/>
      <c r="T4660" s="13"/>
      <c r="U4660" s="19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9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</row>
    <row r="4661" spans="1:8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12"/>
      <c r="K4661" s="30"/>
      <c r="L4661" s="2"/>
      <c r="M4661" s="15"/>
      <c r="N4661" s="11"/>
      <c r="O4661" s="11"/>
      <c r="P4661" s="11"/>
      <c r="Q4661" s="11"/>
      <c r="R4661" s="15"/>
      <c r="S4661" s="13"/>
      <c r="T4661" s="13"/>
      <c r="U4661" s="19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9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</row>
    <row r="4662" spans="1:8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12"/>
      <c r="K4662" s="30"/>
      <c r="L4662" s="2"/>
      <c r="M4662" s="15"/>
      <c r="N4662" s="11"/>
      <c r="O4662" s="11"/>
      <c r="P4662" s="11"/>
      <c r="Q4662" s="11"/>
      <c r="R4662" s="15"/>
      <c r="S4662" s="13"/>
      <c r="T4662" s="13"/>
      <c r="U4662" s="19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9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</row>
    <row r="4663" spans="1:8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12"/>
      <c r="K4663" s="30"/>
      <c r="L4663" s="2"/>
      <c r="M4663" s="15"/>
      <c r="N4663" s="11"/>
      <c r="O4663" s="11"/>
      <c r="P4663" s="11"/>
      <c r="Q4663" s="11"/>
      <c r="R4663" s="15"/>
      <c r="S4663" s="13"/>
      <c r="T4663" s="13"/>
      <c r="U4663" s="19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9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</row>
    <row r="4664" spans="1:8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12"/>
      <c r="K4664" s="30"/>
      <c r="L4664" s="2"/>
      <c r="M4664" s="15"/>
      <c r="N4664" s="11"/>
      <c r="O4664" s="11"/>
      <c r="P4664" s="11"/>
      <c r="Q4664" s="11"/>
      <c r="R4664" s="15"/>
      <c r="S4664" s="13"/>
      <c r="T4664" s="13"/>
      <c r="U4664" s="19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9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</row>
    <row r="4665" spans="1:8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12"/>
      <c r="K4665" s="30"/>
      <c r="L4665" s="2"/>
      <c r="M4665" s="15"/>
      <c r="N4665" s="11"/>
      <c r="O4665" s="11"/>
      <c r="P4665" s="11"/>
      <c r="Q4665" s="11"/>
      <c r="R4665" s="15"/>
      <c r="S4665" s="13"/>
      <c r="T4665" s="13"/>
      <c r="U4665" s="19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9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</row>
    <row r="4666" spans="1:8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12"/>
      <c r="K4666" s="30"/>
      <c r="L4666" s="2"/>
      <c r="M4666" s="15"/>
      <c r="N4666" s="11"/>
      <c r="O4666" s="11"/>
      <c r="P4666" s="11"/>
      <c r="Q4666" s="11"/>
      <c r="R4666" s="15"/>
      <c r="S4666" s="13"/>
      <c r="T4666" s="13"/>
      <c r="U4666" s="19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9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</row>
    <row r="4667" spans="1:8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12"/>
      <c r="K4667" s="30"/>
      <c r="L4667" s="2"/>
      <c r="M4667" s="15"/>
      <c r="N4667" s="11"/>
      <c r="O4667" s="11"/>
      <c r="P4667" s="11"/>
      <c r="Q4667" s="11"/>
      <c r="R4667" s="15"/>
      <c r="S4667" s="13"/>
      <c r="T4667" s="13"/>
      <c r="U4667" s="19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9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</row>
    <row r="4668" spans="1:8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12"/>
      <c r="K4668" s="30"/>
      <c r="L4668" s="2"/>
      <c r="M4668" s="15"/>
      <c r="N4668" s="11"/>
      <c r="O4668" s="11"/>
      <c r="P4668" s="11"/>
      <c r="Q4668" s="11"/>
      <c r="R4668" s="15"/>
      <c r="S4668" s="13"/>
      <c r="T4668" s="13"/>
      <c r="U4668" s="19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9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</row>
    <row r="4669" spans="1:8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12"/>
      <c r="K4669" s="30"/>
      <c r="L4669" s="2"/>
      <c r="M4669" s="15"/>
      <c r="N4669" s="11"/>
      <c r="O4669" s="11"/>
      <c r="P4669" s="11"/>
      <c r="Q4669" s="11"/>
      <c r="R4669" s="15"/>
      <c r="S4669" s="13"/>
      <c r="T4669" s="13"/>
      <c r="U4669" s="19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9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</row>
    <row r="4670" spans="1:8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12"/>
      <c r="K4670" s="30"/>
      <c r="L4670" s="2"/>
      <c r="M4670" s="15"/>
      <c r="N4670" s="11"/>
      <c r="O4670" s="11"/>
      <c r="P4670" s="11"/>
      <c r="Q4670" s="11"/>
      <c r="R4670" s="15"/>
      <c r="S4670" s="13"/>
      <c r="T4670" s="13"/>
      <c r="U4670" s="19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9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</row>
    <row r="4671" spans="1:8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12"/>
      <c r="K4671" s="30"/>
      <c r="L4671" s="2"/>
      <c r="M4671" s="15"/>
      <c r="N4671" s="11"/>
      <c r="O4671" s="11"/>
      <c r="P4671" s="11"/>
      <c r="Q4671" s="11"/>
      <c r="R4671" s="15"/>
      <c r="S4671" s="13"/>
      <c r="T4671" s="13"/>
      <c r="U4671" s="19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9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</row>
    <row r="4672" spans="1:8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12"/>
      <c r="K4672" s="30"/>
      <c r="L4672" s="2"/>
      <c r="M4672" s="15"/>
      <c r="N4672" s="11"/>
      <c r="O4672" s="11"/>
      <c r="P4672" s="11"/>
      <c r="Q4672" s="11"/>
      <c r="R4672" s="15"/>
      <c r="S4672" s="13"/>
      <c r="T4672" s="13"/>
      <c r="U4672" s="19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9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</row>
    <row r="4673" spans="1:8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12"/>
      <c r="K4673" s="30"/>
      <c r="L4673" s="2"/>
      <c r="M4673" s="15"/>
      <c r="N4673" s="11"/>
      <c r="O4673" s="11"/>
      <c r="P4673" s="11"/>
      <c r="Q4673" s="11"/>
      <c r="R4673" s="15"/>
      <c r="S4673" s="13"/>
      <c r="T4673" s="13"/>
      <c r="U4673" s="19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9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</row>
    <row r="4674" spans="1:8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12"/>
      <c r="K4674" s="30"/>
      <c r="L4674" s="2"/>
      <c r="M4674" s="15"/>
      <c r="N4674" s="11"/>
      <c r="O4674" s="11"/>
      <c r="P4674" s="11"/>
      <c r="Q4674" s="11"/>
      <c r="R4674" s="15"/>
      <c r="S4674" s="13"/>
      <c r="T4674" s="13"/>
      <c r="U4674" s="19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9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</row>
    <row r="4675" spans="1:8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12"/>
      <c r="K4675" s="30"/>
      <c r="L4675" s="2"/>
      <c r="M4675" s="15"/>
      <c r="N4675" s="11"/>
      <c r="O4675" s="11"/>
      <c r="P4675" s="11"/>
      <c r="Q4675" s="11"/>
      <c r="R4675" s="15"/>
      <c r="S4675" s="13"/>
      <c r="T4675" s="13"/>
      <c r="U4675" s="19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9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</row>
    <row r="4676" spans="1:8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12"/>
      <c r="K4676" s="30"/>
      <c r="L4676" s="2"/>
      <c r="M4676" s="15"/>
      <c r="N4676" s="11"/>
      <c r="O4676" s="11"/>
      <c r="P4676" s="11"/>
      <c r="Q4676" s="11"/>
      <c r="R4676" s="15"/>
      <c r="S4676" s="13"/>
      <c r="T4676" s="13"/>
      <c r="U4676" s="19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9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</row>
    <row r="4677" spans="1:8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12"/>
      <c r="K4677" s="30"/>
      <c r="L4677" s="2"/>
      <c r="M4677" s="15"/>
      <c r="N4677" s="11"/>
      <c r="O4677" s="11"/>
      <c r="P4677" s="11"/>
      <c r="Q4677" s="11"/>
      <c r="R4677" s="15"/>
      <c r="S4677" s="13"/>
      <c r="T4677" s="13"/>
      <c r="U4677" s="19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9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</row>
    <row r="4678" spans="1:8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12"/>
      <c r="K4678" s="30"/>
      <c r="L4678" s="2"/>
      <c r="M4678" s="15"/>
      <c r="N4678" s="11"/>
      <c r="O4678" s="11"/>
      <c r="P4678" s="11"/>
      <c r="Q4678" s="11"/>
      <c r="R4678" s="15"/>
      <c r="S4678" s="13"/>
      <c r="T4678" s="13"/>
      <c r="U4678" s="19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9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</row>
    <row r="4679" spans="1:8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12"/>
      <c r="K4679" s="30"/>
      <c r="L4679" s="2"/>
      <c r="M4679" s="15"/>
      <c r="N4679" s="11"/>
      <c r="O4679" s="11"/>
      <c r="P4679" s="11"/>
      <c r="Q4679" s="11"/>
      <c r="R4679" s="15"/>
      <c r="S4679" s="13"/>
      <c r="T4679" s="13"/>
      <c r="U4679" s="19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9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</row>
    <row r="4680" spans="1:8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12"/>
      <c r="K4680" s="30"/>
      <c r="L4680" s="2"/>
      <c r="M4680" s="15"/>
      <c r="N4680" s="11"/>
      <c r="O4680" s="11"/>
      <c r="P4680" s="11"/>
      <c r="Q4680" s="11"/>
      <c r="R4680" s="15"/>
      <c r="S4680" s="13"/>
      <c r="T4680" s="13"/>
      <c r="U4680" s="19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9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</row>
    <row r="4681" spans="1:8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12"/>
      <c r="K4681" s="30"/>
      <c r="L4681" s="2"/>
      <c r="M4681" s="15"/>
      <c r="N4681" s="11"/>
      <c r="O4681" s="11"/>
      <c r="P4681" s="11"/>
      <c r="Q4681" s="11"/>
      <c r="R4681" s="15"/>
      <c r="S4681" s="13"/>
      <c r="T4681" s="13"/>
      <c r="U4681" s="19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9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</row>
    <row r="4682" spans="1:8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12"/>
      <c r="K4682" s="30"/>
      <c r="L4682" s="2"/>
      <c r="M4682" s="15"/>
      <c r="N4682" s="11"/>
      <c r="O4682" s="11"/>
      <c r="P4682" s="11"/>
      <c r="Q4682" s="11"/>
      <c r="R4682" s="15"/>
      <c r="S4682" s="13"/>
      <c r="T4682" s="13"/>
      <c r="U4682" s="19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9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</row>
    <row r="4683" spans="1:8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12"/>
      <c r="K4683" s="30"/>
      <c r="L4683" s="2"/>
      <c r="M4683" s="15"/>
      <c r="N4683" s="11"/>
      <c r="O4683" s="11"/>
      <c r="P4683" s="11"/>
      <c r="Q4683" s="11"/>
      <c r="R4683" s="15"/>
      <c r="S4683" s="13"/>
      <c r="T4683" s="13"/>
      <c r="U4683" s="19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9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</row>
    <row r="4684" spans="1:8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12"/>
      <c r="K4684" s="30"/>
      <c r="L4684" s="2"/>
      <c r="M4684" s="15"/>
      <c r="N4684" s="11"/>
      <c r="O4684" s="11"/>
      <c r="P4684" s="11"/>
      <c r="Q4684" s="11"/>
      <c r="R4684" s="15"/>
      <c r="S4684" s="13"/>
      <c r="T4684" s="13"/>
      <c r="U4684" s="19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9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</row>
    <row r="4685" spans="1:8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12"/>
      <c r="K4685" s="30"/>
      <c r="L4685" s="2"/>
      <c r="M4685" s="15"/>
      <c r="N4685" s="11"/>
      <c r="O4685" s="11"/>
      <c r="P4685" s="11"/>
      <c r="Q4685" s="11"/>
      <c r="R4685" s="15"/>
      <c r="S4685" s="13"/>
      <c r="T4685" s="13"/>
      <c r="U4685" s="19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9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</row>
    <row r="4686" spans="1:8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12"/>
      <c r="K4686" s="30"/>
      <c r="L4686" s="2"/>
      <c r="M4686" s="15"/>
      <c r="N4686" s="11"/>
      <c r="O4686" s="11"/>
      <c r="P4686" s="11"/>
      <c r="Q4686" s="11"/>
      <c r="R4686" s="15"/>
      <c r="S4686" s="13"/>
      <c r="T4686" s="13"/>
      <c r="U4686" s="19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9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</row>
    <row r="4687" spans="1:8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12"/>
      <c r="K4687" s="30"/>
      <c r="L4687" s="2"/>
      <c r="M4687" s="15"/>
      <c r="N4687" s="11"/>
      <c r="O4687" s="11"/>
      <c r="P4687" s="11"/>
      <c r="Q4687" s="11"/>
      <c r="R4687" s="15"/>
      <c r="S4687" s="13"/>
      <c r="T4687" s="13"/>
      <c r="U4687" s="19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9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</row>
    <row r="4688" spans="1:8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12"/>
      <c r="K4688" s="30"/>
      <c r="L4688" s="2"/>
      <c r="M4688" s="15"/>
      <c r="N4688" s="11"/>
      <c r="O4688" s="11"/>
      <c r="P4688" s="11"/>
      <c r="Q4688" s="11"/>
      <c r="R4688" s="15"/>
      <c r="S4688" s="13"/>
      <c r="T4688" s="13"/>
      <c r="U4688" s="19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9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</row>
    <row r="4689" spans="1:8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12"/>
      <c r="K4689" s="30"/>
      <c r="L4689" s="2"/>
      <c r="M4689" s="15"/>
      <c r="N4689" s="11"/>
      <c r="O4689" s="11"/>
      <c r="P4689" s="11"/>
      <c r="Q4689" s="11"/>
      <c r="R4689" s="15"/>
      <c r="S4689" s="13"/>
      <c r="T4689" s="13"/>
      <c r="U4689" s="19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9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</row>
    <row r="4690" spans="1:8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12"/>
      <c r="K4690" s="30"/>
      <c r="L4690" s="2"/>
      <c r="M4690" s="15"/>
      <c r="N4690" s="11"/>
      <c r="O4690" s="11"/>
      <c r="P4690" s="11"/>
      <c r="Q4690" s="11"/>
      <c r="R4690" s="15"/>
      <c r="S4690" s="13"/>
      <c r="T4690" s="13"/>
      <c r="U4690" s="19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9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</row>
    <row r="4691" spans="1:8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12"/>
      <c r="K4691" s="30"/>
      <c r="L4691" s="2"/>
      <c r="M4691" s="15"/>
      <c r="N4691" s="11"/>
      <c r="O4691" s="11"/>
      <c r="P4691" s="11"/>
      <c r="Q4691" s="11"/>
      <c r="R4691" s="15"/>
      <c r="S4691" s="13"/>
      <c r="T4691" s="13"/>
      <c r="U4691" s="19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9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</row>
    <row r="4692" spans="1:8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12"/>
      <c r="K4692" s="30"/>
      <c r="L4692" s="2"/>
      <c r="M4692" s="15"/>
      <c r="N4692" s="11"/>
      <c r="O4692" s="11"/>
      <c r="P4692" s="11"/>
      <c r="Q4692" s="11"/>
      <c r="R4692" s="15"/>
      <c r="S4692" s="13"/>
      <c r="T4692" s="13"/>
      <c r="U4692" s="19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9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</row>
    <row r="4693" spans="1:8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12"/>
      <c r="K4693" s="30"/>
      <c r="L4693" s="2"/>
      <c r="M4693" s="15"/>
      <c r="N4693" s="11"/>
      <c r="O4693" s="11"/>
      <c r="P4693" s="11"/>
      <c r="Q4693" s="11"/>
      <c r="R4693" s="15"/>
      <c r="S4693" s="13"/>
      <c r="T4693" s="13"/>
      <c r="U4693" s="19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9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</row>
    <row r="4694" spans="1:8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12"/>
      <c r="K4694" s="30"/>
      <c r="L4694" s="2"/>
      <c r="M4694" s="15"/>
      <c r="N4694" s="11"/>
      <c r="O4694" s="11"/>
      <c r="P4694" s="11"/>
      <c r="Q4694" s="11"/>
      <c r="R4694" s="15"/>
      <c r="S4694" s="13"/>
      <c r="T4694" s="13"/>
      <c r="U4694" s="19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9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</row>
    <row r="4695" spans="1:8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12"/>
      <c r="K4695" s="30"/>
      <c r="L4695" s="2"/>
      <c r="M4695" s="15"/>
      <c r="N4695" s="11"/>
      <c r="O4695" s="11"/>
      <c r="P4695" s="11"/>
      <c r="Q4695" s="11"/>
      <c r="R4695" s="15"/>
      <c r="S4695" s="13"/>
      <c r="T4695" s="13"/>
      <c r="U4695" s="19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9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</row>
    <row r="4696" spans="1:8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12"/>
      <c r="K4696" s="30"/>
      <c r="L4696" s="2"/>
      <c r="M4696" s="15"/>
      <c r="N4696" s="11"/>
      <c r="O4696" s="11"/>
      <c r="P4696" s="11"/>
      <c r="Q4696" s="11"/>
      <c r="R4696" s="15"/>
      <c r="S4696" s="13"/>
      <c r="T4696" s="13"/>
      <c r="U4696" s="19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9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</row>
    <row r="4697" spans="1:8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12"/>
      <c r="K4697" s="30"/>
      <c r="L4697" s="2"/>
      <c r="M4697" s="15"/>
      <c r="N4697" s="11"/>
      <c r="O4697" s="11"/>
      <c r="P4697" s="11"/>
      <c r="Q4697" s="11"/>
      <c r="R4697" s="15"/>
      <c r="S4697" s="13"/>
      <c r="T4697" s="13"/>
      <c r="U4697" s="19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9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</row>
    <row r="4698" spans="1:8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12"/>
      <c r="K4698" s="30"/>
      <c r="L4698" s="2"/>
      <c r="M4698" s="15"/>
      <c r="N4698" s="11"/>
      <c r="O4698" s="11"/>
      <c r="P4698" s="11"/>
      <c r="Q4698" s="11"/>
      <c r="R4698" s="15"/>
      <c r="S4698" s="13"/>
      <c r="T4698" s="13"/>
      <c r="U4698" s="19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9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</row>
    <row r="4699" spans="1:8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12"/>
      <c r="K4699" s="30"/>
      <c r="L4699" s="2"/>
      <c r="M4699" s="15"/>
      <c r="N4699" s="11"/>
      <c r="O4699" s="11"/>
      <c r="P4699" s="11"/>
      <c r="Q4699" s="11"/>
      <c r="R4699" s="15"/>
      <c r="S4699" s="13"/>
      <c r="T4699" s="13"/>
      <c r="U4699" s="19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9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</row>
    <row r="4700" spans="1:8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12"/>
      <c r="K4700" s="30"/>
      <c r="L4700" s="2"/>
      <c r="M4700" s="15"/>
      <c r="N4700" s="11"/>
      <c r="O4700" s="11"/>
      <c r="P4700" s="11"/>
      <c r="Q4700" s="11"/>
      <c r="R4700" s="15"/>
      <c r="S4700" s="13"/>
      <c r="T4700" s="13"/>
      <c r="U4700" s="19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9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</row>
    <row r="4701" spans="1:8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12"/>
      <c r="K4701" s="30"/>
      <c r="L4701" s="2"/>
      <c r="M4701" s="15"/>
      <c r="N4701" s="11"/>
      <c r="O4701" s="11"/>
      <c r="P4701" s="11"/>
      <c r="Q4701" s="11"/>
      <c r="R4701" s="15"/>
      <c r="S4701" s="13"/>
      <c r="T4701" s="13"/>
      <c r="U4701" s="19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9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</row>
    <row r="4702" spans="1:8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12"/>
      <c r="K4702" s="30"/>
      <c r="L4702" s="2"/>
      <c r="M4702" s="15"/>
      <c r="N4702" s="11"/>
      <c r="O4702" s="11"/>
      <c r="P4702" s="11"/>
      <c r="Q4702" s="11"/>
      <c r="R4702" s="15"/>
      <c r="S4702" s="13"/>
      <c r="T4702" s="13"/>
      <c r="U4702" s="19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9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</row>
    <row r="4703" spans="1:8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12"/>
      <c r="K4703" s="30"/>
      <c r="L4703" s="2"/>
      <c r="M4703" s="15"/>
      <c r="N4703" s="11"/>
      <c r="O4703" s="11"/>
      <c r="P4703" s="11"/>
      <c r="Q4703" s="11"/>
      <c r="R4703" s="15"/>
      <c r="S4703" s="13"/>
      <c r="T4703" s="13"/>
      <c r="U4703" s="19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9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</row>
    <row r="4704" spans="1:8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12"/>
      <c r="K4704" s="30"/>
      <c r="L4704" s="2"/>
      <c r="M4704" s="15"/>
      <c r="N4704" s="11"/>
      <c r="O4704" s="11"/>
      <c r="P4704" s="11"/>
      <c r="Q4704" s="11"/>
      <c r="R4704" s="15"/>
      <c r="S4704" s="13"/>
      <c r="T4704" s="13"/>
      <c r="U4704" s="19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9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</row>
    <row r="4705" spans="1:8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12"/>
      <c r="K4705" s="30"/>
      <c r="L4705" s="2"/>
      <c r="M4705" s="15"/>
      <c r="N4705" s="11"/>
      <c r="O4705" s="11"/>
      <c r="P4705" s="11"/>
      <c r="Q4705" s="11"/>
      <c r="R4705" s="15"/>
      <c r="S4705" s="13"/>
      <c r="T4705" s="13"/>
      <c r="U4705" s="19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9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</row>
    <row r="4706" spans="1:8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12"/>
      <c r="K4706" s="30"/>
      <c r="L4706" s="2"/>
      <c r="M4706" s="15"/>
      <c r="N4706" s="11"/>
      <c r="O4706" s="11"/>
      <c r="P4706" s="11"/>
      <c r="Q4706" s="11"/>
      <c r="R4706" s="15"/>
      <c r="S4706" s="13"/>
      <c r="T4706" s="13"/>
      <c r="U4706" s="19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9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</row>
    <row r="4707" spans="1:8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12"/>
      <c r="K4707" s="30"/>
      <c r="L4707" s="2"/>
      <c r="M4707" s="15"/>
      <c r="N4707" s="11"/>
      <c r="O4707" s="11"/>
      <c r="P4707" s="11"/>
      <c r="Q4707" s="11"/>
      <c r="R4707" s="15"/>
      <c r="S4707" s="13"/>
      <c r="T4707" s="13"/>
      <c r="U4707" s="19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9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</row>
    <row r="4708" spans="1:8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12"/>
      <c r="K4708" s="30"/>
      <c r="L4708" s="2"/>
      <c r="M4708" s="15"/>
      <c r="N4708" s="11"/>
      <c r="O4708" s="11"/>
      <c r="P4708" s="11"/>
      <c r="Q4708" s="11"/>
      <c r="R4708" s="15"/>
      <c r="S4708" s="13"/>
      <c r="T4708" s="13"/>
      <c r="U4708" s="19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9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</row>
    <row r="4709" spans="1:8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12"/>
      <c r="K4709" s="30"/>
      <c r="L4709" s="2"/>
      <c r="M4709" s="15"/>
      <c r="N4709" s="11"/>
      <c r="O4709" s="11"/>
      <c r="P4709" s="11"/>
      <c r="Q4709" s="11"/>
      <c r="R4709" s="15"/>
      <c r="S4709" s="13"/>
      <c r="T4709" s="13"/>
      <c r="U4709" s="19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9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</row>
    <row r="4710" spans="1:8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12"/>
      <c r="K4710" s="30"/>
      <c r="L4710" s="2"/>
      <c r="M4710" s="15"/>
      <c r="N4710" s="11"/>
      <c r="O4710" s="11"/>
      <c r="P4710" s="11"/>
      <c r="Q4710" s="11"/>
      <c r="R4710" s="15"/>
      <c r="S4710" s="13"/>
      <c r="T4710" s="13"/>
      <c r="U4710" s="19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9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</row>
    <row r="4711" spans="1:8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12"/>
      <c r="K4711" s="30"/>
      <c r="L4711" s="2"/>
      <c r="M4711" s="15"/>
      <c r="N4711" s="11"/>
      <c r="O4711" s="11"/>
      <c r="P4711" s="11"/>
      <c r="Q4711" s="11"/>
      <c r="R4711" s="15"/>
      <c r="S4711" s="13"/>
      <c r="T4711" s="13"/>
      <c r="U4711" s="19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9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</row>
    <row r="4712" spans="1:8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12"/>
      <c r="K4712" s="30"/>
      <c r="L4712" s="2"/>
      <c r="M4712" s="15"/>
      <c r="N4712" s="11"/>
      <c r="O4712" s="11"/>
      <c r="P4712" s="11"/>
      <c r="Q4712" s="11"/>
      <c r="R4712" s="15"/>
      <c r="S4712" s="13"/>
      <c r="T4712" s="13"/>
      <c r="U4712" s="19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9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</row>
    <row r="4713" spans="1:8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12"/>
      <c r="K4713" s="30"/>
      <c r="L4713" s="2"/>
      <c r="M4713" s="15"/>
      <c r="N4713" s="11"/>
      <c r="O4713" s="11"/>
      <c r="P4713" s="11"/>
      <c r="Q4713" s="11"/>
      <c r="R4713" s="15"/>
      <c r="S4713" s="13"/>
      <c r="T4713" s="13"/>
      <c r="U4713" s="19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9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</row>
    <row r="4714" spans="1:8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12"/>
      <c r="K4714" s="30"/>
      <c r="L4714" s="2"/>
      <c r="M4714" s="15"/>
      <c r="N4714" s="11"/>
      <c r="O4714" s="11"/>
      <c r="P4714" s="11"/>
      <c r="Q4714" s="11"/>
      <c r="R4714" s="15"/>
      <c r="S4714" s="13"/>
      <c r="T4714" s="13"/>
      <c r="U4714" s="19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9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</row>
    <row r="4715" spans="1:8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12"/>
      <c r="K4715" s="30"/>
      <c r="L4715" s="2"/>
      <c r="M4715" s="15"/>
      <c r="N4715" s="11"/>
      <c r="O4715" s="11"/>
      <c r="P4715" s="11"/>
      <c r="Q4715" s="11"/>
      <c r="R4715" s="15"/>
      <c r="S4715" s="13"/>
      <c r="T4715" s="13"/>
      <c r="U4715" s="19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9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</row>
    <row r="4716" spans="1:8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12"/>
      <c r="K4716" s="30"/>
      <c r="L4716" s="2"/>
      <c r="M4716" s="15"/>
      <c r="N4716" s="11"/>
      <c r="O4716" s="11"/>
      <c r="P4716" s="11"/>
      <c r="Q4716" s="11"/>
      <c r="R4716" s="15"/>
      <c r="S4716" s="13"/>
      <c r="T4716" s="13"/>
      <c r="U4716" s="19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9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</row>
    <row r="4717" spans="1:8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12"/>
      <c r="K4717" s="30"/>
      <c r="L4717" s="2"/>
      <c r="M4717" s="15"/>
      <c r="N4717" s="11"/>
      <c r="O4717" s="11"/>
      <c r="P4717" s="11"/>
      <c r="Q4717" s="11"/>
      <c r="R4717" s="15"/>
      <c r="S4717" s="13"/>
      <c r="T4717" s="13"/>
      <c r="U4717" s="19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9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</row>
    <row r="4718" spans="1:8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12"/>
      <c r="K4718" s="30"/>
      <c r="L4718" s="2"/>
      <c r="M4718" s="15"/>
      <c r="N4718" s="11"/>
      <c r="O4718" s="11"/>
      <c r="P4718" s="11"/>
      <c r="Q4718" s="11"/>
      <c r="R4718" s="15"/>
      <c r="S4718" s="13"/>
      <c r="T4718" s="13"/>
      <c r="U4718" s="19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9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</row>
    <row r="4719" spans="1:8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12"/>
      <c r="K4719" s="30"/>
      <c r="L4719" s="2"/>
      <c r="M4719" s="15"/>
      <c r="N4719" s="11"/>
      <c r="O4719" s="11"/>
      <c r="P4719" s="11"/>
      <c r="Q4719" s="11"/>
      <c r="R4719" s="15"/>
      <c r="S4719" s="13"/>
      <c r="T4719" s="13"/>
      <c r="U4719" s="19"/>
      <c r="V4719" s="13"/>
      <c r="W4719" s="4"/>
      <c r="X4719" s="30"/>
    </row>
    <row r="4720" spans="1:8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12"/>
      <c r="K4720" s="30"/>
      <c r="L4720" s="2"/>
      <c r="M4720" s="15"/>
      <c r="N4720" s="11"/>
      <c r="O4720" s="11"/>
      <c r="P4720" s="11"/>
      <c r="Q4720" s="11"/>
      <c r="R4720" s="15"/>
      <c r="S4720" s="13"/>
      <c r="T4720" s="13"/>
      <c r="U4720" s="19"/>
      <c r="V4720" s="13"/>
      <c r="W4720" s="4"/>
      <c r="X4720" s="30"/>
    </row>
    <row r="4721" spans="1:24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12"/>
      <c r="K4721" s="30"/>
      <c r="L4721" s="2"/>
      <c r="M4721" s="15"/>
      <c r="N4721" s="11"/>
      <c r="O4721" s="11"/>
      <c r="P4721" s="11"/>
      <c r="Q4721" s="11"/>
      <c r="R4721" s="15"/>
      <c r="S4721" s="13"/>
      <c r="T4721" s="13"/>
      <c r="U4721" s="19"/>
      <c r="V4721" s="13"/>
      <c r="W4721" s="4"/>
      <c r="X4721" s="30"/>
    </row>
    <row r="4722" spans="1:24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12"/>
      <c r="K4722" s="30"/>
      <c r="L4722" s="2"/>
      <c r="M4722" s="15"/>
      <c r="N4722" s="11"/>
      <c r="O4722" s="11"/>
      <c r="P4722" s="11"/>
      <c r="Q4722" s="11"/>
      <c r="R4722" s="15"/>
      <c r="S4722" s="13"/>
      <c r="T4722" s="13"/>
      <c r="U4722" s="19"/>
      <c r="V4722" s="13"/>
      <c r="W4722" s="4"/>
      <c r="X4722" s="30"/>
    </row>
    <row r="4723" spans="1:24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12"/>
      <c r="K4723" s="30"/>
      <c r="L4723" s="2"/>
      <c r="M4723" s="15"/>
      <c r="N4723" s="11"/>
      <c r="O4723" s="11"/>
      <c r="P4723" s="11"/>
      <c r="Q4723" s="11"/>
      <c r="R4723" s="15"/>
      <c r="S4723" s="13"/>
      <c r="T4723" s="13"/>
      <c r="U4723" s="19"/>
      <c r="V4723" s="13"/>
      <c r="W4723" s="4"/>
      <c r="X4723" s="30"/>
    </row>
    <row r="4724" spans="1:24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12"/>
      <c r="K4724" s="30"/>
      <c r="L4724" s="2"/>
      <c r="M4724" s="15"/>
      <c r="N4724" s="11"/>
      <c r="O4724" s="11"/>
      <c r="P4724" s="11"/>
      <c r="Q4724" s="11"/>
      <c r="R4724" s="15"/>
      <c r="S4724" s="13"/>
      <c r="T4724" s="13"/>
      <c r="U4724" s="19"/>
      <c r="V4724" s="13"/>
      <c r="W4724" s="4"/>
      <c r="X4724" s="30"/>
    </row>
    <row r="4725" spans="1:24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12"/>
      <c r="K4725" s="30"/>
      <c r="L4725" s="2"/>
      <c r="M4725" s="15"/>
      <c r="N4725" s="11"/>
      <c r="O4725" s="11"/>
      <c r="P4725" s="11"/>
      <c r="Q4725" s="11"/>
      <c r="R4725" s="15"/>
      <c r="S4725" s="13"/>
      <c r="T4725" s="13"/>
      <c r="U4725" s="19"/>
      <c r="V4725" s="13"/>
      <c r="W4725" s="4"/>
      <c r="X4725" s="30"/>
    </row>
    <row r="4726" spans="1:24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12"/>
      <c r="K4726" s="30"/>
      <c r="L4726" s="2"/>
      <c r="M4726" s="15"/>
      <c r="N4726" s="11"/>
      <c r="O4726" s="11"/>
      <c r="P4726" s="11"/>
      <c r="Q4726" s="11"/>
      <c r="R4726" s="15"/>
      <c r="S4726" s="13"/>
      <c r="T4726" s="13"/>
      <c r="U4726" s="19"/>
      <c r="V4726" s="13"/>
      <c r="W4726" s="4"/>
      <c r="X4726" s="30"/>
    </row>
    <row r="4727" spans="1:24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12"/>
      <c r="K4727" s="30"/>
      <c r="L4727" s="2"/>
      <c r="M4727" s="15"/>
      <c r="N4727" s="11"/>
      <c r="O4727" s="11"/>
      <c r="P4727" s="11"/>
      <c r="Q4727" s="11"/>
      <c r="R4727" s="15"/>
      <c r="S4727" s="13"/>
      <c r="T4727" s="13"/>
      <c r="U4727" s="19"/>
      <c r="V4727" s="13"/>
      <c r="W4727" s="4"/>
      <c r="X4727" s="30"/>
    </row>
    <row r="4728" spans="1:24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12"/>
      <c r="K4728" s="30"/>
      <c r="L4728" s="2"/>
      <c r="M4728" s="15"/>
      <c r="N4728" s="11"/>
      <c r="O4728" s="11"/>
      <c r="P4728" s="11"/>
      <c r="Q4728" s="11"/>
      <c r="R4728" s="15"/>
      <c r="S4728" s="13"/>
      <c r="T4728" s="13"/>
      <c r="U4728" s="19"/>
      <c r="V4728" s="13"/>
      <c r="W4728" s="4"/>
      <c r="X4728" s="30"/>
    </row>
    <row r="4729" spans="1:24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12"/>
      <c r="K4729" s="30"/>
      <c r="L4729" s="2"/>
      <c r="M4729" s="15"/>
      <c r="N4729" s="11"/>
      <c r="O4729" s="11"/>
      <c r="P4729" s="11"/>
      <c r="Q4729" s="11"/>
      <c r="R4729" s="15"/>
      <c r="S4729" s="13"/>
      <c r="T4729" s="13"/>
      <c r="U4729" s="19"/>
      <c r="V4729" s="13"/>
      <c r="W4729" s="4"/>
      <c r="X4729" s="30"/>
    </row>
    <row r="4730" spans="1:24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12"/>
      <c r="K4730" s="30"/>
      <c r="L4730" s="2"/>
      <c r="M4730" s="15"/>
      <c r="N4730" s="11"/>
      <c r="O4730" s="11"/>
      <c r="P4730" s="11"/>
      <c r="Q4730" s="11"/>
      <c r="R4730" s="15"/>
      <c r="S4730" s="13"/>
      <c r="T4730" s="13"/>
      <c r="U4730" s="19"/>
      <c r="V4730" s="13"/>
      <c r="W4730" s="4"/>
      <c r="X4730" s="30"/>
    </row>
    <row r="4731" spans="1:24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12"/>
      <c r="K4731" s="30"/>
      <c r="L4731" s="2"/>
      <c r="M4731" s="15"/>
      <c r="N4731" s="11"/>
      <c r="O4731" s="11"/>
      <c r="P4731" s="11"/>
      <c r="Q4731" s="11"/>
      <c r="R4731" s="15"/>
      <c r="S4731" s="13"/>
      <c r="T4731" s="13"/>
      <c r="U4731" s="19"/>
      <c r="V4731" s="13"/>
      <c r="W4731" s="4"/>
      <c r="X4731" s="30"/>
    </row>
    <row r="4732" spans="1:24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12"/>
      <c r="K4732" s="30"/>
      <c r="L4732" s="2"/>
      <c r="M4732" s="15"/>
      <c r="N4732" s="11"/>
      <c r="O4732" s="11"/>
      <c r="P4732" s="11"/>
      <c r="Q4732" s="11"/>
      <c r="R4732" s="15"/>
      <c r="S4732" s="13"/>
      <c r="T4732" s="13"/>
      <c r="U4732" s="19"/>
      <c r="V4732" s="13"/>
      <c r="W4732" s="4"/>
      <c r="X4732" s="30"/>
    </row>
    <row r="4733" spans="1:24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12"/>
      <c r="K4733" s="30"/>
      <c r="L4733" s="2"/>
      <c r="M4733" s="15"/>
      <c r="N4733" s="11"/>
      <c r="O4733" s="11"/>
      <c r="P4733" s="11"/>
      <c r="Q4733" s="11"/>
      <c r="R4733" s="15"/>
      <c r="S4733" s="13"/>
      <c r="T4733" s="13"/>
      <c r="U4733" s="19"/>
      <c r="V4733" s="13"/>
      <c r="W4733" s="4"/>
      <c r="X4733" s="30"/>
    </row>
    <row r="4734" spans="1:24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12"/>
      <c r="K4734" s="30"/>
      <c r="L4734" s="2"/>
      <c r="M4734" s="15"/>
      <c r="N4734" s="11"/>
      <c r="O4734" s="11"/>
      <c r="P4734" s="11"/>
      <c r="Q4734" s="11"/>
      <c r="R4734" s="15"/>
      <c r="S4734" s="13"/>
      <c r="T4734" s="13"/>
      <c r="U4734" s="19"/>
      <c r="V4734" s="13"/>
      <c r="W4734" s="4"/>
      <c r="X4734" s="30"/>
    </row>
    <row r="4735" spans="1:24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12"/>
      <c r="K4735" s="30"/>
      <c r="L4735" s="2"/>
      <c r="M4735" s="15"/>
      <c r="N4735" s="11"/>
      <c r="O4735" s="11"/>
      <c r="P4735" s="11"/>
      <c r="Q4735" s="11"/>
      <c r="R4735" s="15"/>
      <c r="S4735" s="13"/>
      <c r="T4735" s="13"/>
      <c r="U4735" s="19"/>
      <c r="V4735" s="13"/>
      <c r="W4735" s="4"/>
      <c r="X4735" s="30"/>
    </row>
    <row r="4736" spans="1:24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12"/>
      <c r="K4736" s="30"/>
      <c r="L4736" s="2"/>
      <c r="M4736" s="15"/>
      <c r="N4736" s="11"/>
      <c r="O4736" s="11"/>
      <c r="P4736" s="11"/>
      <c r="Q4736" s="11"/>
      <c r="R4736" s="15"/>
      <c r="S4736" s="13"/>
      <c r="T4736" s="13"/>
      <c r="U4736" s="19"/>
      <c r="V4736" s="13"/>
      <c r="W4736" s="4"/>
      <c r="X4736" s="30"/>
    </row>
    <row r="4737" spans="1:24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12"/>
      <c r="K4737" s="30"/>
      <c r="L4737" s="2"/>
      <c r="M4737" s="15"/>
      <c r="N4737" s="11"/>
      <c r="O4737" s="11"/>
      <c r="P4737" s="11"/>
      <c r="Q4737" s="11"/>
      <c r="R4737" s="15"/>
      <c r="S4737" s="13"/>
      <c r="T4737" s="13"/>
      <c r="U4737" s="19"/>
      <c r="V4737" s="13"/>
      <c r="W4737" s="4"/>
      <c r="X4737" s="30"/>
    </row>
    <row r="4738" spans="1:24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12"/>
      <c r="K4738" s="30"/>
      <c r="L4738" s="2"/>
      <c r="M4738" s="15"/>
      <c r="N4738" s="11"/>
      <c r="O4738" s="11"/>
      <c r="P4738" s="11"/>
      <c r="Q4738" s="11"/>
      <c r="R4738" s="15"/>
      <c r="S4738" s="13"/>
      <c r="T4738" s="13"/>
      <c r="U4738" s="19"/>
      <c r="V4738" s="13"/>
      <c r="W4738" s="4"/>
      <c r="X4738" s="30"/>
    </row>
    <row r="4739" spans="1:24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12"/>
      <c r="K4739" s="30"/>
      <c r="L4739" s="2"/>
      <c r="M4739" s="15"/>
      <c r="N4739" s="11"/>
      <c r="O4739" s="11"/>
      <c r="P4739" s="11"/>
      <c r="Q4739" s="11"/>
      <c r="R4739" s="15"/>
      <c r="S4739" s="13"/>
      <c r="T4739" s="13"/>
      <c r="U4739" s="19"/>
      <c r="V4739" s="13"/>
      <c r="W4739" s="4"/>
      <c r="X4739" s="30"/>
    </row>
    <row r="4740" spans="1:24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12"/>
      <c r="K4740" s="30"/>
      <c r="L4740" s="2"/>
      <c r="M4740" s="15"/>
      <c r="N4740" s="11"/>
      <c r="O4740" s="11"/>
      <c r="P4740" s="11"/>
      <c r="Q4740" s="11"/>
      <c r="R4740" s="15"/>
      <c r="S4740" s="13"/>
      <c r="T4740" s="13"/>
      <c r="U4740" s="19"/>
      <c r="V4740" s="13"/>
      <c r="W4740" s="4"/>
      <c r="X4740" s="30"/>
    </row>
    <row r="4741" spans="1:24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12"/>
      <c r="K4741" s="30"/>
      <c r="L4741" s="2"/>
      <c r="M4741" s="15"/>
      <c r="N4741" s="11"/>
      <c r="O4741" s="11"/>
      <c r="P4741" s="11"/>
      <c r="Q4741" s="11"/>
      <c r="R4741" s="15"/>
      <c r="S4741" s="13"/>
      <c r="T4741" s="13"/>
      <c r="U4741" s="19"/>
      <c r="V4741" s="13"/>
      <c r="W4741" s="4"/>
      <c r="X4741" s="30"/>
    </row>
    <row r="4742" spans="1:24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12"/>
      <c r="K4742" s="30"/>
      <c r="L4742" s="2"/>
      <c r="M4742" s="15"/>
      <c r="N4742" s="11"/>
      <c r="O4742" s="11"/>
      <c r="P4742" s="11"/>
      <c r="Q4742" s="11"/>
      <c r="R4742" s="15"/>
      <c r="S4742" s="13"/>
      <c r="T4742" s="13"/>
      <c r="U4742" s="19"/>
      <c r="V4742" s="13"/>
      <c r="W4742" s="4"/>
      <c r="X4742" s="30"/>
    </row>
    <row r="4743" spans="1:24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12"/>
      <c r="K4743" s="30"/>
      <c r="L4743" s="2"/>
      <c r="M4743" s="15"/>
      <c r="N4743" s="11"/>
      <c r="O4743" s="11"/>
      <c r="P4743" s="11"/>
      <c r="Q4743" s="11"/>
      <c r="R4743" s="15"/>
      <c r="S4743" s="13"/>
      <c r="T4743" s="13"/>
      <c r="U4743" s="19"/>
      <c r="V4743" s="13"/>
      <c r="W4743" s="4"/>
      <c r="X4743" s="30"/>
    </row>
    <row r="4744" spans="1:24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12"/>
      <c r="K4744" s="30"/>
      <c r="L4744" s="2"/>
      <c r="M4744" s="15"/>
      <c r="N4744" s="11"/>
      <c r="O4744" s="11"/>
      <c r="P4744" s="11"/>
      <c r="Q4744" s="11"/>
      <c r="R4744" s="15"/>
      <c r="S4744" s="13"/>
      <c r="T4744" s="13"/>
      <c r="U4744" s="19"/>
      <c r="V4744" s="13"/>
      <c r="W4744" s="4"/>
      <c r="X4744" s="30"/>
    </row>
    <row r="4745" spans="1:24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12"/>
      <c r="K4745" s="30"/>
      <c r="L4745" s="2"/>
      <c r="M4745" s="15"/>
      <c r="N4745" s="11"/>
      <c r="O4745" s="11"/>
      <c r="P4745" s="11"/>
      <c r="Q4745" s="11"/>
      <c r="R4745" s="15"/>
      <c r="S4745" s="13"/>
      <c r="T4745" s="13"/>
      <c r="U4745" s="19"/>
      <c r="V4745" s="13"/>
      <c r="W4745" s="4"/>
      <c r="X4745" s="30"/>
    </row>
    <row r="4746" spans="1:24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12"/>
      <c r="K4746" s="30"/>
      <c r="L4746" s="2"/>
      <c r="M4746" s="15"/>
      <c r="N4746" s="11"/>
      <c r="O4746" s="11"/>
      <c r="P4746" s="11"/>
      <c r="Q4746" s="11"/>
      <c r="R4746" s="15"/>
      <c r="S4746" s="13"/>
      <c r="T4746" s="13"/>
      <c r="U4746" s="19"/>
      <c r="V4746" s="13"/>
      <c r="W4746" s="4"/>
      <c r="X4746" s="30"/>
    </row>
    <row r="4747" spans="1:24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12"/>
      <c r="K4747" s="30"/>
      <c r="L4747" s="2"/>
      <c r="M4747" s="15"/>
      <c r="N4747" s="11"/>
      <c r="O4747" s="11"/>
      <c r="P4747" s="11"/>
      <c r="Q4747" s="11"/>
      <c r="R4747" s="15"/>
      <c r="S4747" s="13"/>
      <c r="T4747" s="13"/>
      <c r="U4747" s="19"/>
      <c r="V4747" s="13"/>
      <c r="W4747" s="4"/>
      <c r="X4747" s="30"/>
    </row>
    <row r="4748" spans="1:24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12"/>
      <c r="K4748" s="30"/>
      <c r="L4748" s="2"/>
      <c r="M4748" s="15"/>
      <c r="N4748" s="11"/>
      <c r="O4748" s="11"/>
      <c r="P4748" s="11"/>
      <c r="Q4748" s="11"/>
      <c r="R4748" s="15"/>
      <c r="S4748" s="13"/>
      <c r="T4748" s="13"/>
      <c r="U4748" s="19"/>
      <c r="V4748" s="13"/>
      <c r="W4748" s="4"/>
      <c r="X4748" s="30"/>
    </row>
    <row r="4749" spans="1:24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12"/>
      <c r="K4749" s="30"/>
      <c r="L4749" s="2"/>
      <c r="M4749" s="15"/>
      <c r="N4749" s="11"/>
      <c r="O4749" s="11"/>
      <c r="P4749" s="11"/>
      <c r="Q4749" s="11"/>
      <c r="R4749" s="15"/>
      <c r="S4749" s="13"/>
      <c r="T4749" s="13"/>
      <c r="U4749" s="19"/>
      <c r="V4749" s="13"/>
      <c r="W4749" s="4"/>
      <c r="X4749" s="30"/>
    </row>
    <row r="4750" spans="1:24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12"/>
      <c r="K4750" s="30"/>
      <c r="L4750" s="2"/>
      <c r="M4750" s="15"/>
      <c r="N4750" s="11"/>
      <c r="O4750" s="11"/>
      <c r="P4750" s="11"/>
      <c r="Q4750" s="11"/>
      <c r="R4750" s="15"/>
      <c r="S4750" s="13"/>
      <c r="T4750" s="13"/>
      <c r="U4750" s="19"/>
      <c r="V4750" s="13"/>
      <c r="W4750" s="4"/>
      <c r="X4750" s="30"/>
    </row>
    <row r="4751" spans="1:24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12"/>
      <c r="K4751" s="30"/>
      <c r="L4751" s="2"/>
      <c r="M4751" s="15"/>
      <c r="N4751" s="11"/>
      <c r="O4751" s="11"/>
      <c r="P4751" s="11"/>
      <c r="Q4751" s="11"/>
      <c r="R4751" s="15"/>
      <c r="S4751" s="13"/>
      <c r="T4751" s="13"/>
      <c r="U4751" s="19"/>
      <c r="V4751" s="13"/>
      <c r="W4751" s="4"/>
      <c r="X4751" s="30"/>
    </row>
    <row r="4752" spans="1:24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12"/>
      <c r="K4752" s="30"/>
      <c r="L4752" s="2"/>
      <c r="M4752" s="15"/>
      <c r="N4752" s="11"/>
      <c r="O4752" s="11"/>
      <c r="P4752" s="11"/>
      <c r="Q4752" s="11"/>
      <c r="R4752" s="15"/>
      <c r="S4752" s="13"/>
      <c r="T4752" s="13"/>
      <c r="U4752" s="19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12"/>
      <c r="K4753" s="30"/>
      <c r="L4753" s="2"/>
      <c r="M4753" s="15"/>
      <c r="N4753" s="11"/>
      <c r="O4753" s="11"/>
      <c r="P4753" s="11"/>
      <c r="Q4753" s="11"/>
      <c r="R4753" s="15"/>
      <c r="S4753" s="13"/>
      <c r="T4753" s="13"/>
      <c r="U4753" s="19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12"/>
      <c r="K4754" s="30"/>
      <c r="L4754" s="2"/>
      <c r="M4754" s="15"/>
      <c r="N4754" s="11"/>
      <c r="O4754" s="11"/>
      <c r="P4754" s="11"/>
      <c r="Q4754" s="11"/>
      <c r="R4754" s="15"/>
      <c r="S4754" s="13"/>
      <c r="T4754" s="13"/>
      <c r="U4754" s="19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12"/>
      <c r="K4755" s="30"/>
      <c r="L4755" s="2"/>
      <c r="M4755" s="15"/>
      <c r="N4755" s="11"/>
      <c r="O4755" s="11"/>
      <c r="P4755" s="11"/>
      <c r="Q4755" s="11"/>
      <c r="R4755" s="15"/>
      <c r="S4755" s="13"/>
      <c r="T4755" s="13"/>
      <c r="U4755" s="19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12"/>
      <c r="K4756" s="30"/>
      <c r="L4756" s="2"/>
      <c r="M4756" s="15"/>
      <c r="N4756" s="11"/>
      <c r="O4756" s="11"/>
      <c r="P4756" s="11"/>
      <c r="Q4756" s="11"/>
      <c r="R4756" s="15"/>
      <c r="S4756" s="13"/>
      <c r="T4756" s="13"/>
      <c r="U4756" s="19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12"/>
      <c r="K4757" s="30"/>
      <c r="L4757" s="2"/>
      <c r="M4757" s="15"/>
      <c r="N4757" s="11"/>
      <c r="O4757" s="11"/>
      <c r="P4757" s="11"/>
      <c r="Q4757" s="11"/>
      <c r="R4757" s="15"/>
      <c r="S4757" s="13"/>
      <c r="T4757" s="13"/>
      <c r="U4757" s="19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12"/>
      <c r="K4758" s="30"/>
      <c r="L4758" s="2"/>
      <c r="M4758" s="15"/>
      <c r="N4758" s="11"/>
      <c r="O4758" s="11"/>
      <c r="P4758" s="11"/>
      <c r="Q4758" s="11"/>
      <c r="R4758" s="15"/>
      <c r="S4758" s="13"/>
      <c r="T4758" s="13"/>
      <c r="U4758" s="19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12"/>
      <c r="K4759" s="30"/>
      <c r="L4759" s="2"/>
      <c r="M4759" s="15"/>
      <c r="N4759" s="11"/>
      <c r="O4759" s="11"/>
      <c r="P4759" s="11"/>
      <c r="Q4759" s="11"/>
      <c r="R4759" s="15"/>
      <c r="S4759" s="13"/>
      <c r="T4759" s="13"/>
      <c r="U4759" s="19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12"/>
      <c r="K4760" s="30"/>
      <c r="L4760" s="2"/>
      <c r="M4760" s="15"/>
      <c r="N4760" s="11"/>
      <c r="O4760" s="11"/>
      <c r="P4760" s="11"/>
      <c r="Q4760" s="11"/>
      <c r="R4760" s="15"/>
      <c r="S4760" s="13"/>
      <c r="T4760" s="13"/>
      <c r="U4760" s="19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12"/>
      <c r="K4761" s="30"/>
      <c r="L4761" s="2"/>
      <c r="M4761" s="15"/>
      <c r="N4761" s="11"/>
      <c r="O4761" s="11"/>
      <c r="P4761" s="11"/>
      <c r="Q4761" s="11"/>
      <c r="R4761" s="15"/>
      <c r="S4761" s="13"/>
      <c r="T4761" s="13"/>
      <c r="U4761" s="19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12"/>
      <c r="K4762" s="30"/>
      <c r="L4762" s="2"/>
      <c r="M4762" s="15"/>
      <c r="N4762" s="11"/>
      <c r="O4762" s="11"/>
      <c r="P4762" s="11"/>
      <c r="Q4762" s="11"/>
      <c r="R4762" s="15"/>
      <c r="S4762" s="13"/>
      <c r="T4762" s="13"/>
      <c r="U4762" s="19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12"/>
      <c r="K4763" s="30"/>
      <c r="L4763" s="2"/>
      <c r="M4763" s="15"/>
      <c r="N4763" s="11"/>
      <c r="O4763" s="11"/>
      <c r="P4763" s="11"/>
      <c r="Q4763" s="11"/>
      <c r="R4763" s="15"/>
      <c r="S4763" s="13"/>
      <c r="T4763" s="13"/>
      <c r="U4763" s="19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12"/>
      <c r="K4764" s="30"/>
      <c r="L4764" s="2"/>
      <c r="M4764" s="15"/>
      <c r="N4764" s="11"/>
      <c r="O4764" s="11"/>
      <c r="P4764" s="11"/>
      <c r="Q4764" s="11"/>
      <c r="R4764" s="15"/>
      <c r="S4764" s="13"/>
      <c r="T4764" s="13"/>
      <c r="U4764" s="19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12"/>
      <c r="K4765" s="30"/>
      <c r="L4765" s="2"/>
      <c r="M4765" s="15"/>
      <c r="N4765" s="11"/>
      <c r="O4765" s="11"/>
      <c r="P4765" s="11"/>
      <c r="Q4765" s="11"/>
      <c r="R4765" s="15"/>
      <c r="S4765" s="13"/>
      <c r="T4765" s="13"/>
      <c r="U4765" s="19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12"/>
      <c r="K4766" s="30"/>
      <c r="L4766" s="2"/>
      <c r="M4766" s="15"/>
      <c r="N4766" s="11"/>
      <c r="O4766" s="11"/>
      <c r="P4766" s="11"/>
      <c r="Q4766" s="11"/>
      <c r="R4766" s="15"/>
      <c r="S4766" s="13"/>
      <c r="T4766" s="13"/>
      <c r="U4766" s="19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12"/>
      <c r="K4767" s="30"/>
      <c r="L4767" s="2"/>
      <c r="M4767" s="15"/>
      <c r="N4767" s="11"/>
      <c r="O4767" s="11"/>
      <c r="P4767" s="11"/>
      <c r="Q4767" s="11"/>
      <c r="R4767" s="15"/>
      <c r="S4767" s="13"/>
      <c r="T4767" s="13"/>
      <c r="U4767" s="19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12"/>
      <c r="K4768" s="30"/>
      <c r="L4768" s="2"/>
      <c r="M4768" s="15"/>
      <c r="N4768" s="11"/>
      <c r="O4768" s="11"/>
      <c r="P4768" s="11"/>
      <c r="Q4768" s="11"/>
      <c r="R4768" s="15"/>
      <c r="S4768" s="13"/>
      <c r="T4768" s="13"/>
      <c r="U4768" s="19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12"/>
      <c r="K4769" s="30"/>
      <c r="L4769" s="2"/>
      <c r="M4769" s="15"/>
      <c r="N4769" s="11"/>
      <c r="O4769" s="11"/>
      <c r="P4769" s="11"/>
      <c r="Q4769" s="11"/>
      <c r="R4769" s="15"/>
      <c r="S4769" s="13"/>
      <c r="T4769" s="13"/>
      <c r="U4769" s="19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12"/>
      <c r="K4770" s="30"/>
      <c r="L4770" s="2"/>
      <c r="M4770" s="15"/>
      <c r="N4770" s="11"/>
      <c r="O4770" s="11"/>
      <c r="P4770" s="11"/>
      <c r="Q4770" s="11"/>
      <c r="R4770" s="15"/>
      <c r="S4770" s="13"/>
      <c r="T4770" s="13"/>
      <c r="U4770" s="19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12"/>
      <c r="K4771" s="30"/>
      <c r="L4771" s="2"/>
      <c r="M4771" s="15"/>
      <c r="N4771" s="11"/>
      <c r="O4771" s="11"/>
      <c r="P4771" s="11"/>
      <c r="Q4771" s="11"/>
      <c r="R4771" s="15"/>
      <c r="S4771" s="13"/>
      <c r="T4771" s="13"/>
      <c r="U4771" s="19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12"/>
      <c r="K4772" s="30"/>
      <c r="L4772" s="2"/>
      <c r="M4772" s="15"/>
      <c r="N4772" s="11"/>
      <c r="O4772" s="11"/>
      <c r="P4772" s="11"/>
      <c r="Q4772" s="11"/>
      <c r="R4772" s="15"/>
      <c r="S4772" s="13"/>
      <c r="T4772" s="13"/>
      <c r="U4772" s="19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12"/>
      <c r="K4773" s="30"/>
      <c r="L4773" s="2"/>
      <c r="M4773" s="15"/>
      <c r="N4773" s="11"/>
      <c r="O4773" s="11"/>
      <c r="P4773" s="11"/>
      <c r="Q4773" s="11"/>
      <c r="R4773" s="15"/>
      <c r="S4773" s="13"/>
      <c r="T4773" s="13"/>
      <c r="U4773" s="19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12"/>
      <c r="K4774" s="30"/>
      <c r="L4774" s="2"/>
      <c r="M4774" s="15"/>
      <c r="N4774" s="11"/>
      <c r="O4774" s="11"/>
      <c r="P4774" s="11"/>
      <c r="Q4774" s="11"/>
      <c r="R4774" s="15"/>
      <c r="S4774" s="13"/>
      <c r="T4774" s="13"/>
      <c r="U4774" s="19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12"/>
      <c r="K4775" s="30"/>
      <c r="L4775" s="2"/>
      <c r="M4775" s="15"/>
      <c r="N4775" s="11"/>
      <c r="O4775" s="11"/>
      <c r="P4775" s="11"/>
      <c r="Q4775" s="11"/>
      <c r="R4775" s="15"/>
      <c r="S4775" s="13"/>
      <c r="T4775" s="13"/>
      <c r="U4775" s="19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12"/>
      <c r="K4776" s="30"/>
      <c r="L4776" s="2"/>
      <c r="M4776" s="15"/>
      <c r="N4776" s="11"/>
      <c r="O4776" s="11"/>
      <c r="P4776" s="11"/>
      <c r="Q4776" s="11"/>
      <c r="R4776" s="15"/>
      <c r="S4776" s="13"/>
      <c r="T4776" s="13"/>
      <c r="U4776" s="19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12"/>
      <c r="K4777" s="30"/>
      <c r="L4777" s="2"/>
      <c r="M4777" s="15"/>
      <c r="N4777" s="11"/>
      <c r="O4777" s="11"/>
      <c r="P4777" s="11"/>
      <c r="Q4777" s="11"/>
      <c r="R4777" s="15"/>
      <c r="S4777" s="13"/>
      <c r="T4777" s="13"/>
      <c r="U4777" s="19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12"/>
      <c r="K4778" s="30"/>
      <c r="L4778" s="2"/>
      <c r="M4778" s="15"/>
      <c r="N4778" s="11"/>
      <c r="O4778" s="11"/>
      <c r="P4778" s="11"/>
      <c r="Q4778" s="11"/>
      <c r="R4778" s="15"/>
      <c r="S4778" s="13"/>
      <c r="T4778" s="13"/>
      <c r="U4778" s="19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12"/>
      <c r="K4779" s="30"/>
      <c r="L4779" s="2"/>
      <c r="M4779" s="15"/>
      <c r="N4779" s="11"/>
      <c r="O4779" s="11"/>
      <c r="P4779" s="11"/>
      <c r="Q4779" s="11"/>
      <c r="R4779" s="15"/>
      <c r="S4779" s="13"/>
      <c r="T4779" s="13"/>
      <c r="U4779" s="19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12"/>
      <c r="K4780" s="30"/>
      <c r="L4780" s="2"/>
      <c r="M4780" s="15"/>
      <c r="N4780" s="11"/>
      <c r="O4780" s="11"/>
      <c r="P4780" s="11"/>
      <c r="Q4780" s="11"/>
      <c r="R4780" s="15"/>
      <c r="S4780" s="13"/>
      <c r="T4780" s="13"/>
      <c r="U4780" s="19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12"/>
      <c r="K4781" s="30"/>
      <c r="L4781" s="2"/>
      <c r="M4781" s="15"/>
      <c r="N4781" s="11"/>
      <c r="O4781" s="11"/>
      <c r="P4781" s="11"/>
      <c r="Q4781" s="11"/>
      <c r="R4781" s="15"/>
      <c r="S4781" s="13"/>
      <c r="T4781" s="13"/>
      <c r="U4781" s="19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12"/>
      <c r="K4782" s="30"/>
      <c r="L4782" s="2"/>
      <c r="M4782" s="15"/>
      <c r="N4782" s="11"/>
      <c r="O4782" s="11"/>
      <c r="P4782" s="11"/>
      <c r="Q4782" s="11"/>
      <c r="R4782" s="15"/>
      <c r="S4782" s="13"/>
      <c r="T4782" s="13"/>
      <c r="U4782" s="19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12"/>
      <c r="K4783" s="30"/>
      <c r="L4783" s="2"/>
      <c r="M4783" s="15"/>
      <c r="N4783" s="11"/>
      <c r="O4783" s="11"/>
      <c r="P4783" s="11"/>
      <c r="Q4783" s="11"/>
      <c r="R4783" s="15"/>
      <c r="S4783" s="13"/>
      <c r="T4783" s="13"/>
      <c r="U4783" s="19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12"/>
      <c r="K4784" s="30"/>
      <c r="L4784" s="2"/>
      <c r="M4784" s="15"/>
      <c r="N4784" s="11"/>
      <c r="O4784" s="11"/>
      <c r="P4784" s="11"/>
      <c r="Q4784" s="11"/>
      <c r="R4784" s="15"/>
      <c r="S4784" s="13"/>
      <c r="T4784" s="13"/>
      <c r="U4784" s="19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12"/>
      <c r="K4785" s="30"/>
      <c r="L4785" s="2"/>
      <c r="M4785" s="15"/>
      <c r="N4785" s="11"/>
      <c r="O4785" s="11"/>
      <c r="P4785" s="11"/>
      <c r="Q4785" s="11"/>
      <c r="R4785" s="15"/>
      <c r="S4785" s="13"/>
      <c r="T4785" s="13"/>
      <c r="U4785" s="19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12"/>
      <c r="K4786" s="30"/>
      <c r="L4786" s="2"/>
      <c r="M4786" s="15"/>
      <c r="N4786" s="11"/>
      <c r="O4786" s="11"/>
      <c r="P4786" s="11"/>
      <c r="Q4786" s="11"/>
      <c r="R4786" s="15"/>
      <c r="S4786" s="13"/>
      <c r="T4786" s="13"/>
      <c r="U4786" s="19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12"/>
      <c r="K4787" s="30"/>
      <c r="L4787" s="2"/>
      <c r="M4787" s="15"/>
      <c r="N4787" s="11"/>
      <c r="O4787" s="11"/>
      <c r="P4787" s="11"/>
      <c r="Q4787" s="11"/>
      <c r="R4787" s="15"/>
      <c r="S4787" s="13"/>
      <c r="T4787" s="13"/>
      <c r="U4787" s="19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12"/>
      <c r="K4788" s="30"/>
      <c r="L4788" s="2"/>
      <c r="M4788" s="15"/>
      <c r="N4788" s="11"/>
      <c r="O4788" s="11"/>
      <c r="P4788" s="11"/>
      <c r="Q4788" s="11"/>
      <c r="R4788" s="15"/>
      <c r="S4788" s="13"/>
      <c r="T4788" s="13"/>
      <c r="U4788" s="19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12"/>
      <c r="K4789" s="30"/>
      <c r="L4789" s="2"/>
      <c r="M4789" s="15"/>
      <c r="N4789" s="11"/>
      <c r="O4789" s="11"/>
      <c r="P4789" s="11"/>
      <c r="Q4789" s="11"/>
      <c r="R4789" s="15"/>
      <c r="S4789" s="13"/>
      <c r="T4789" s="13"/>
      <c r="U4789" s="19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12"/>
      <c r="K4790" s="30"/>
      <c r="L4790" s="2"/>
      <c r="M4790" s="15"/>
      <c r="N4790" s="11"/>
      <c r="O4790" s="11"/>
      <c r="P4790" s="11"/>
      <c r="Q4790" s="11"/>
      <c r="R4790" s="15"/>
      <c r="S4790" s="13"/>
      <c r="T4790" s="13"/>
      <c r="U4790" s="19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12"/>
      <c r="K4791" s="30"/>
      <c r="L4791" s="2"/>
      <c r="M4791" s="15"/>
      <c r="N4791" s="11"/>
      <c r="O4791" s="11"/>
      <c r="P4791" s="11"/>
      <c r="Q4791" s="11"/>
      <c r="R4791" s="15"/>
      <c r="S4791" s="13"/>
      <c r="T4791" s="13"/>
      <c r="U4791" s="19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12"/>
      <c r="K4792" s="30"/>
      <c r="L4792" s="2"/>
      <c r="M4792" s="15"/>
      <c r="N4792" s="11"/>
      <c r="O4792" s="11"/>
      <c r="P4792" s="11"/>
      <c r="Q4792" s="11"/>
      <c r="R4792" s="15"/>
      <c r="S4792" s="13"/>
      <c r="T4792" s="13"/>
      <c r="U4792" s="19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12"/>
      <c r="K4793" s="30"/>
      <c r="L4793" s="2"/>
      <c r="M4793" s="15"/>
      <c r="N4793" s="11"/>
      <c r="O4793" s="11"/>
      <c r="P4793" s="11"/>
      <c r="Q4793" s="11"/>
      <c r="R4793" s="15"/>
      <c r="S4793" s="13"/>
      <c r="T4793" s="13"/>
      <c r="U4793" s="19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12"/>
      <c r="K4794" s="30"/>
      <c r="L4794" s="2"/>
      <c r="M4794" s="15"/>
      <c r="N4794" s="11"/>
      <c r="O4794" s="11"/>
      <c r="P4794" s="11"/>
      <c r="Q4794" s="11"/>
      <c r="R4794" s="15"/>
      <c r="S4794" s="13"/>
      <c r="T4794" s="13"/>
      <c r="U4794" s="19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12"/>
      <c r="K4795" s="30"/>
      <c r="L4795" s="2"/>
      <c r="M4795" s="15"/>
      <c r="N4795" s="11"/>
      <c r="O4795" s="11"/>
      <c r="P4795" s="11"/>
      <c r="Q4795" s="11"/>
      <c r="R4795" s="15"/>
      <c r="S4795" s="13"/>
      <c r="T4795" s="13"/>
      <c r="U4795" s="19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12"/>
      <c r="K4796" s="30"/>
      <c r="L4796" s="2"/>
      <c r="M4796" s="15"/>
      <c r="N4796" s="11"/>
      <c r="O4796" s="11"/>
      <c r="P4796" s="11"/>
      <c r="Q4796" s="11"/>
      <c r="R4796" s="15"/>
      <c r="S4796" s="13"/>
      <c r="T4796" s="13"/>
      <c r="U4796" s="19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12"/>
      <c r="K4797" s="30"/>
      <c r="L4797" s="2"/>
      <c r="M4797" s="15"/>
      <c r="N4797" s="11"/>
      <c r="O4797" s="11"/>
      <c r="P4797" s="11"/>
      <c r="Q4797" s="11"/>
      <c r="R4797" s="15"/>
      <c r="S4797" s="13"/>
      <c r="T4797" s="13"/>
      <c r="U4797" s="19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12"/>
      <c r="K4798" s="30"/>
      <c r="L4798" s="2"/>
      <c r="M4798" s="15"/>
      <c r="N4798" s="11"/>
      <c r="O4798" s="11"/>
      <c r="P4798" s="11"/>
      <c r="Q4798" s="11"/>
      <c r="R4798" s="15"/>
      <c r="S4798" s="13"/>
      <c r="T4798" s="13"/>
      <c r="U4798" s="19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12"/>
      <c r="K4799" s="30"/>
      <c r="L4799" s="2"/>
      <c r="M4799" s="15"/>
      <c r="N4799" s="11"/>
      <c r="O4799" s="11"/>
      <c r="P4799" s="11"/>
      <c r="Q4799" s="11"/>
      <c r="R4799" s="15"/>
      <c r="S4799" s="13"/>
      <c r="T4799" s="13"/>
      <c r="U4799" s="19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12"/>
      <c r="K4800" s="30"/>
      <c r="L4800" s="2"/>
      <c r="M4800" s="15"/>
      <c r="N4800" s="11"/>
      <c r="O4800" s="11"/>
      <c r="P4800" s="11"/>
      <c r="Q4800" s="11"/>
      <c r="R4800" s="15"/>
      <c r="S4800" s="13"/>
      <c r="T4800" s="13"/>
      <c r="U4800" s="19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12"/>
      <c r="K4801" s="30"/>
      <c r="L4801" s="2"/>
      <c r="M4801" s="15"/>
      <c r="N4801" s="11"/>
      <c r="O4801" s="11"/>
      <c r="P4801" s="11"/>
      <c r="Q4801" s="11"/>
      <c r="R4801" s="15"/>
      <c r="S4801" s="13"/>
      <c r="T4801" s="13"/>
      <c r="U4801" s="19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12"/>
      <c r="K4802" s="30"/>
      <c r="L4802" s="2"/>
      <c r="M4802" s="15"/>
      <c r="N4802" s="11"/>
      <c r="O4802" s="11"/>
      <c r="P4802" s="11"/>
      <c r="Q4802" s="11"/>
      <c r="R4802" s="15"/>
      <c r="S4802" s="13"/>
      <c r="T4802" s="13"/>
      <c r="U4802" s="19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12"/>
      <c r="K4803" s="30"/>
      <c r="L4803" s="2"/>
      <c r="M4803" s="15"/>
      <c r="N4803" s="11"/>
      <c r="O4803" s="11"/>
      <c r="P4803" s="11"/>
      <c r="Q4803" s="11"/>
      <c r="R4803" s="15"/>
      <c r="S4803" s="13"/>
      <c r="T4803" s="13"/>
      <c r="U4803" s="19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12"/>
      <c r="K4804" s="30"/>
      <c r="L4804" s="2"/>
      <c r="M4804" s="15"/>
      <c r="N4804" s="11"/>
      <c r="O4804" s="11"/>
      <c r="P4804" s="11"/>
      <c r="Q4804" s="11"/>
      <c r="R4804" s="15"/>
      <c r="S4804" s="13"/>
      <c r="T4804" s="13"/>
      <c r="U4804" s="19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12"/>
      <c r="K4805" s="30"/>
      <c r="L4805" s="2"/>
      <c r="M4805" s="15"/>
      <c r="N4805" s="11"/>
      <c r="O4805" s="11"/>
      <c r="P4805" s="11"/>
      <c r="Q4805" s="11"/>
      <c r="R4805" s="15"/>
      <c r="S4805" s="13"/>
      <c r="T4805" s="13"/>
      <c r="U4805" s="19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12"/>
      <c r="K4806" s="30"/>
      <c r="L4806" s="2"/>
      <c r="M4806" s="15"/>
      <c r="N4806" s="11"/>
      <c r="O4806" s="11"/>
      <c r="P4806" s="11"/>
      <c r="Q4806" s="11"/>
      <c r="R4806" s="15"/>
      <c r="S4806" s="13"/>
      <c r="T4806" s="13"/>
      <c r="U4806" s="19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12"/>
      <c r="K4807" s="30"/>
      <c r="L4807" s="2"/>
      <c r="M4807" s="15"/>
      <c r="N4807" s="11"/>
      <c r="O4807" s="11"/>
      <c r="P4807" s="11"/>
      <c r="Q4807" s="11"/>
      <c r="R4807" s="15"/>
      <c r="S4807" s="13"/>
      <c r="T4807" s="13"/>
      <c r="U4807" s="19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12"/>
      <c r="K4808" s="30"/>
      <c r="L4808" s="2"/>
      <c r="M4808" s="15"/>
      <c r="N4808" s="11"/>
      <c r="O4808" s="11"/>
      <c r="P4808" s="11"/>
      <c r="Q4808" s="11"/>
      <c r="R4808" s="15"/>
      <c r="S4808" s="13"/>
      <c r="T4808" s="13"/>
      <c r="U4808" s="19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12"/>
      <c r="K4809" s="30"/>
      <c r="L4809" s="2"/>
      <c r="M4809" s="15"/>
      <c r="N4809" s="11"/>
      <c r="O4809" s="11"/>
      <c r="P4809" s="11"/>
      <c r="Q4809" s="11"/>
      <c r="R4809" s="15"/>
      <c r="S4809" s="13"/>
      <c r="T4809" s="13"/>
      <c r="U4809" s="19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12"/>
      <c r="K4810" s="30"/>
      <c r="L4810" s="2"/>
      <c r="M4810" s="15"/>
      <c r="N4810" s="11"/>
      <c r="O4810" s="11"/>
      <c r="P4810" s="11"/>
      <c r="Q4810" s="11"/>
      <c r="R4810" s="15"/>
      <c r="S4810" s="13"/>
      <c r="T4810" s="13"/>
      <c r="U4810" s="19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12"/>
      <c r="K4811" s="30"/>
      <c r="L4811" s="2"/>
      <c r="M4811" s="15"/>
      <c r="N4811" s="11"/>
      <c r="O4811" s="11"/>
      <c r="P4811" s="11"/>
      <c r="Q4811" s="11"/>
      <c r="R4811" s="15"/>
      <c r="S4811" s="13"/>
      <c r="T4811" s="13"/>
      <c r="U4811" s="19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12"/>
      <c r="K4812" s="30"/>
      <c r="L4812" s="2"/>
      <c r="M4812" s="15"/>
      <c r="N4812" s="11"/>
      <c r="O4812" s="11"/>
      <c r="P4812" s="11"/>
      <c r="Q4812" s="11"/>
      <c r="R4812" s="15"/>
      <c r="S4812" s="13"/>
      <c r="T4812" s="13"/>
      <c r="U4812" s="19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12"/>
      <c r="K4813" s="30"/>
      <c r="L4813" s="2"/>
      <c r="M4813" s="15"/>
      <c r="N4813" s="11"/>
      <c r="O4813" s="11"/>
      <c r="P4813" s="11"/>
      <c r="Q4813" s="11"/>
      <c r="R4813" s="15"/>
      <c r="S4813" s="13"/>
      <c r="T4813" s="13"/>
      <c r="U4813" s="19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12"/>
      <c r="K4814" s="30"/>
      <c r="L4814" s="2"/>
      <c r="M4814" s="15"/>
      <c r="N4814" s="11"/>
      <c r="O4814" s="11"/>
      <c r="P4814" s="11"/>
      <c r="Q4814" s="11"/>
      <c r="R4814" s="15"/>
      <c r="S4814" s="13"/>
      <c r="T4814" s="13"/>
      <c r="U4814" s="19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12"/>
      <c r="K4815" s="30"/>
      <c r="L4815" s="2"/>
      <c r="M4815" s="15"/>
      <c r="N4815" s="11"/>
      <c r="O4815" s="11"/>
      <c r="P4815" s="11"/>
      <c r="Q4815" s="11"/>
      <c r="R4815" s="15"/>
      <c r="S4815" s="13"/>
      <c r="T4815" s="13"/>
      <c r="U4815" s="19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12"/>
      <c r="K4816" s="30"/>
      <c r="L4816" s="2"/>
      <c r="M4816" s="15"/>
      <c r="N4816" s="11"/>
      <c r="O4816" s="11"/>
      <c r="P4816" s="11"/>
      <c r="Q4816" s="11"/>
      <c r="R4816" s="15"/>
      <c r="S4816" s="13"/>
      <c r="T4816" s="13"/>
      <c r="U4816" s="19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12"/>
      <c r="K4817" s="30"/>
      <c r="L4817" s="2"/>
      <c r="M4817" s="15"/>
      <c r="N4817" s="11"/>
      <c r="O4817" s="11"/>
      <c r="P4817" s="11"/>
      <c r="Q4817" s="11"/>
      <c r="R4817" s="15"/>
      <c r="S4817" s="13"/>
      <c r="T4817" s="13"/>
      <c r="U4817" s="19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12"/>
      <c r="K4818" s="30"/>
      <c r="L4818" s="2"/>
      <c r="M4818" s="15"/>
      <c r="N4818" s="11"/>
      <c r="O4818" s="11"/>
      <c r="P4818" s="11"/>
      <c r="Q4818" s="11"/>
      <c r="R4818" s="15"/>
      <c r="S4818" s="13"/>
      <c r="T4818" s="13"/>
      <c r="U4818" s="19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12"/>
      <c r="K4819" s="30"/>
      <c r="L4819" s="2"/>
      <c r="M4819" s="15"/>
      <c r="N4819" s="11"/>
      <c r="O4819" s="11"/>
      <c r="P4819" s="11"/>
      <c r="Q4819" s="11"/>
      <c r="R4819" s="15"/>
      <c r="S4819" s="13"/>
      <c r="T4819" s="13"/>
      <c r="U4819" s="19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12"/>
      <c r="K4820" s="30"/>
      <c r="L4820" s="2"/>
      <c r="M4820" s="15"/>
      <c r="N4820" s="11"/>
      <c r="O4820" s="11"/>
      <c r="P4820" s="11"/>
      <c r="Q4820" s="11"/>
      <c r="R4820" s="15"/>
      <c r="S4820" s="13"/>
      <c r="T4820" s="13"/>
      <c r="U4820" s="19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12"/>
      <c r="K4821" s="30"/>
      <c r="L4821" s="2"/>
      <c r="M4821" s="15"/>
      <c r="N4821" s="11"/>
      <c r="O4821" s="11"/>
      <c r="P4821" s="11"/>
      <c r="Q4821" s="11"/>
      <c r="R4821" s="15"/>
      <c r="S4821" s="13"/>
      <c r="T4821" s="13"/>
      <c r="U4821" s="19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12"/>
      <c r="K4822" s="30"/>
      <c r="L4822" s="2"/>
      <c r="M4822" s="15"/>
      <c r="N4822" s="11"/>
      <c r="O4822" s="11"/>
      <c r="P4822" s="11"/>
      <c r="Q4822" s="11"/>
      <c r="R4822" s="15"/>
      <c r="S4822" s="13"/>
      <c r="T4822" s="13"/>
      <c r="U4822" s="19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12"/>
      <c r="K4823" s="30"/>
      <c r="L4823" s="2"/>
      <c r="M4823" s="15"/>
      <c r="N4823" s="11"/>
      <c r="O4823" s="11"/>
      <c r="P4823" s="11"/>
      <c r="Q4823" s="11"/>
      <c r="R4823" s="15"/>
      <c r="S4823" s="13"/>
      <c r="T4823" s="13"/>
      <c r="U4823" s="19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12"/>
      <c r="K4824" s="30"/>
      <c r="L4824" s="2"/>
      <c r="M4824" s="15"/>
      <c r="N4824" s="11"/>
      <c r="O4824" s="11"/>
      <c r="P4824" s="11"/>
      <c r="Q4824" s="11"/>
      <c r="R4824" s="15"/>
      <c r="S4824" s="13"/>
      <c r="T4824" s="13"/>
      <c r="U4824" s="19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12"/>
      <c r="K4825" s="30"/>
      <c r="L4825" s="2"/>
      <c r="M4825" s="15"/>
      <c r="N4825" s="11"/>
      <c r="O4825" s="11"/>
      <c r="P4825" s="11"/>
      <c r="Q4825" s="11"/>
      <c r="R4825" s="15"/>
      <c r="S4825" s="13"/>
      <c r="T4825" s="13"/>
      <c r="U4825" s="19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12"/>
      <c r="K4826" s="30"/>
      <c r="L4826" s="2"/>
      <c r="M4826" s="15"/>
      <c r="N4826" s="11"/>
      <c r="O4826" s="11"/>
      <c r="P4826" s="11"/>
      <c r="Q4826" s="11"/>
      <c r="R4826" s="15"/>
      <c r="S4826" s="13"/>
      <c r="T4826" s="13"/>
      <c r="U4826" s="19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12"/>
      <c r="K4827" s="30"/>
      <c r="L4827" s="2"/>
      <c r="M4827" s="15"/>
      <c r="N4827" s="11"/>
      <c r="O4827" s="11"/>
      <c r="P4827" s="11"/>
      <c r="Q4827" s="11"/>
      <c r="R4827" s="15"/>
      <c r="S4827" s="13"/>
      <c r="T4827" s="13"/>
      <c r="U4827" s="19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12"/>
      <c r="K4828" s="30"/>
      <c r="L4828" s="2"/>
      <c r="M4828" s="15"/>
      <c r="N4828" s="11"/>
      <c r="O4828" s="11"/>
      <c r="P4828" s="11"/>
      <c r="Q4828" s="11"/>
      <c r="R4828" s="15"/>
      <c r="S4828" s="13"/>
      <c r="T4828" s="13"/>
      <c r="U4828" s="19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12"/>
      <c r="K4829" s="30"/>
      <c r="L4829" s="2"/>
      <c r="M4829" s="15"/>
      <c r="N4829" s="11"/>
      <c r="O4829" s="11"/>
      <c r="P4829" s="11"/>
      <c r="Q4829" s="11"/>
      <c r="R4829" s="15"/>
      <c r="S4829" s="13"/>
      <c r="T4829" s="13"/>
      <c r="U4829" s="19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12"/>
      <c r="K4830" s="30"/>
      <c r="L4830" s="2"/>
      <c r="M4830" s="15"/>
      <c r="N4830" s="11"/>
      <c r="O4830" s="11"/>
      <c r="P4830" s="11"/>
      <c r="Q4830" s="11"/>
      <c r="R4830" s="15"/>
      <c r="S4830" s="13"/>
      <c r="T4830" s="13"/>
      <c r="U4830" s="19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12"/>
      <c r="K4831" s="30"/>
      <c r="L4831" s="2"/>
      <c r="M4831" s="15"/>
      <c r="N4831" s="11"/>
      <c r="O4831" s="11"/>
      <c r="P4831" s="11"/>
      <c r="Q4831" s="11"/>
      <c r="R4831" s="15"/>
      <c r="S4831" s="13"/>
      <c r="T4831" s="13"/>
      <c r="U4831" s="19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12"/>
      <c r="K4832" s="30"/>
      <c r="L4832" s="2"/>
      <c r="M4832" s="15"/>
      <c r="N4832" s="11"/>
      <c r="O4832" s="11"/>
      <c r="P4832" s="11"/>
      <c r="Q4832" s="11"/>
      <c r="R4832" s="15"/>
      <c r="S4832" s="13"/>
      <c r="T4832" s="13"/>
      <c r="U4832" s="19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12"/>
      <c r="K4833" s="30"/>
      <c r="L4833" s="2"/>
      <c r="M4833" s="15"/>
      <c r="N4833" s="11"/>
      <c r="O4833" s="11"/>
      <c r="P4833" s="11"/>
      <c r="Q4833" s="11"/>
      <c r="R4833" s="15"/>
      <c r="S4833" s="13"/>
      <c r="T4833" s="13"/>
      <c r="U4833" s="19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12"/>
      <c r="K4834" s="30"/>
      <c r="L4834" s="2"/>
      <c r="M4834" s="15"/>
      <c r="N4834" s="11"/>
      <c r="O4834" s="11"/>
      <c r="P4834" s="11"/>
      <c r="Q4834" s="11"/>
      <c r="R4834" s="15"/>
      <c r="S4834" s="13"/>
      <c r="T4834" s="13"/>
      <c r="U4834" s="19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12"/>
      <c r="K4835" s="30"/>
      <c r="L4835" s="2"/>
      <c r="M4835" s="15"/>
      <c r="N4835" s="11"/>
      <c r="O4835" s="11"/>
      <c r="P4835" s="11"/>
      <c r="Q4835" s="11"/>
      <c r="R4835" s="15"/>
      <c r="S4835" s="13"/>
      <c r="T4835" s="13"/>
      <c r="U4835" s="19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12"/>
      <c r="K4836" s="30"/>
      <c r="L4836" s="2"/>
      <c r="M4836" s="15"/>
      <c r="N4836" s="11"/>
      <c r="O4836" s="11"/>
      <c r="P4836" s="11"/>
      <c r="Q4836" s="11"/>
      <c r="R4836" s="15"/>
      <c r="S4836" s="13"/>
      <c r="T4836" s="13"/>
      <c r="U4836" s="19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12"/>
      <c r="K4837" s="30"/>
      <c r="L4837" s="2"/>
      <c r="M4837" s="15"/>
      <c r="N4837" s="11"/>
      <c r="O4837" s="11"/>
      <c r="P4837" s="11"/>
      <c r="Q4837" s="11"/>
      <c r="R4837" s="15"/>
      <c r="S4837" s="13"/>
      <c r="T4837" s="13"/>
      <c r="U4837" s="19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12"/>
      <c r="K4838" s="30"/>
      <c r="L4838" s="2"/>
      <c r="M4838" s="15"/>
      <c r="N4838" s="11"/>
      <c r="O4838" s="11"/>
      <c r="P4838" s="11"/>
      <c r="Q4838" s="11"/>
      <c r="R4838" s="15"/>
      <c r="S4838" s="13"/>
      <c r="T4838" s="13"/>
      <c r="U4838" s="19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12"/>
      <c r="K4839" s="30"/>
      <c r="L4839" s="2"/>
      <c r="M4839" s="15"/>
      <c r="N4839" s="11"/>
      <c r="O4839" s="11"/>
      <c r="P4839" s="11"/>
      <c r="Q4839" s="11"/>
      <c r="R4839" s="15"/>
      <c r="S4839" s="13"/>
      <c r="T4839" s="13"/>
      <c r="U4839" s="19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12"/>
      <c r="K4840" s="30"/>
      <c r="L4840" s="2"/>
      <c r="M4840" s="15"/>
      <c r="N4840" s="11"/>
      <c r="O4840" s="11"/>
      <c r="P4840" s="11"/>
      <c r="Q4840" s="11"/>
      <c r="R4840" s="15"/>
      <c r="S4840" s="13"/>
      <c r="T4840" s="13"/>
      <c r="U4840" s="19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12"/>
      <c r="K4841" s="30"/>
      <c r="L4841" s="2"/>
      <c r="M4841" s="15"/>
      <c r="N4841" s="11"/>
      <c r="O4841" s="11"/>
      <c r="P4841" s="11"/>
      <c r="Q4841" s="11"/>
      <c r="R4841" s="15"/>
      <c r="S4841" s="13"/>
      <c r="T4841" s="13"/>
      <c r="U4841" s="19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12"/>
      <c r="K4842" s="30"/>
      <c r="L4842" s="2"/>
      <c r="M4842" s="15"/>
      <c r="N4842" s="11"/>
      <c r="O4842" s="11"/>
      <c r="P4842" s="11"/>
      <c r="Q4842" s="11"/>
      <c r="R4842" s="15"/>
      <c r="S4842" s="13"/>
      <c r="T4842" s="13"/>
      <c r="U4842" s="19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12"/>
      <c r="K4843" s="30"/>
      <c r="L4843" s="2"/>
      <c r="M4843" s="15"/>
      <c r="N4843" s="11"/>
      <c r="O4843" s="11"/>
      <c r="P4843" s="11"/>
      <c r="Q4843" s="11"/>
      <c r="R4843" s="15"/>
      <c r="S4843" s="13"/>
      <c r="T4843" s="13"/>
      <c r="U4843" s="19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12"/>
      <c r="K4844" s="30"/>
      <c r="L4844" s="2"/>
      <c r="M4844" s="15"/>
      <c r="N4844" s="11"/>
      <c r="O4844" s="11"/>
      <c r="P4844" s="11"/>
      <c r="Q4844" s="11"/>
      <c r="R4844" s="15"/>
      <c r="S4844" s="13"/>
      <c r="T4844" s="13"/>
      <c r="U4844" s="19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12"/>
      <c r="K4845" s="30"/>
      <c r="L4845" s="2"/>
      <c r="M4845" s="15"/>
      <c r="N4845" s="11"/>
      <c r="O4845" s="11"/>
      <c r="P4845" s="11"/>
      <c r="Q4845" s="11"/>
      <c r="R4845" s="15"/>
      <c r="S4845" s="13"/>
      <c r="T4845" s="13"/>
      <c r="U4845" s="19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12"/>
      <c r="K4846" s="30"/>
      <c r="L4846" s="2"/>
      <c r="M4846" s="15"/>
      <c r="N4846" s="11"/>
      <c r="O4846" s="11"/>
      <c r="P4846" s="11"/>
      <c r="Q4846" s="11"/>
      <c r="R4846" s="15"/>
      <c r="S4846" s="13"/>
      <c r="T4846" s="13"/>
      <c r="U4846" s="19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12"/>
      <c r="K4847" s="30"/>
      <c r="L4847" s="2"/>
      <c r="M4847" s="15"/>
      <c r="N4847" s="11"/>
      <c r="O4847" s="11"/>
      <c r="P4847" s="11"/>
      <c r="Q4847" s="11"/>
      <c r="R4847" s="15"/>
      <c r="S4847" s="13"/>
      <c r="T4847" s="13"/>
      <c r="U4847" s="19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12"/>
      <c r="K4848" s="30"/>
      <c r="L4848" s="2"/>
      <c r="M4848" s="15"/>
      <c r="N4848" s="11"/>
      <c r="O4848" s="11"/>
      <c r="P4848" s="11"/>
      <c r="Q4848" s="11"/>
      <c r="R4848" s="15"/>
      <c r="S4848" s="13"/>
      <c r="T4848" s="13"/>
      <c r="U4848" s="19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12"/>
      <c r="K4849" s="30"/>
      <c r="L4849" s="2"/>
      <c r="M4849" s="15"/>
      <c r="N4849" s="11"/>
      <c r="O4849" s="11"/>
      <c r="P4849" s="11"/>
      <c r="Q4849" s="11"/>
      <c r="R4849" s="15"/>
      <c r="S4849" s="13"/>
      <c r="T4849" s="13"/>
      <c r="U4849" s="19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12"/>
      <c r="K4850" s="30"/>
      <c r="L4850" s="2"/>
      <c r="M4850" s="15"/>
      <c r="N4850" s="11"/>
      <c r="O4850" s="11"/>
      <c r="P4850" s="11"/>
      <c r="Q4850" s="11"/>
      <c r="R4850" s="15"/>
      <c r="S4850" s="13"/>
      <c r="T4850" s="13"/>
      <c r="U4850" s="19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12"/>
      <c r="K4851" s="30"/>
      <c r="L4851" s="2"/>
      <c r="M4851" s="15"/>
      <c r="N4851" s="11"/>
      <c r="O4851" s="11"/>
      <c r="P4851" s="11"/>
      <c r="Q4851" s="11"/>
      <c r="R4851" s="15"/>
      <c r="S4851" s="13"/>
      <c r="T4851" s="13"/>
      <c r="U4851" s="19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12"/>
      <c r="K4852" s="30"/>
      <c r="L4852" s="2"/>
      <c r="M4852" s="15"/>
      <c r="N4852" s="11"/>
      <c r="O4852" s="11"/>
      <c r="P4852" s="11"/>
      <c r="Q4852" s="11"/>
      <c r="R4852" s="15"/>
      <c r="S4852" s="13"/>
      <c r="T4852" s="13"/>
      <c r="U4852" s="19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12"/>
      <c r="K4853" s="30"/>
      <c r="L4853" s="2"/>
      <c r="M4853" s="15"/>
      <c r="N4853" s="11"/>
      <c r="O4853" s="11"/>
      <c r="P4853" s="11"/>
      <c r="Q4853" s="11"/>
      <c r="R4853" s="15"/>
      <c r="S4853" s="13"/>
      <c r="T4853" s="13"/>
      <c r="U4853" s="19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12"/>
      <c r="K4854" s="30"/>
      <c r="L4854" s="2"/>
      <c r="M4854" s="15"/>
      <c r="N4854" s="11"/>
      <c r="O4854" s="11"/>
      <c r="P4854" s="11"/>
      <c r="Q4854" s="11"/>
      <c r="R4854" s="15"/>
      <c r="S4854" s="13"/>
      <c r="T4854" s="13"/>
      <c r="U4854" s="19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12"/>
      <c r="K4855" s="30"/>
      <c r="L4855" s="2"/>
      <c r="M4855" s="15"/>
      <c r="N4855" s="11"/>
      <c r="O4855" s="11"/>
      <c r="P4855" s="11"/>
      <c r="Q4855" s="11"/>
      <c r="R4855" s="15"/>
      <c r="S4855" s="13"/>
      <c r="T4855" s="13"/>
      <c r="U4855" s="19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12"/>
      <c r="K4856" s="30"/>
      <c r="L4856" s="2"/>
      <c r="M4856" s="15"/>
      <c r="N4856" s="11"/>
      <c r="O4856" s="11"/>
      <c r="P4856" s="11"/>
      <c r="Q4856" s="11"/>
      <c r="R4856" s="15"/>
      <c r="S4856" s="13"/>
      <c r="T4856" s="13"/>
      <c r="U4856" s="19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12"/>
      <c r="K4857" s="30"/>
      <c r="L4857" s="2"/>
      <c r="M4857" s="15"/>
      <c r="N4857" s="11"/>
      <c r="O4857" s="11"/>
      <c r="P4857" s="11"/>
      <c r="Q4857" s="11"/>
      <c r="R4857" s="15"/>
      <c r="S4857" s="13"/>
      <c r="T4857" s="13"/>
      <c r="U4857" s="19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12"/>
      <c r="K4858" s="30"/>
      <c r="L4858" s="2"/>
      <c r="M4858" s="15"/>
      <c r="N4858" s="11"/>
      <c r="O4858" s="11"/>
      <c r="P4858" s="11"/>
      <c r="Q4858" s="11"/>
      <c r="R4858" s="15"/>
      <c r="S4858" s="13"/>
      <c r="T4858" s="13"/>
      <c r="U4858" s="19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12"/>
      <c r="K4859" s="30"/>
      <c r="L4859" s="2"/>
      <c r="M4859" s="15"/>
      <c r="N4859" s="11"/>
      <c r="O4859" s="11"/>
      <c r="P4859" s="11"/>
      <c r="Q4859" s="11"/>
      <c r="R4859" s="15"/>
      <c r="S4859" s="13"/>
      <c r="T4859" s="13"/>
      <c r="U4859" s="19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12"/>
      <c r="K4860" s="30"/>
      <c r="L4860" s="2"/>
      <c r="M4860" s="15"/>
      <c r="N4860" s="11"/>
      <c r="O4860" s="11"/>
      <c r="P4860" s="11"/>
      <c r="Q4860" s="11"/>
      <c r="R4860" s="15"/>
      <c r="S4860" s="13"/>
      <c r="T4860" s="13"/>
      <c r="U4860" s="19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12"/>
      <c r="K4861" s="30"/>
      <c r="L4861" s="2"/>
      <c r="M4861" s="15"/>
      <c r="N4861" s="11"/>
      <c r="O4861" s="11"/>
      <c r="P4861" s="11"/>
      <c r="Q4861" s="11"/>
      <c r="R4861" s="15"/>
      <c r="S4861" s="13"/>
      <c r="T4861" s="13"/>
      <c r="U4861" s="19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12"/>
      <c r="K4862" s="30"/>
      <c r="L4862" s="2"/>
      <c r="M4862" s="15"/>
      <c r="N4862" s="11"/>
      <c r="O4862" s="11"/>
      <c r="P4862" s="11"/>
      <c r="Q4862" s="11"/>
      <c r="R4862" s="15"/>
      <c r="S4862" s="13"/>
      <c r="T4862" s="13"/>
      <c r="U4862" s="19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12"/>
      <c r="K4863" s="30"/>
      <c r="L4863" s="2"/>
      <c r="M4863" s="15"/>
      <c r="N4863" s="11"/>
      <c r="O4863" s="11"/>
      <c r="P4863" s="11"/>
      <c r="Q4863" s="11"/>
      <c r="R4863" s="15"/>
      <c r="S4863" s="13"/>
      <c r="T4863" s="13"/>
      <c r="U4863" s="19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12"/>
      <c r="K4864" s="30"/>
      <c r="L4864" s="2"/>
      <c r="M4864" s="15"/>
      <c r="N4864" s="11"/>
      <c r="O4864" s="11"/>
      <c r="P4864" s="11"/>
      <c r="Q4864" s="11"/>
      <c r="R4864" s="15"/>
      <c r="S4864" s="13"/>
      <c r="T4864" s="13"/>
      <c r="U4864" s="19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12"/>
      <c r="K4865" s="30"/>
      <c r="L4865" s="2"/>
      <c r="M4865" s="15"/>
      <c r="N4865" s="11"/>
      <c r="O4865" s="11"/>
      <c r="P4865" s="11"/>
      <c r="Q4865" s="11"/>
      <c r="R4865" s="15"/>
      <c r="S4865" s="13"/>
      <c r="T4865" s="13"/>
      <c r="U4865" s="19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12"/>
      <c r="K4866" s="30"/>
      <c r="L4866" s="2"/>
      <c r="M4866" s="15"/>
      <c r="N4866" s="11"/>
      <c r="O4866" s="11"/>
      <c r="P4866" s="11"/>
      <c r="Q4866" s="11"/>
      <c r="R4866" s="15"/>
      <c r="S4866" s="13"/>
      <c r="T4866" s="13"/>
      <c r="U4866" s="19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12"/>
      <c r="K4867" s="30"/>
      <c r="L4867" s="2"/>
      <c r="M4867" s="15"/>
      <c r="N4867" s="11"/>
      <c r="O4867" s="11"/>
      <c r="P4867" s="11"/>
      <c r="Q4867" s="11"/>
      <c r="R4867" s="15"/>
      <c r="S4867" s="13"/>
      <c r="T4867" s="13"/>
      <c r="U4867" s="19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12"/>
      <c r="K4868" s="30"/>
      <c r="L4868" s="2"/>
      <c r="M4868" s="15"/>
      <c r="N4868" s="11"/>
      <c r="O4868" s="11"/>
      <c r="P4868" s="11"/>
      <c r="Q4868" s="11"/>
      <c r="R4868" s="15"/>
      <c r="S4868" s="13"/>
      <c r="T4868" s="13"/>
      <c r="U4868" s="19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12"/>
      <c r="K4869" s="30"/>
      <c r="L4869" s="2"/>
      <c r="M4869" s="15"/>
      <c r="N4869" s="11"/>
      <c r="O4869" s="11"/>
      <c r="P4869" s="11"/>
      <c r="Q4869" s="11"/>
      <c r="R4869" s="15"/>
      <c r="S4869" s="13"/>
      <c r="T4869" s="13"/>
      <c r="U4869" s="19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12"/>
      <c r="K4870" s="30"/>
      <c r="L4870" s="2"/>
      <c r="M4870" s="15"/>
      <c r="N4870" s="11"/>
      <c r="O4870" s="11"/>
      <c r="P4870" s="11"/>
      <c r="Q4870" s="11"/>
      <c r="R4870" s="15"/>
      <c r="S4870" s="13"/>
      <c r="T4870" s="13"/>
      <c r="U4870" s="19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12"/>
      <c r="K4871" s="30"/>
      <c r="L4871" s="2"/>
      <c r="M4871" s="15"/>
      <c r="N4871" s="11"/>
      <c r="O4871" s="11"/>
      <c r="P4871" s="11"/>
      <c r="Q4871" s="11"/>
      <c r="R4871" s="15"/>
      <c r="S4871" s="13"/>
      <c r="T4871" s="13"/>
      <c r="U4871" s="19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12"/>
      <c r="K4872" s="30"/>
      <c r="L4872" s="2"/>
      <c r="M4872" s="15"/>
      <c r="N4872" s="11"/>
      <c r="O4872" s="11"/>
      <c r="P4872" s="11"/>
      <c r="Q4872" s="11"/>
      <c r="R4872" s="15"/>
      <c r="S4872" s="13"/>
      <c r="T4872" s="13"/>
      <c r="U4872" s="19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12"/>
      <c r="K4873" s="30"/>
      <c r="L4873" s="2"/>
      <c r="M4873" s="15"/>
      <c r="N4873" s="11"/>
      <c r="O4873" s="11"/>
      <c r="P4873" s="11"/>
      <c r="Q4873" s="11"/>
      <c r="R4873" s="15"/>
      <c r="S4873" s="13"/>
      <c r="T4873" s="13"/>
      <c r="U4873" s="19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12"/>
      <c r="K4874" s="30"/>
      <c r="L4874" s="2"/>
      <c r="M4874" s="15"/>
      <c r="N4874" s="11"/>
      <c r="O4874" s="11"/>
      <c r="P4874" s="11"/>
      <c r="Q4874" s="11"/>
      <c r="R4874" s="15"/>
      <c r="S4874" s="13"/>
      <c r="T4874" s="13"/>
      <c r="U4874" s="19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12"/>
      <c r="K4875" s="30"/>
      <c r="L4875" s="2"/>
      <c r="M4875" s="15"/>
      <c r="N4875" s="11"/>
      <c r="O4875" s="11"/>
      <c r="P4875" s="11"/>
      <c r="Q4875" s="11"/>
      <c r="R4875" s="15"/>
      <c r="S4875" s="13"/>
      <c r="T4875" s="13"/>
      <c r="U4875" s="19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12"/>
      <c r="K4876" s="30"/>
      <c r="L4876" s="2"/>
      <c r="M4876" s="15"/>
      <c r="N4876" s="11"/>
      <c r="O4876" s="11"/>
      <c r="P4876" s="11"/>
      <c r="Q4876" s="11"/>
      <c r="R4876" s="15"/>
      <c r="S4876" s="13"/>
      <c r="T4876" s="13"/>
      <c r="U4876" s="19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12"/>
      <c r="K4877" s="30"/>
      <c r="L4877" s="2"/>
      <c r="M4877" s="15"/>
      <c r="N4877" s="11"/>
      <c r="O4877" s="11"/>
      <c r="P4877" s="11"/>
      <c r="Q4877" s="11"/>
      <c r="R4877" s="15"/>
      <c r="S4877" s="13"/>
      <c r="T4877" s="13"/>
      <c r="U4877" s="19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12"/>
      <c r="K4878" s="30"/>
      <c r="L4878" s="2"/>
      <c r="M4878" s="15"/>
      <c r="N4878" s="11"/>
      <c r="O4878" s="11"/>
      <c r="P4878" s="11"/>
      <c r="Q4878" s="11"/>
      <c r="R4878" s="15"/>
      <c r="S4878" s="13"/>
      <c r="T4878" s="13"/>
      <c r="U4878" s="19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12"/>
      <c r="K4879" s="30"/>
      <c r="L4879" s="2"/>
      <c r="M4879" s="15"/>
      <c r="N4879" s="11"/>
      <c r="O4879" s="11"/>
      <c r="P4879" s="11"/>
      <c r="Q4879" s="11"/>
      <c r="R4879" s="15"/>
      <c r="S4879" s="13"/>
      <c r="T4879" s="13"/>
      <c r="U4879" s="19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12"/>
      <c r="K4880" s="30"/>
      <c r="L4880" s="2"/>
      <c r="M4880" s="15"/>
      <c r="N4880" s="11"/>
      <c r="O4880" s="11"/>
      <c r="P4880" s="11"/>
      <c r="Q4880" s="11"/>
      <c r="R4880" s="15"/>
      <c r="S4880" s="13"/>
      <c r="T4880" s="13"/>
      <c r="U4880" s="19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12"/>
      <c r="K4881" s="30"/>
      <c r="L4881" s="2"/>
      <c r="M4881" s="15"/>
      <c r="N4881" s="11"/>
      <c r="O4881" s="11"/>
      <c r="P4881" s="11"/>
      <c r="Q4881" s="11"/>
      <c r="R4881" s="15"/>
      <c r="S4881" s="13"/>
      <c r="T4881" s="13"/>
      <c r="U4881" s="19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12"/>
      <c r="K4882" s="30"/>
      <c r="L4882" s="2"/>
      <c r="M4882" s="15"/>
      <c r="N4882" s="11"/>
      <c r="O4882" s="11"/>
      <c r="P4882" s="11"/>
      <c r="Q4882" s="11"/>
      <c r="R4882" s="15"/>
      <c r="S4882" s="13"/>
      <c r="T4882" s="13"/>
      <c r="U4882" s="19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12"/>
      <c r="K4883" s="30"/>
      <c r="L4883" s="2"/>
      <c r="M4883" s="15"/>
      <c r="N4883" s="11"/>
      <c r="O4883" s="11"/>
      <c r="P4883" s="11"/>
      <c r="Q4883" s="11"/>
      <c r="R4883" s="15"/>
      <c r="S4883" s="13"/>
      <c r="T4883" s="13"/>
      <c r="U4883" s="19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12"/>
      <c r="K4884" s="30"/>
      <c r="L4884" s="2"/>
      <c r="M4884" s="15"/>
      <c r="N4884" s="11"/>
      <c r="O4884" s="11"/>
      <c r="P4884" s="11"/>
      <c r="Q4884" s="11"/>
      <c r="R4884" s="15"/>
      <c r="S4884" s="13"/>
      <c r="T4884" s="13"/>
      <c r="U4884" s="19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12"/>
      <c r="K4885" s="30"/>
      <c r="L4885" s="2"/>
      <c r="M4885" s="15"/>
      <c r="N4885" s="11"/>
      <c r="O4885" s="11"/>
      <c r="P4885" s="11"/>
      <c r="Q4885" s="11"/>
      <c r="R4885" s="15"/>
      <c r="S4885" s="13"/>
      <c r="T4885" s="13"/>
      <c r="U4885" s="19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12"/>
      <c r="K4886" s="30"/>
      <c r="L4886" s="2"/>
      <c r="M4886" s="15"/>
      <c r="N4886" s="11"/>
      <c r="O4886" s="11"/>
      <c r="P4886" s="11"/>
      <c r="Q4886" s="11"/>
      <c r="R4886" s="15"/>
      <c r="S4886" s="13"/>
      <c r="T4886" s="13"/>
      <c r="U4886" s="19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12"/>
      <c r="K4887" s="30"/>
      <c r="L4887" s="2"/>
      <c r="M4887" s="15"/>
      <c r="N4887" s="11"/>
      <c r="O4887" s="11"/>
      <c r="P4887" s="11"/>
      <c r="Q4887" s="11"/>
      <c r="R4887" s="15"/>
      <c r="S4887" s="13"/>
      <c r="T4887" s="13"/>
      <c r="U4887" s="19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12"/>
      <c r="K4888" s="30"/>
      <c r="L4888" s="2"/>
      <c r="M4888" s="15"/>
      <c r="N4888" s="11"/>
      <c r="O4888" s="11"/>
      <c r="P4888" s="11"/>
      <c r="Q4888" s="11"/>
      <c r="R4888" s="15"/>
      <c r="S4888" s="13"/>
      <c r="T4888" s="13"/>
      <c r="U4888" s="19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12"/>
      <c r="K4889" s="30"/>
      <c r="L4889" s="2"/>
      <c r="M4889" s="15"/>
      <c r="N4889" s="11"/>
      <c r="O4889" s="11"/>
      <c r="P4889" s="11"/>
      <c r="Q4889" s="11"/>
      <c r="R4889" s="15"/>
      <c r="S4889" s="13"/>
      <c r="T4889" s="13"/>
      <c r="U4889" s="19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12"/>
      <c r="K4890" s="30"/>
      <c r="L4890" s="2"/>
      <c r="M4890" s="15"/>
      <c r="N4890" s="11"/>
      <c r="O4890" s="11"/>
      <c r="P4890" s="11"/>
      <c r="Q4890" s="11"/>
      <c r="R4890" s="15"/>
      <c r="S4890" s="13"/>
      <c r="T4890" s="13"/>
      <c r="U4890" s="19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12"/>
      <c r="K4891" s="30"/>
      <c r="L4891" s="2"/>
      <c r="M4891" s="15"/>
      <c r="N4891" s="11"/>
      <c r="O4891" s="11"/>
      <c r="P4891" s="11"/>
      <c r="Q4891" s="11"/>
      <c r="R4891" s="15"/>
      <c r="S4891" s="13"/>
      <c r="T4891" s="13"/>
      <c r="U4891" s="19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12"/>
      <c r="K4892" s="30"/>
      <c r="L4892" s="2"/>
      <c r="M4892" s="15"/>
      <c r="N4892" s="11"/>
      <c r="O4892" s="11"/>
      <c r="P4892" s="11"/>
      <c r="Q4892" s="11"/>
      <c r="R4892" s="15"/>
      <c r="S4892" s="13"/>
      <c r="T4892" s="13"/>
      <c r="U4892" s="19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12"/>
      <c r="K4893" s="30"/>
      <c r="L4893" s="2"/>
      <c r="M4893" s="15"/>
      <c r="N4893" s="11"/>
      <c r="O4893" s="11"/>
      <c r="P4893" s="11"/>
      <c r="Q4893" s="11"/>
      <c r="R4893" s="15"/>
      <c r="S4893" s="13"/>
      <c r="T4893" s="13"/>
      <c r="U4893" s="19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12"/>
      <c r="K4894" s="30"/>
      <c r="L4894" s="2"/>
      <c r="M4894" s="15"/>
      <c r="N4894" s="11"/>
      <c r="O4894" s="11"/>
      <c r="P4894" s="11"/>
      <c r="Q4894" s="11"/>
      <c r="R4894" s="15"/>
      <c r="S4894" s="13"/>
      <c r="T4894" s="13"/>
      <c r="U4894" s="19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12"/>
      <c r="K4895" s="30"/>
      <c r="L4895" s="2"/>
      <c r="M4895" s="15"/>
      <c r="N4895" s="11"/>
      <c r="O4895" s="11"/>
      <c r="P4895" s="11"/>
      <c r="Q4895" s="11"/>
      <c r="R4895" s="15"/>
      <c r="S4895" s="13"/>
      <c r="T4895" s="13"/>
      <c r="U4895" s="19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12"/>
      <c r="K4896" s="30"/>
      <c r="L4896" s="2"/>
      <c r="M4896" s="15"/>
      <c r="N4896" s="11"/>
      <c r="O4896" s="11"/>
      <c r="P4896" s="11"/>
      <c r="Q4896" s="11"/>
      <c r="R4896" s="15"/>
      <c r="S4896" s="13"/>
      <c r="T4896" s="13"/>
      <c r="U4896" s="19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12"/>
      <c r="K4897" s="30"/>
      <c r="L4897" s="2"/>
      <c r="M4897" s="15"/>
      <c r="N4897" s="11"/>
      <c r="O4897" s="11"/>
      <c r="P4897" s="11"/>
      <c r="Q4897" s="11"/>
      <c r="R4897" s="15"/>
      <c r="S4897" s="13"/>
      <c r="T4897" s="13"/>
      <c r="U4897" s="19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12"/>
      <c r="K4898" s="30"/>
      <c r="L4898" s="2"/>
      <c r="M4898" s="15"/>
      <c r="N4898" s="11"/>
      <c r="O4898" s="11"/>
      <c r="P4898" s="11"/>
      <c r="Q4898" s="11"/>
      <c r="R4898" s="15"/>
      <c r="S4898" s="13"/>
      <c r="T4898" s="13"/>
      <c r="U4898" s="19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12"/>
      <c r="K4899" s="30"/>
      <c r="L4899" s="2"/>
      <c r="M4899" s="15"/>
      <c r="N4899" s="11"/>
      <c r="O4899" s="11"/>
      <c r="P4899" s="11"/>
      <c r="Q4899" s="11"/>
      <c r="R4899" s="15"/>
      <c r="S4899" s="13"/>
      <c r="T4899" s="13"/>
      <c r="U4899" s="19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12"/>
      <c r="K4900" s="30"/>
      <c r="L4900" s="2"/>
      <c r="M4900" s="15"/>
      <c r="N4900" s="11"/>
      <c r="O4900" s="11"/>
      <c r="P4900" s="11"/>
      <c r="Q4900" s="11"/>
      <c r="R4900" s="15"/>
      <c r="S4900" s="13"/>
      <c r="T4900" s="13"/>
      <c r="U4900" s="19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12"/>
      <c r="K4901" s="30"/>
      <c r="L4901" s="2"/>
      <c r="M4901" s="15"/>
      <c r="N4901" s="11"/>
      <c r="O4901" s="11"/>
      <c r="P4901" s="11"/>
      <c r="Q4901" s="11"/>
      <c r="R4901" s="15"/>
      <c r="S4901" s="13"/>
      <c r="T4901" s="13"/>
      <c r="U4901" s="19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12"/>
      <c r="K4902" s="30"/>
      <c r="L4902" s="2"/>
      <c r="M4902" s="15"/>
      <c r="N4902" s="11"/>
      <c r="O4902" s="11"/>
      <c r="P4902" s="11"/>
      <c r="Q4902" s="11"/>
      <c r="R4902" s="15"/>
      <c r="S4902" s="13"/>
      <c r="T4902" s="13"/>
      <c r="U4902" s="19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12"/>
      <c r="K4903" s="30"/>
      <c r="L4903" s="2"/>
      <c r="M4903" s="15"/>
      <c r="N4903" s="11"/>
      <c r="O4903" s="11"/>
      <c r="P4903" s="11"/>
      <c r="Q4903" s="11"/>
      <c r="R4903" s="15"/>
      <c r="S4903" s="13"/>
      <c r="T4903" s="13"/>
      <c r="U4903" s="19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12"/>
      <c r="K4904" s="30"/>
      <c r="L4904" s="2"/>
      <c r="M4904" s="15"/>
      <c r="N4904" s="11"/>
      <c r="O4904" s="11"/>
      <c r="P4904" s="11"/>
      <c r="Q4904" s="11"/>
      <c r="R4904" s="15"/>
      <c r="S4904" s="13"/>
      <c r="T4904" s="13"/>
      <c r="U4904" s="19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12"/>
      <c r="K4905" s="30"/>
      <c r="L4905" s="2"/>
      <c r="M4905" s="15"/>
      <c r="N4905" s="11"/>
      <c r="O4905" s="11"/>
      <c r="P4905" s="11"/>
      <c r="Q4905" s="11"/>
      <c r="R4905" s="15"/>
      <c r="S4905" s="13"/>
      <c r="T4905" s="13"/>
      <c r="U4905" s="19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12"/>
      <c r="K4906" s="30"/>
      <c r="L4906" s="2"/>
      <c r="M4906" s="15"/>
      <c r="N4906" s="11"/>
      <c r="O4906" s="11"/>
      <c r="P4906" s="11"/>
      <c r="Q4906" s="11"/>
      <c r="R4906" s="15"/>
      <c r="S4906" s="13"/>
      <c r="T4906" s="13"/>
      <c r="U4906" s="19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12"/>
      <c r="K4907" s="30"/>
      <c r="L4907" s="2"/>
      <c r="M4907" s="15"/>
      <c r="N4907" s="11"/>
      <c r="O4907" s="11"/>
      <c r="P4907" s="11"/>
      <c r="Q4907" s="11"/>
      <c r="R4907" s="15"/>
      <c r="S4907" s="13"/>
      <c r="T4907" s="13"/>
      <c r="U4907" s="19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12"/>
      <c r="K4908" s="30"/>
      <c r="L4908" s="2"/>
      <c r="M4908" s="15"/>
      <c r="N4908" s="11"/>
      <c r="O4908" s="11"/>
      <c r="P4908" s="11"/>
      <c r="Q4908" s="11"/>
      <c r="R4908" s="15"/>
      <c r="S4908" s="13"/>
      <c r="T4908" s="13"/>
      <c r="U4908" s="19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12"/>
      <c r="K4909" s="30"/>
      <c r="L4909" s="2"/>
      <c r="M4909" s="15"/>
      <c r="N4909" s="11"/>
      <c r="O4909" s="11"/>
      <c r="P4909" s="11"/>
      <c r="Q4909" s="11"/>
      <c r="R4909" s="15"/>
      <c r="S4909" s="13"/>
      <c r="T4909" s="13"/>
      <c r="U4909" s="19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12"/>
      <c r="K4910" s="30"/>
      <c r="L4910" s="2"/>
      <c r="M4910" s="15"/>
      <c r="N4910" s="11"/>
      <c r="O4910" s="11"/>
      <c r="P4910" s="11"/>
      <c r="Q4910" s="11"/>
      <c r="R4910" s="15"/>
      <c r="S4910" s="13"/>
      <c r="T4910" s="13"/>
      <c r="U4910" s="19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12"/>
      <c r="K4911" s="30"/>
      <c r="L4911" s="2"/>
      <c r="M4911" s="15"/>
      <c r="N4911" s="11"/>
      <c r="O4911" s="11"/>
      <c r="P4911" s="11"/>
      <c r="Q4911" s="11"/>
      <c r="R4911" s="15"/>
      <c r="S4911" s="13"/>
      <c r="T4911" s="13"/>
      <c r="U4911" s="19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12"/>
      <c r="K4912" s="30"/>
      <c r="L4912" s="2"/>
      <c r="M4912" s="15"/>
      <c r="N4912" s="11"/>
      <c r="O4912" s="11"/>
      <c r="P4912" s="11"/>
      <c r="Q4912" s="11"/>
      <c r="R4912" s="15"/>
      <c r="S4912" s="13"/>
      <c r="T4912" s="13"/>
      <c r="U4912" s="19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12"/>
      <c r="K4913" s="30"/>
      <c r="L4913" s="2"/>
      <c r="M4913" s="15"/>
      <c r="N4913" s="11"/>
      <c r="O4913" s="11"/>
      <c r="P4913" s="11"/>
      <c r="Q4913" s="11"/>
      <c r="R4913" s="15"/>
      <c r="S4913" s="13"/>
      <c r="T4913" s="13"/>
      <c r="U4913" s="19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12"/>
      <c r="K4914" s="30"/>
      <c r="L4914" s="2"/>
      <c r="M4914" s="15"/>
      <c r="N4914" s="11"/>
      <c r="O4914" s="11"/>
      <c r="P4914" s="11"/>
      <c r="Q4914" s="11"/>
      <c r="R4914" s="15"/>
      <c r="S4914" s="13"/>
      <c r="T4914" s="13"/>
      <c r="U4914" s="19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12"/>
      <c r="K4915" s="30"/>
      <c r="L4915" s="2"/>
      <c r="M4915" s="15"/>
      <c r="N4915" s="11"/>
      <c r="O4915" s="11"/>
      <c r="P4915" s="11"/>
      <c r="Q4915" s="11"/>
      <c r="R4915" s="15"/>
      <c r="S4915" s="13"/>
      <c r="T4915" s="13"/>
      <c r="U4915" s="19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12"/>
      <c r="K4916" s="30"/>
      <c r="L4916" s="2"/>
      <c r="M4916" s="15"/>
      <c r="N4916" s="11"/>
      <c r="O4916" s="11"/>
      <c r="P4916" s="11"/>
      <c r="Q4916" s="11"/>
      <c r="R4916" s="15"/>
      <c r="S4916" s="13"/>
      <c r="T4916" s="13"/>
      <c r="U4916" s="19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12"/>
      <c r="K4917" s="30"/>
      <c r="L4917" s="2"/>
      <c r="M4917" s="15"/>
      <c r="N4917" s="11"/>
      <c r="O4917" s="11"/>
      <c r="P4917" s="11"/>
      <c r="Q4917" s="11"/>
      <c r="R4917" s="15"/>
      <c r="S4917" s="13"/>
      <c r="T4917" s="13"/>
      <c r="U4917" s="19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12"/>
      <c r="K4918" s="30"/>
      <c r="L4918" s="2"/>
      <c r="M4918" s="15"/>
      <c r="N4918" s="11"/>
      <c r="O4918" s="11"/>
      <c r="P4918" s="11"/>
      <c r="Q4918" s="11"/>
      <c r="R4918" s="15"/>
      <c r="S4918" s="13"/>
      <c r="T4918" s="13"/>
      <c r="U4918" s="19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12"/>
      <c r="K4919" s="30"/>
      <c r="L4919" s="2"/>
      <c r="M4919" s="15"/>
      <c r="N4919" s="11"/>
      <c r="O4919" s="11"/>
      <c r="P4919" s="11"/>
      <c r="Q4919" s="11"/>
      <c r="R4919" s="15"/>
      <c r="S4919" s="13"/>
      <c r="T4919" s="13"/>
      <c r="U4919" s="19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12"/>
      <c r="K4920" s="30"/>
      <c r="L4920" s="2"/>
      <c r="M4920" s="15"/>
      <c r="N4920" s="11"/>
      <c r="O4920" s="11"/>
      <c r="P4920" s="11"/>
      <c r="Q4920" s="11"/>
      <c r="R4920" s="15"/>
      <c r="S4920" s="13"/>
      <c r="T4920" s="13"/>
      <c r="U4920" s="19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12"/>
      <c r="K4921" s="30"/>
      <c r="L4921" s="2"/>
      <c r="M4921" s="15"/>
      <c r="N4921" s="11"/>
      <c r="O4921" s="11"/>
      <c r="P4921" s="11"/>
      <c r="Q4921" s="11"/>
      <c r="R4921" s="15"/>
      <c r="S4921" s="13"/>
      <c r="T4921" s="13"/>
      <c r="U4921" s="19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12"/>
      <c r="K4922" s="30"/>
      <c r="L4922" s="2"/>
      <c r="M4922" s="15"/>
      <c r="N4922" s="11"/>
      <c r="O4922" s="11"/>
      <c r="P4922" s="11"/>
      <c r="Q4922" s="11"/>
      <c r="R4922" s="15"/>
      <c r="S4922" s="13"/>
      <c r="T4922" s="13"/>
      <c r="U4922" s="19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12"/>
      <c r="K4923" s="30"/>
      <c r="L4923" s="2"/>
      <c r="M4923" s="15"/>
      <c r="N4923" s="11"/>
      <c r="O4923" s="11"/>
      <c r="P4923" s="11"/>
      <c r="Q4923" s="11"/>
      <c r="R4923" s="15"/>
      <c r="S4923" s="13"/>
      <c r="T4923" s="13"/>
      <c r="U4923" s="19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12"/>
      <c r="K4924" s="30"/>
      <c r="L4924" s="2"/>
      <c r="M4924" s="15"/>
      <c r="N4924" s="11"/>
      <c r="O4924" s="11"/>
      <c r="P4924" s="11"/>
      <c r="Q4924" s="11"/>
      <c r="R4924" s="15"/>
      <c r="S4924" s="13"/>
      <c r="T4924" s="13"/>
      <c r="U4924" s="19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12"/>
      <c r="K4925" s="30"/>
      <c r="L4925" s="2"/>
      <c r="M4925" s="15"/>
      <c r="N4925" s="11"/>
      <c r="O4925" s="11"/>
      <c r="P4925" s="11"/>
      <c r="Q4925" s="11"/>
      <c r="R4925" s="15"/>
      <c r="S4925" s="13"/>
      <c r="T4925" s="13"/>
      <c r="U4925" s="19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12"/>
      <c r="K4926" s="30"/>
      <c r="L4926" s="2"/>
      <c r="M4926" s="15"/>
      <c r="N4926" s="11"/>
      <c r="O4926" s="11"/>
      <c r="P4926" s="11"/>
      <c r="Q4926" s="11"/>
      <c r="R4926" s="15"/>
      <c r="S4926" s="13"/>
      <c r="T4926" s="13"/>
      <c r="U4926" s="19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12"/>
      <c r="K4927" s="30"/>
      <c r="L4927" s="2"/>
      <c r="M4927" s="15"/>
      <c r="N4927" s="11"/>
      <c r="O4927" s="11"/>
      <c r="P4927" s="11"/>
      <c r="Q4927" s="11"/>
      <c r="R4927" s="15"/>
      <c r="S4927" s="13"/>
      <c r="T4927" s="13"/>
      <c r="U4927" s="19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12"/>
      <c r="K4928" s="30"/>
      <c r="L4928" s="2"/>
      <c r="M4928" s="15"/>
      <c r="N4928" s="11"/>
      <c r="O4928" s="11"/>
      <c r="P4928" s="11"/>
      <c r="Q4928" s="11"/>
      <c r="R4928" s="15"/>
      <c r="S4928" s="13"/>
      <c r="T4928" s="13"/>
      <c r="U4928" s="19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12"/>
      <c r="K4929" s="30"/>
      <c r="L4929" s="2"/>
      <c r="M4929" s="15"/>
      <c r="N4929" s="11"/>
      <c r="O4929" s="11"/>
      <c r="P4929" s="11"/>
      <c r="Q4929" s="11"/>
      <c r="R4929" s="15"/>
      <c r="S4929" s="13"/>
      <c r="T4929" s="13"/>
      <c r="U4929" s="19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12"/>
      <c r="K4930" s="30"/>
      <c r="L4930" s="2"/>
      <c r="M4930" s="15"/>
      <c r="N4930" s="11"/>
      <c r="O4930" s="11"/>
      <c r="P4930" s="11"/>
      <c r="Q4930" s="11"/>
      <c r="R4930" s="15"/>
      <c r="S4930" s="13"/>
      <c r="T4930" s="13"/>
      <c r="U4930" s="19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12"/>
      <c r="K4931" s="30"/>
      <c r="L4931" s="2"/>
      <c r="M4931" s="15"/>
      <c r="N4931" s="11"/>
      <c r="O4931" s="11"/>
      <c r="P4931" s="11"/>
      <c r="Q4931" s="11"/>
      <c r="R4931" s="15"/>
      <c r="S4931" s="13"/>
      <c r="T4931" s="13"/>
      <c r="U4931" s="19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12"/>
      <c r="K4932" s="30"/>
      <c r="L4932" s="2"/>
      <c r="M4932" s="15"/>
      <c r="N4932" s="11"/>
      <c r="O4932" s="11"/>
      <c r="P4932" s="11"/>
      <c r="Q4932" s="11"/>
      <c r="R4932" s="15"/>
      <c r="S4932" s="13"/>
      <c r="T4932" s="13"/>
      <c r="U4932" s="19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12"/>
      <c r="K4933" s="30"/>
      <c r="L4933" s="2"/>
      <c r="M4933" s="15"/>
      <c r="N4933" s="11"/>
      <c r="O4933" s="11"/>
      <c r="P4933" s="11"/>
      <c r="Q4933" s="11"/>
      <c r="R4933" s="15"/>
      <c r="S4933" s="13"/>
      <c r="T4933" s="13"/>
      <c r="U4933" s="19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12"/>
      <c r="K4934" s="30"/>
      <c r="L4934" s="2"/>
      <c r="M4934" s="15"/>
      <c r="N4934" s="11"/>
      <c r="O4934" s="11"/>
      <c r="P4934" s="11"/>
      <c r="Q4934" s="11"/>
      <c r="R4934" s="15"/>
      <c r="S4934" s="13"/>
      <c r="T4934" s="13"/>
      <c r="U4934" s="19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12"/>
      <c r="K4935" s="30"/>
      <c r="L4935" s="2"/>
      <c r="M4935" s="15"/>
      <c r="N4935" s="11"/>
      <c r="O4935" s="11"/>
      <c r="P4935" s="11"/>
      <c r="Q4935" s="11"/>
      <c r="R4935" s="15"/>
      <c r="S4935" s="13"/>
      <c r="T4935" s="13"/>
      <c r="U4935" s="19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12"/>
      <c r="K4936" s="30"/>
      <c r="L4936" s="2"/>
      <c r="M4936" s="15"/>
      <c r="N4936" s="11"/>
      <c r="O4936" s="11"/>
      <c r="P4936" s="11"/>
      <c r="Q4936" s="11"/>
      <c r="R4936" s="15"/>
      <c r="S4936" s="13"/>
      <c r="T4936" s="13"/>
      <c r="U4936" s="19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12"/>
      <c r="K4937" s="30"/>
      <c r="L4937" s="2"/>
      <c r="M4937" s="15"/>
      <c r="N4937" s="11"/>
      <c r="O4937" s="11"/>
      <c r="P4937" s="11"/>
      <c r="Q4937" s="11"/>
      <c r="R4937" s="15"/>
      <c r="S4937" s="13"/>
      <c r="T4937" s="13"/>
      <c r="U4937" s="19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12"/>
      <c r="K4938" s="30"/>
      <c r="L4938" s="2"/>
      <c r="M4938" s="15"/>
      <c r="N4938" s="11"/>
      <c r="O4938" s="11"/>
      <c r="P4938" s="11"/>
      <c r="Q4938" s="11"/>
      <c r="R4938" s="15"/>
      <c r="S4938" s="13"/>
      <c r="T4938" s="13"/>
      <c r="U4938" s="19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12"/>
      <c r="K4939" s="30"/>
      <c r="L4939" s="2"/>
      <c r="M4939" s="15"/>
      <c r="N4939" s="11"/>
      <c r="O4939" s="11"/>
      <c r="P4939" s="11"/>
      <c r="Q4939" s="11"/>
      <c r="R4939" s="15"/>
      <c r="S4939" s="13"/>
      <c r="T4939" s="13"/>
      <c r="U4939" s="19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12"/>
      <c r="K4940" s="30"/>
      <c r="L4940" s="2"/>
      <c r="M4940" s="15"/>
      <c r="N4940" s="11"/>
      <c r="O4940" s="11"/>
      <c r="P4940" s="11"/>
      <c r="Q4940" s="11"/>
      <c r="R4940" s="15"/>
      <c r="S4940" s="13"/>
      <c r="T4940" s="13"/>
      <c r="U4940" s="19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12"/>
      <c r="K4941" s="30"/>
      <c r="L4941" s="2"/>
      <c r="M4941" s="15"/>
      <c r="N4941" s="11"/>
      <c r="O4941" s="11"/>
      <c r="P4941" s="11"/>
      <c r="Q4941" s="11"/>
      <c r="R4941" s="15"/>
      <c r="S4941" s="13"/>
      <c r="T4941" s="13"/>
      <c r="U4941" s="19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12"/>
      <c r="K4942" s="30"/>
      <c r="L4942" s="2"/>
      <c r="M4942" s="15"/>
      <c r="N4942" s="11"/>
      <c r="O4942" s="11"/>
      <c r="P4942" s="11"/>
      <c r="Q4942" s="11"/>
      <c r="R4942" s="15"/>
      <c r="S4942" s="13"/>
      <c r="T4942" s="13"/>
      <c r="U4942" s="19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12"/>
      <c r="K4943" s="30"/>
      <c r="L4943" s="2"/>
      <c r="M4943" s="15"/>
      <c r="N4943" s="11"/>
      <c r="O4943" s="11"/>
      <c r="P4943" s="11"/>
      <c r="Q4943" s="11"/>
      <c r="R4943" s="15"/>
      <c r="S4943" s="13"/>
      <c r="T4943" s="13"/>
      <c r="U4943" s="19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12"/>
      <c r="K4944" s="30"/>
      <c r="L4944" s="2"/>
      <c r="M4944" s="15"/>
      <c r="N4944" s="11"/>
      <c r="O4944" s="11"/>
      <c r="P4944" s="11"/>
      <c r="Q4944" s="11"/>
      <c r="R4944" s="15"/>
      <c r="S4944" s="13"/>
      <c r="T4944" s="13"/>
      <c r="U4944" s="19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12"/>
      <c r="K4945" s="30"/>
      <c r="L4945" s="2"/>
      <c r="M4945" s="15"/>
      <c r="N4945" s="11"/>
      <c r="O4945" s="11"/>
      <c r="P4945" s="11"/>
      <c r="Q4945" s="11"/>
      <c r="R4945" s="15"/>
      <c r="S4945" s="13"/>
      <c r="T4945" s="13"/>
      <c r="U4945" s="19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12"/>
      <c r="K4946" s="30"/>
      <c r="L4946" s="2"/>
      <c r="M4946" s="15"/>
      <c r="N4946" s="11"/>
      <c r="O4946" s="11"/>
      <c r="P4946" s="11"/>
      <c r="Q4946" s="11"/>
      <c r="R4946" s="15"/>
      <c r="S4946" s="13"/>
      <c r="T4946" s="13"/>
      <c r="U4946" s="19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12"/>
      <c r="K4947" s="30"/>
      <c r="L4947" s="2"/>
      <c r="M4947" s="15"/>
      <c r="N4947" s="11"/>
      <c r="O4947" s="11"/>
      <c r="P4947" s="11"/>
      <c r="Q4947" s="11"/>
      <c r="R4947" s="15"/>
      <c r="S4947" s="13"/>
      <c r="T4947" s="13"/>
      <c r="U4947" s="19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12"/>
      <c r="K4948" s="30"/>
      <c r="L4948" s="2"/>
      <c r="M4948" s="15"/>
      <c r="N4948" s="11"/>
      <c r="O4948" s="11"/>
      <c r="P4948" s="11"/>
      <c r="Q4948" s="11"/>
      <c r="R4948" s="15"/>
      <c r="S4948" s="13"/>
      <c r="T4948" s="13"/>
      <c r="U4948" s="19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12"/>
      <c r="K4949" s="30"/>
      <c r="L4949" s="2"/>
      <c r="M4949" s="15"/>
      <c r="N4949" s="11"/>
      <c r="O4949" s="11"/>
      <c r="P4949" s="11"/>
      <c r="Q4949" s="11"/>
      <c r="R4949" s="15"/>
      <c r="S4949" s="13"/>
      <c r="T4949" s="13"/>
      <c r="U4949" s="19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12"/>
      <c r="K4950" s="30"/>
      <c r="L4950" s="2"/>
      <c r="M4950" s="15"/>
      <c r="N4950" s="11"/>
      <c r="O4950" s="11"/>
      <c r="P4950" s="11"/>
      <c r="Q4950" s="11"/>
      <c r="R4950" s="15"/>
      <c r="S4950" s="13"/>
      <c r="T4950" s="13"/>
      <c r="U4950" s="19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12"/>
      <c r="K4951" s="30"/>
      <c r="L4951" s="2"/>
      <c r="M4951" s="15"/>
      <c r="N4951" s="11"/>
      <c r="O4951" s="11"/>
      <c r="P4951" s="11"/>
      <c r="Q4951" s="11"/>
      <c r="R4951" s="15"/>
      <c r="S4951" s="13"/>
      <c r="T4951" s="13"/>
      <c r="U4951" s="19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12"/>
      <c r="K4952" s="30"/>
      <c r="L4952" s="2"/>
      <c r="M4952" s="15"/>
      <c r="N4952" s="11"/>
      <c r="O4952" s="11"/>
      <c r="P4952" s="11"/>
      <c r="Q4952" s="11"/>
      <c r="R4952" s="15"/>
      <c r="S4952" s="13"/>
      <c r="T4952" s="13"/>
      <c r="U4952" s="19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12"/>
      <c r="K4953" s="30"/>
      <c r="L4953" s="2"/>
      <c r="M4953" s="15"/>
      <c r="N4953" s="11"/>
      <c r="O4953" s="11"/>
      <c r="P4953" s="11"/>
      <c r="Q4953" s="11"/>
      <c r="R4953" s="15"/>
      <c r="S4953" s="13"/>
      <c r="T4953" s="13"/>
      <c r="U4953" s="19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12"/>
      <c r="K4954" s="30"/>
      <c r="L4954" s="2"/>
      <c r="M4954" s="15"/>
      <c r="N4954" s="11"/>
      <c r="O4954" s="11"/>
      <c r="P4954" s="11"/>
      <c r="Q4954" s="11"/>
      <c r="R4954" s="15"/>
      <c r="S4954" s="13"/>
      <c r="T4954" s="13"/>
      <c r="U4954" s="19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12"/>
      <c r="K4955" s="30"/>
      <c r="L4955" s="2"/>
      <c r="M4955" s="15"/>
      <c r="N4955" s="11"/>
      <c r="O4955" s="11"/>
      <c r="P4955" s="11"/>
      <c r="Q4955" s="11"/>
      <c r="R4955" s="15"/>
      <c r="S4955" s="13"/>
      <c r="T4955" s="13"/>
      <c r="U4955" s="19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12"/>
      <c r="K4956" s="30"/>
      <c r="L4956" s="2"/>
      <c r="M4956" s="15"/>
      <c r="N4956" s="11"/>
      <c r="O4956" s="11"/>
      <c r="P4956" s="11"/>
      <c r="Q4956" s="11"/>
      <c r="R4956" s="15"/>
      <c r="S4956" s="13"/>
      <c r="T4956" s="13"/>
      <c r="U4956" s="19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12"/>
      <c r="K4957" s="30"/>
      <c r="L4957" s="2"/>
      <c r="M4957" s="15"/>
      <c r="N4957" s="11"/>
      <c r="O4957" s="11"/>
      <c r="P4957" s="11"/>
      <c r="Q4957" s="11"/>
      <c r="R4957" s="15"/>
      <c r="S4957" s="13"/>
      <c r="T4957" s="13"/>
      <c r="U4957" s="19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12"/>
      <c r="K4958" s="30"/>
      <c r="L4958" s="2"/>
      <c r="M4958" s="15"/>
      <c r="N4958" s="11"/>
      <c r="O4958" s="11"/>
      <c r="P4958" s="11"/>
      <c r="Q4958" s="11"/>
      <c r="R4958" s="15"/>
      <c r="S4958" s="13"/>
      <c r="T4958" s="13"/>
      <c r="U4958" s="19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12"/>
      <c r="K4959" s="30"/>
      <c r="L4959" s="2"/>
      <c r="M4959" s="15"/>
      <c r="N4959" s="11"/>
      <c r="O4959" s="11"/>
      <c r="P4959" s="11"/>
      <c r="Q4959" s="11"/>
      <c r="R4959" s="15"/>
      <c r="S4959" s="13"/>
      <c r="T4959" s="13"/>
      <c r="U4959" s="19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12"/>
      <c r="K4960" s="30"/>
      <c r="L4960" s="2"/>
      <c r="M4960" s="15"/>
      <c r="N4960" s="11"/>
      <c r="O4960" s="11"/>
      <c r="P4960" s="11"/>
      <c r="Q4960" s="11"/>
      <c r="R4960" s="15"/>
      <c r="S4960" s="13"/>
      <c r="T4960" s="13"/>
      <c r="U4960" s="19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12"/>
      <c r="K4961" s="30"/>
      <c r="L4961" s="2"/>
      <c r="M4961" s="15"/>
      <c r="N4961" s="11"/>
      <c r="O4961" s="11"/>
      <c r="P4961" s="11"/>
      <c r="Q4961" s="11"/>
      <c r="R4961" s="15"/>
      <c r="S4961" s="13"/>
      <c r="T4961" s="13"/>
      <c r="U4961" s="19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12"/>
      <c r="K4962" s="30"/>
      <c r="L4962" s="2"/>
      <c r="M4962" s="15"/>
      <c r="N4962" s="11"/>
      <c r="O4962" s="11"/>
      <c r="P4962" s="11"/>
      <c r="Q4962" s="11"/>
      <c r="R4962" s="15"/>
      <c r="S4962" s="13"/>
      <c r="T4962" s="13"/>
      <c r="U4962" s="19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12"/>
      <c r="K4963" s="30"/>
      <c r="L4963" s="2"/>
      <c r="M4963" s="15"/>
      <c r="N4963" s="11"/>
      <c r="O4963" s="11"/>
      <c r="P4963" s="11"/>
      <c r="Q4963" s="11"/>
      <c r="R4963" s="15"/>
      <c r="S4963" s="13"/>
      <c r="T4963" s="13"/>
      <c r="U4963" s="19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12"/>
      <c r="K4964" s="30"/>
      <c r="L4964" s="2"/>
      <c r="M4964" s="15"/>
      <c r="N4964" s="11"/>
      <c r="O4964" s="11"/>
      <c r="P4964" s="11"/>
      <c r="Q4964" s="11"/>
      <c r="R4964" s="15"/>
      <c r="S4964" s="13"/>
      <c r="T4964" s="13"/>
      <c r="U4964" s="19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12"/>
      <c r="K4965" s="30"/>
      <c r="L4965" s="2"/>
      <c r="M4965" s="15"/>
      <c r="N4965" s="11"/>
      <c r="O4965" s="11"/>
      <c r="P4965" s="11"/>
      <c r="Q4965" s="11"/>
      <c r="R4965" s="15"/>
      <c r="S4965" s="13"/>
      <c r="T4965" s="13"/>
      <c r="U4965" s="19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12"/>
      <c r="K4966" s="30"/>
      <c r="L4966" s="2"/>
      <c r="M4966" s="15"/>
      <c r="N4966" s="11"/>
      <c r="O4966" s="11"/>
      <c r="P4966" s="11"/>
      <c r="Q4966" s="11"/>
      <c r="R4966" s="15"/>
      <c r="S4966" s="13"/>
      <c r="T4966" s="13"/>
      <c r="U4966" s="19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12"/>
      <c r="K4967" s="30"/>
      <c r="L4967" s="2"/>
      <c r="M4967" s="15"/>
      <c r="N4967" s="11"/>
      <c r="O4967" s="11"/>
      <c r="P4967" s="11"/>
      <c r="Q4967" s="11"/>
      <c r="R4967" s="15"/>
      <c r="S4967" s="13"/>
      <c r="T4967" s="13"/>
      <c r="U4967" s="19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12"/>
      <c r="K4968" s="30"/>
      <c r="L4968" s="2"/>
      <c r="M4968" s="15"/>
      <c r="N4968" s="11"/>
      <c r="O4968" s="11"/>
      <c r="P4968" s="11"/>
      <c r="Q4968" s="11"/>
      <c r="R4968" s="15"/>
      <c r="S4968" s="13"/>
      <c r="T4968" s="13"/>
      <c r="U4968" s="19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12"/>
      <c r="K4969" s="30"/>
      <c r="L4969" s="2"/>
      <c r="M4969" s="15"/>
      <c r="N4969" s="11"/>
      <c r="O4969" s="11"/>
      <c r="P4969" s="11"/>
      <c r="Q4969" s="11"/>
      <c r="R4969" s="15"/>
      <c r="S4969" s="13"/>
      <c r="T4969" s="13"/>
      <c r="U4969" s="19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12"/>
      <c r="K4970" s="30"/>
      <c r="L4970" s="2"/>
      <c r="M4970" s="15"/>
      <c r="N4970" s="11"/>
      <c r="O4970" s="11"/>
      <c r="P4970" s="11"/>
      <c r="Q4970" s="11"/>
      <c r="R4970" s="15"/>
      <c r="S4970" s="13"/>
      <c r="T4970" s="13"/>
      <c r="U4970" s="19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12"/>
      <c r="K4971" s="30"/>
      <c r="L4971" s="2"/>
      <c r="M4971" s="15"/>
      <c r="N4971" s="11"/>
      <c r="O4971" s="11"/>
      <c r="P4971" s="11"/>
      <c r="Q4971" s="11"/>
      <c r="R4971" s="15"/>
      <c r="S4971" s="13"/>
      <c r="T4971" s="13"/>
      <c r="U4971" s="19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12"/>
      <c r="K4972" s="30"/>
      <c r="L4972" s="2"/>
      <c r="M4972" s="15"/>
      <c r="N4972" s="11"/>
      <c r="O4972" s="11"/>
      <c r="P4972" s="11"/>
      <c r="Q4972" s="11"/>
      <c r="R4972" s="15"/>
      <c r="S4972" s="13"/>
      <c r="T4972" s="13"/>
      <c r="U4972" s="19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12"/>
      <c r="K4973" s="30"/>
      <c r="L4973" s="2"/>
      <c r="M4973" s="15"/>
      <c r="N4973" s="11"/>
      <c r="O4973" s="11"/>
      <c r="P4973" s="11"/>
      <c r="Q4973" s="11"/>
      <c r="R4973" s="15"/>
      <c r="S4973" s="13"/>
      <c r="T4973" s="13"/>
      <c r="U4973" s="19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12"/>
      <c r="K4974" s="30"/>
      <c r="L4974" s="2"/>
      <c r="M4974" s="15"/>
      <c r="N4974" s="11"/>
      <c r="O4974" s="11"/>
      <c r="P4974" s="11"/>
      <c r="Q4974" s="11"/>
      <c r="R4974" s="15"/>
      <c r="S4974" s="13"/>
      <c r="T4974" s="13"/>
      <c r="U4974" s="19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12"/>
      <c r="K4975" s="30"/>
      <c r="L4975" s="2"/>
      <c r="M4975" s="15"/>
      <c r="N4975" s="11"/>
      <c r="O4975" s="11"/>
      <c r="P4975" s="11"/>
      <c r="Q4975" s="11"/>
      <c r="R4975" s="15"/>
      <c r="S4975" s="13"/>
      <c r="T4975" s="13"/>
      <c r="U4975" s="19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12"/>
      <c r="K4976" s="30"/>
      <c r="L4976" s="2"/>
      <c r="M4976" s="15"/>
      <c r="N4976" s="11"/>
      <c r="O4976" s="11"/>
      <c r="P4976" s="11"/>
      <c r="Q4976" s="11"/>
      <c r="R4976" s="15"/>
      <c r="S4976" s="13"/>
      <c r="T4976" s="13"/>
      <c r="U4976" s="19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12"/>
      <c r="K4977" s="30"/>
      <c r="L4977" s="2"/>
      <c r="M4977" s="15"/>
      <c r="N4977" s="11"/>
      <c r="O4977" s="11"/>
      <c r="P4977" s="11"/>
      <c r="Q4977" s="11"/>
      <c r="R4977" s="15"/>
      <c r="S4977" s="13"/>
      <c r="T4977" s="13"/>
      <c r="U4977" s="19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12"/>
      <c r="K4978" s="30"/>
      <c r="L4978" s="2"/>
      <c r="M4978" s="15"/>
      <c r="N4978" s="11"/>
      <c r="O4978" s="11"/>
      <c r="P4978" s="11"/>
      <c r="Q4978" s="11"/>
      <c r="R4978" s="15"/>
      <c r="S4978" s="13"/>
      <c r="T4978" s="13"/>
      <c r="U4978" s="19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12"/>
      <c r="K4979" s="30"/>
      <c r="L4979" s="2"/>
      <c r="M4979" s="15"/>
      <c r="N4979" s="11"/>
      <c r="O4979" s="11"/>
      <c r="P4979" s="11"/>
      <c r="Q4979" s="11"/>
      <c r="R4979" s="15"/>
      <c r="S4979" s="13"/>
      <c r="T4979" s="13"/>
      <c r="U4979" s="19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12"/>
      <c r="K4980" s="30"/>
      <c r="L4980" s="2"/>
      <c r="M4980" s="15"/>
      <c r="N4980" s="11"/>
      <c r="O4980" s="11"/>
      <c r="P4980" s="11"/>
      <c r="Q4980" s="11"/>
      <c r="R4980" s="15"/>
      <c r="S4980" s="13"/>
      <c r="T4980" s="13"/>
      <c r="U4980" s="19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12"/>
      <c r="K4981" s="30"/>
      <c r="L4981" s="2"/>
      <c r="M4981" s="15"/>
      <c r="N4981" s="11"/>
      <c r="O4981" s="11"/>
      <c r="P4981" s="11"/>
      <c r="Q4981" s="11"/>
      <c r="R4981" s="15"/>
      <c r="S4981" s="13"/>
      <c r="T4981" s="13"/>
      <c r="U4981" s="19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12"/>
      <c r="K4982" s="30"/>
      <c r="L4982" s="2"/>
      <c r="M4982" s="15"/>
      <c r="N4982" s="11"/>
      <c r="O4982" s="11"/>
      <c r="P4982" s="11"/>
      <c r="Q4982" s="11"/>
      <c r="R4982" s="15"/>
      <c r="S4982" s="13"/>
      <c r="T4982" s="13"/>
      <c r="U4982" s="19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12"/>
      <c r="K4983" s="30"/>
      <c r="L4983" s="2"/>
      <c r="M4983" s="15"/>
      <c r="N4983" s="11"/>
      <c r="O4983" s="11"/>
      <c r="P4983" s="11"/>
      <c r="Q4983" s="11"/>
      <c r="R4983" s="15"/>
      <c r="S4983" s="13"/>
      <c r="T4983" s="13"/>
      <c r="U4983" s="19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12"/>
      <c r="K4984" s="30"/>
      <c r="L4984" s="2"/>
      <c r="M4984" s="15"/>
      <c r="N4984" s="11"/>
      <c r="O4984" s="11"/>
      <c r="P4984" s="11"/>
      <c r="Q4984" s="11"/>
      <c r="R4984" s="15"/>
      <c r="S4984" s="13"/>
      <c r="T4984" s="13"/>
      <c r="U4984" s="19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12"/>
      <c r="K4985" s="30"/>
      <c r="L4985" s="2"/>
      <c r="M4985" s="15"/>
      <c r="N4985" s="11"/>
      <c r="O4985" s="11"/>
      <c r="P4985" s="11"/>
      <c r="Q4985" s="11"/>
      <c r="R4985" s="15"/>
      <c r="S4985" s="13"/>
      <c r="T4985" s="13"/>
      <c r="U4985" s="19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12"/>
      <c r="K4986" s="30"/>
      <c r="L4986" s="2"/>
      <c r="M4986" s="15"/>
      <c r="N4986" s="11"/>
      <c r="O4986" s="11"/>
      <c r="P4986" s="11"/>
      <c r="Q4986" s="11"/>
      <c r="R4986" s="15"/>
      <c r="S4986" s="13"/>
      <c r="T4986" s="13"/>
      <c r="U4986" s="19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12"/>
      <c r="K4987" s="30"/>
      <c r="L4987" s="2"/>
      <c r="M4987" s="15"/>
      <c r="N4987" s="11"/>
      <c r="O4987" s="11"/>
      <c r="P4987" s="11"/>
      <c r="Q4987" s="11"/>
      <c r="R4987" s="15"/>
      <c r="S4987" s="13"/>
      <c r="T4987" s="13"/>
      <c r="U4987" s="19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12"/>
      <c r="K4988" s="30"/>
      <c r="L4988" s="2"/>
      <c r="M4988" s="15"/>
      <c r="N4988" s="11"/>
      <c r="O4988" s="11"/>
      <c r="P4988" s="11"/>
      <c r="Q4988" s="11"/>
      <c r="R4988" s="15"/>
      <c r="S4988" s="13"/>
      <c r="T4988" s="13"/>
      <c r="U4988" s="19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12"/>
      <c r="K4989" s="30"/>
      <c r="L4989" s="2"/>
      <c r="M4989" s="15"/>
      <c r="N4989" s="11"/>
      <c r="O4989" s="11"/>
      <c r="P4989" s="11"/>
      <c r="Q4989" s="11"/>
      <c r="R4989" s="15"/>
      <c r="S4989" s="13"/>
      <c r="T4989" s="13"/>
      <c r="U4989" s="19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12"/>
      <c r="K4990" s="30"/>
      <c r="L4990" s="2"/>
      <c r="M4990" s="15"/>
      <c r="N4990" s="11"/>
      <c r="O4990" s="11"/>
      <c r="P4990" s="11"/>
      <c r="Q4990" s="11"/>
      <c r="R4990" s="15"/>
      <c r="S4990" s="13"/>
      <c r="T4990" s="13"/>
      <c r="U4990" s="19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12"/>
      <c r="K4991" s="30"/>
      <c r="L4991" s="2"/>
      <c r="M4991" s="15"/>
      <c r="N4991" s="11"/>
      <c r="O4991" s="11"/>
      <c r="P4991" s="11"/>
      <c r="Q4991" s="11"/>
      <c r="R4991" s="15"/>
      <c r="S4991" s="13"/>
      <c r="T4991" s="13"/>
      <c r="U4991" s="19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12"/>
      <c r="K4992" s="30"/>
      <c r="L4992" s="2"/>
      <c r="M4992" s="15"/>
      <c r="N4992" s="11"/>
      <c r="O4992" s="11"/>
      <c r="P4992" s="11"/>
      <c r="Q4992" s="11"/>
      <c r="R4992" s="15"/>
      <c r="S4992" s="13"/>
      <c r="T4992" s="13"/>
      <c r="U4992" s="19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12"/>
      <c r="K4993" s="30"/>
      <c r="L4993" s="2"/>
      <c r="M4993" s="15"/>
      <c r="N4993" s="11"/>
      <c r="O4993" s="11"/>
      <c r="P4993" s="11"/>
      <c r="Q4993" s="11"/>
      <c r="R4993" s="15"/>
      <c r="S4993" s="13"/>
      <c r="T4993" s="13"/>
      <c r="U4993" s="19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12"/>
      <c r="K4994" s="30"/>
      <c r="L4994" s="2"/>
      <c r="M4994" s="15"/>
      <c r="N4994" s="11"/>
      <c r="O4994" s="11"/>
      <c r="P4994" s="11"/>
      <c r="Q4994" s="11"/>
      <c r="R4994" s="15"/>
      <c r="S4994" s="13"/>
      <c r="T4994" s="13"/>
      <c r="U4994" s="19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12"/>
      <c r="K4995" s="30"/>
      <c r="L4995" s="2"/>
      <c r="M4995" s="15"/>
      <c r="N4995" s="11"/>
      <c r="O4995" s="11"/>
      <c r="P4995" s="11"/>
      <c r="Q4995" s="11"/>
      <c r="R4995" s="15"/>
      <c r="S4995" s="13"/>
      <c r="T4995" s="13"/>
      <c r="U4995" s="19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12"/>
      <c r="K4996" s="30"/>
      <c r="L4996" s="2"/>
      <c r="M4996" s="15"/>
      <c r="N4996" s="11"/>
      <c r="O4996" s="11"/>
      <c r="P4996" s="11"/>
      <c r="Q4996" s="11"/>
      <c r="R4996" s="15"/>
      <c r="S4996" s="13"/>
      <c r="T4996" s="13"/>
      <c r="U4996" s="19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12"/>
      <c r="K4997" s="30"/>
      <c r="L4997" s="2"/>
      <c r="M4997" s="15"/>
      <c r="N4997" s="11"/>
      <c r="O4997" s="11"/>
      <c r="P4997" s="11"/>
      <c r="Q4997" s="11"/>
      <c r="R4997" s="15"/>
      <c r="S4997" s="13"/>
      <c r="T4997" s="13"/>
      <c r="U4997" s="19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12"/>
      <c r="K4998" s="30"/>
      <c r="L4998" s="2"/>
      <c r="M4998" s="15"/>
      <c r="N4998" s="11"/>
      <c r="O4998" s="11"/>
      <c r="P4998" s="11"/>
      <c r="Q4998" s="11"/>
      <c r="R4998" s="15"/>
      <c r="S4998" s="13"/>
      <c r="T4998" s="13"/>
      <c r="U4998" s="19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12"/>
      <c r="K4999" s="30"/>
      <c r="L4999" s="2"/>
      <c r="M4999" s="15"/>
      <c r="N4999" s="11"/>
      <c r="O4999" s="11"/>
      <c r="P4999" s="11"/>
      <c r="Q4999" s="11"/>
      <c r="R4999" s="15"/>
      <c r="S4999" s="13"/>
      <c r="T4999" s="13"/>
      <c r="U4999" s="19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12"/>
      <c r="K5000" s="30"/>
      <c r="L5000" s="2"/>
      <c r="M5000" s="15"/>
      <c r="N5000" s="11"/>
      <c r="O5000" s="11"/>
      <c r="P5000" s="11"/>
      <c r="Q5000" s="11"/>
      <c r="R5000" s="15"/>
      <c r="S5000" s="13"/>
      <c r="T5000" s="13"/>
      <c r="U5000" s="19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12"/>
      <c r="K5001" s="30"/>
      <c r="L5001" s="2"/>
      <c r="M5001" s="15"/>
      <c r="N5001" s="11"/>
      <c r="O5001" s="11"/>
      <c r="P5001" s="11"/>
      <c r="Q5001" s="11"/>
      <c r="R5001" s="15"/>
      <c r="S5001" s="13"/>
      <c r="T5001" s="13"/>
      <c r="U5001" s="19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12"/>
      <c r="K5002" s="30"/>
      <c r="L5002" s="2"/>
      <c r="M5002" s="15"/>
      <c r="N5002" s="11"/>
      <c r="O5002" s="11"/>
      <c r="P5002" s="11"/>
      <c r="Q5002" s="11"/>
      <c r="R5002" s="15"/>
      <c r="S5002" s="13"/>
      <c r="T5002" s="13"/>
      <c r="U5002" s="19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12"/>
      <c r="K5003" s="30"/>
      <c r="L5003" s="2"/>
      <c r="M5003" s="15"/>
      <c r="N5003" s="11"/>
      <c r="O5003" s="11"/>
      <c r="P5003" s="11"/>
      <c r="Q5003" s="11"/>
      <c r="R5003" s="15"/>
      <c r="S5003" s="13"/>
      <c r="T5003" s="13"/>
      <c r="U5003" s="19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12"/>
      <c r="K5004" s="30"/>
      <c r="L5004" s="2"/>
      <c r="M5004" s="15"/>
      <c r="N5004" s="11"/>
      <c r="O5004" s="11"/>
      <c r="P5004" s="11"/>
      <c r="Q5004" s="11"/>
      <c r="R5004" s="15"/>
      <c r="S5004" s="13"/>
      <c r="T5004" s="13"/>
      <c r="U5004" s="19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12"/>
      <c r="K5005" s="30"/>
      <c r="L5005" s="2"/>
      <c r="M5005" s="15"/>
      <c r="N5005" s="11"/>
      <c r="O5005" s="11"/>
      <c r="P5005" s="11"/>
      <c r="Q5005" s="11"/>
      <c r="R5005" s="15"/>
      <c r="S5005" s="13"/>
      <c r="T5005" s="13"/>
      <c r="U5005" s="19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12"/>
      <c r="K5006" s="30"/>
      <c r="L5006" s="2"/>
      <c r="M5006" s="15"/>
      <c r="N5006" s="11"/>
      <c r="O5006" s="11"/>
      <c r="P5006" s="11"/>
      <c r="Q5006" s="11"/>
      <c r="R5006" s="15"/>
      <c r="S5006" s="13"/>
      <c r="T5006" s="13"/>
      <c r="U5006" s="19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12"/>
      <c r="K5007" s="30"/>
      <c r="L5007" s="2"/>
      <c r="M5007" s="15"/>
      <c r="N5007" s="11"/>
      <c r="O5007" s="11"/>
      <c r="P5007" s="11"/>
      <c r="Q5007" s="11"/>
      <c r="R5007" s="15"/>
      <c r="S5007" s="13"/>
      <c r="T5007" s="13"/>
      <c r="U5007" s="19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12"/>
      <c r="K5008" s="30"/>
      <c r="L5008" s="2"/>
      <c r="M5008" s="15"/>
      <c r="N5008" s="11"/>
      <c r="O5008" s="11"/>
      <c r="P5008" s="11"/>
      <c r="Q5008" s="11"/>
      <c r="R5008" s="15"/>
      <c r="S5008" s="13"/>
      <c r="T5008" s="13"/>
      <c r="U5008" s="19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12"/>
      <c r="K5009" s="30"/>
      <c r="L5009" s="2"/>
      <c r="M5009" s="15"/>
      <c r="N5009" s="11"/>
      <c r="O5009" s="11"/>
      <c r="P5009" s="11"/>
      <c r="Q5009" s="11"/>
      <c r="R5009" s="15"/>
      <c r="S5009" s="13"/>
      <c r="T5009" s="13"/>
      <c r="U5009" s="19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12"/>
      <c r="K5010" s="30"/>
      <c r="L5010" s="2"/>
      <c r="M5010" s="15"/>
      <c r="N5010" s="11"/>
      <c r="O5010" s="11"/>
      <c r="P5010" s="11"/>
      <c r="Q5010" s="11"/>
      <c r="R5010" s="15"/>
      <c r="S5010" s="13"/>
      <c r="T5010" s="13"/>
      <c r="U5010" s="19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12"/>
      <c r="K5011" s="30"/>
      <c r="L5011" s="2"/>
      <c r="M5011" s="15"/>
      <c r="N5011" s="11"/>
      <c r="O5011" s="11"/>
      <c r="P5011" s="11"/>
      <c r="Q5011" s="11"/>
      <c r="R5011" s="15"/>
      <c r="S5011" s="13"/>
      <c r="T5011" s="13"/>
      <c r="U5011" s="19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12"/>
      <c r="K5012" s="30"/>
      <c r="L5012" s="2"/>
      <c r="M5012" s="15"/>
      <c r="N5012" s="11"/>
      <c r="O5012" s="11"/>
      <c r="P5012" s="11"/>
      <c r="Q5012" s="11"/>
      <c r="R5012" s="15"/>
      <c r="S5012" s="13"/>
      <c r="T5012" s="13"/>
      <c r="U5012" s="19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12"/>
      <c r="K5013" s="30"/>
      <c r="L5013" s="2"/>
      <c r="M5013" s="15"/>
      <c r="N5013" s="11"/>
      <c r="O5013" s="11"/>
      <c r="P5013" s="11"/>
      <c r="Q5013" s="11"/>
      <c r="R5013" s="15"/>
      <c r="S5013" s="13"/>
      <c r="T5013" s="13"/>
      <c r="U5013" s="19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12"/>
      <c r="K5014" s="30"/>
      <c r="L5014" s="2"/>
      <c r="M5014" s="15"/>
      <c r="N5014" s="11"/>
      <c r="O5014" s="11"/>
      <c r="P5014" s="11"/>
      <c r="Q5014" s="11"/>
      <c r="R5014" s="15"/>
      <c r="S5014" s="13"/>
      <c r="T5014" s="13"/>
      <c r="U5014" s="19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12"/>
      <c r="K5015" s="30"/>
      <c r="L5015" s="2"/>
      <c r="M5015" s="15"/>
      <c r="N5015" s="11"/>
      <c r="O5015" s="11"/>
      <c r="P5015" s="11"/>
      <c r="Q5015" s="11"/>
      <c r="R5015" s="15"/>
      <c r="S5015" s="13"/>
      <c r="T5015" s="13"/>
      <c r="U5015" s="19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12"/>
      <c r="K5016" s="30"/>
      <c r="L5016" s="2"/>
      <c r="M5016" s="15"/>
      <c r="N5016" s="11"/>
      <c r="O5016" s="11"/>
      <c r="P5016" s="11"/>
      <c r="Q5016" s="11"/>
      <c r="R5016" s="15"/>
      <c r="S5016" s="13"/>
      <c r="T5016" s="13"/>
      <c r="U5016" s="19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12"/>
      <c r="K5017" s="30"/>
      <c r="L5017" s="2"/>
      <c r="M5017" s="15"/>
      <c r="N5017" s="11"/>
      <c r="O5017" s="11"/>
      <c r="P5017" s="11"/>
      <c r="Q5017" s="11"/>
      <c r="R5017" s="15"/>
      <c r="S5017" s="13"/>
      <c r="T5017" s="13"/>
      <c r="U5017" s="19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12"/>
      <c r="K5018" s="30"/>
      <c r="L5018" s="2"/>
      <c r="M5018" s="15"/>
      <c r="N5018" s="11"/>
      <c r="O5018" s="11"/>
      <c r="P5018" s="11"/>
      <c r="Q5018" s="11"/>
      <c r="R5018" s="15"/>
      <c r="S5018" s="13"/>
      <c r="T5018" s="13"/>
      <c r="U5018" s="19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12"/>
      <c r="K5019" s="30"/>
      <c r="L5019" s="2"/>
      <c r="M5019" s="15"/>
      <c r="N5019" s="11"/>
      <c r="O5019" s="11"/>
      <c r="P5019" s="11"/>
      <c r="Q5019" s="11"/>
      <c r="R5019" s="15"/>
      <c r="S5019" s="13"/>
      <c r="T5019" s="13"/>
      <c r="U5019" s="19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12"/>
      <c r="K5020" s="30"/>
      <c r="L5020" s="2"/>
      <c r="M5020" s="15"/>
      <c r="N5020" s="11"/>
      <c r="O5020" s="11"/>
      <c r="P5020" s="11"/>
      <c r="Q5020" s="11"/>
      <c r="R5020" s="15"/>
      <c r="S5020" s="13"/>
      <c r="T5020" s="13"/>
      <c r="U5020" s="19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12"/>
      <c r="K5021" s="30"/>
      <c r="L5021" s="2"/>
      <c r="M5021" s="15"/>
      <c r="N5021" s="11"/>
      <c r="O5021" s="11"/>
      <c r="P5021" s="11"/>
      <c r="Q5021" s="11"/>
      <c r="R5021" s="15"/>
      <c r="S5021" s="13"/>
      <c r="T5021" s="13"/>
      <c r="U5021" s="19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12"/>
      <c r="K5022" s="30"/>
      <c r="L5022" s="2"/>
      <c r="M5022" s="15"/>
      <c r="N5022" s="11"/>
      <c r="O5022" s="11"/>
      <c r="P5022" s="11"/>
      <c r="Q5022" s="11"/>
      <c r="R5022" s="15"/>
      <c r="S5022" s="13"/>
      <c r="T5022" s="13"/>
      <c r="U5022" s="19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12"/>
      <c r="K5023" s="30"/>
      <c r="L5023" s="2"/>
      <c r="M5023" s="15"/>
      <c r="N5023" s="11"/>
      <c r="O5023" s="11"/>
      <c r="P5023" s="11"/>
      <c r="Q5023" s="11"/>
      <c r="R5023" s="15"/>
      <c r="S5023" s="13"/>
      <c r="T5023" s="13"/>
      <c r="U5023" s="19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12"/>
      <c r="K5024" s="30"/>
      <c r="L5024" s="2"/>
      <c r="M5024" s="15"/>
      <c r="N5024" s="11"/>
      <c r="O5024" s="11"/>
      <c r="P5024" s="11"/>
      <c r="Q5024" s="11"/>
      <c r="R5024" s="15"/>
      <c r="S5024" s="13"/>
      <c r="T5024" s="13"/>
      <c r="U5024" s="19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12"/>
      <c r="K5025" s="30"/>
      <c r="L5025" s="2"/>
      <c r="M5025" s="15"/>
      <c r="N5025" s="11"/>
      <c r="O5025" s="11"/>
      <c r="P5025" s="11"/>
      <c r="Q5025" s="11"/>
      <c r="R5025" s="15"/>
      <c r="S5025" s="13"/>
      <c r="T5025" s="13"/>
      <c r="U5025" s="19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12"/>
      <c r="K5026" s="30"/>
      <c r="L5026" s="2"/>
      <c r="M5026" s="15"/>
      <c r="N5026" s="11"/>
      <c r="O5026" s="11"/>
      <c r="P5026" s="11"/>
      <c r="Q5026" s="11"/>
      <c r="R5026" s="15"/>
      <c r="S5026" s="13"/>
      <c r="T5026" s="13"/>
      <c r="U5026" s="19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12"/>
      <c r="K5027" s="30"/>
      <c r="L5027" s="2"/>
      <c r="M5027" s="15"/>
      <c r="N5027" s="11"/>
      <c r="O5027" s="11"/>
      <c r="P5027" s="11"/>
      <c r="Q5027" s="11"/>
      <c r="R5027" s="15"/>
      <c r="S5027" s="13"/>
      <c r="T5027" s="13"/>
      <c r="U5027" s="19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12"/>
      <c r="K5028" s="30"/>
      <c r="L5028" s="2"/>
      <c r="M5028" s="15"/>
      <c r="N5028" s="11"/>
      <c r="O5028" s="11"/>
      <c r="P5028" s="11"/>
      <c r="Q5028" s="11"/>
      <c r="R5028" s="15"/>
      <c r="S5028" s="13"/>
      <c r="T5028" s="13"/>
      <c r="U5028" s="19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12"/>
      <c r="K5029" s="30"/>
      <c r="L5029" s="2"/>
      <c r="M5029" s="15"/>
      <c r="N5029" s="11"/>
      <c r="O5029" s="11"/>
      <c r="P5029" s="11"/>
      <c r="Q5029" s="11"/>
      <c r="R5029" s="15"/>
      <c r="S5029" s="13"/>
      <c r="T5029" s="13"/>
      <c r="U5029" s="19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12"/>
      <c r="K5030" s="30"/>
      <c r="L5030" s="2"/>
      <c r="M5030" s="15"/>
      <c r="N5030" s="11"/>
      <c r="O5030" s="11"/>
      <c r="P5030" s="11"/>
      <c r="Q5030" s="11"/>
      <c r="R5030" s="15"/>
      <c r="S5030" s="13"/>
      <c r="T5030" s="13"/>
      <c r="U5030" s="19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12"/>
      <c r="K5031" s="30"/>
      <c r="L5031" s="2"/>
      <c r="M5031" s="15"/>
      <c r="N5031" s="11"/>
      <c r="O5031" s="11"/>
      <c r="P5031" s="11"/>
      <c r="Q5031" s="11"/>
      <c r="R5031" s="15"/>
      <c r="S5031" s="13"/>
      <c r="T5031" s="13"/>
      <c r="U5031" s="19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12"/>
      <c r="K5032" s="30"/>
      <c r="L5032" s="2"/>
      <c r="M5032" s="15"/>
      <c r="N5032" s="11"/>
      <c r="O5032" s="11"/>
      <c r="P5032" s="11"/>
      <c r="Q5032" s="11"/>
      <c r="R5032" s="15"/>
      <c r="S5032" s="13"/>
      <c r="T5032" s="13"/>
      <c r="U5032" s="19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12"/>
      <c r="K5033" s="30"/>
      <c r="L5033" s="2"/>
      <c r="M5033" s="15"/>
      <c r="N5033" s="11"/>
      <c r="O5033" s="11"/>
      <c r="P5033" s="11"/>
      <c r="Q5033" s="11"/>
      <c r="R5033" s="15"/>
      <c r="S5033" s="13"/>
      <c r="T5033" s="13"/>
      <c r="U5033" s="19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12"/>
      <c r="K5034" s="30"/>
      <c r="L5034" s="2"/>
      <c r="M5034" s="15"/>
      <c r="N5034" s="11"/>
      <c r="O5034" s="11"/>
      <c r="P5034" s="11"/>
      <c r="Q5034" s="11"/>
      <c r="R5034" s="15"/>
      <c r="S5034" s="13"/>
      <c r="T5034" s="13"/>
      <c r="U5034" s="19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12"/>
      <c r="K5035" s="30"/>
      <c r="L5035" s="2"/>
      <c r="M5035" s="15"/>
      <c r="N5035" s="11"/>
      <c r="O5035" s="11"/>
      <c r="P5035" s="11"/>
      <c r="Q5035" s="11"/>
      <c r="R5035" s="15"/>
      <c r="S5035" s="13"/>
      <c r="T5035" s="13"/>
      <c r="U5035" s="19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12"/>
      <c r="K5036" s="30"/>
      <c r="L5036" s="2"/>
      <c r="M5036" s="15"/>
      <c r="N5036" s="11"/>
      <c r="O5036" s="11"/>
      <c r="P5036" s="11"/>
      <c r="Q5036" s="11"/>
      <c r="R5036" s="15"/>
      <c r="S5036" s="13"/>
      <c r="T5036" s="13"/>
      <c r="U5036" s="19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12"/>
      <c r="K5037" s="30"/>
      <c r="L5037" s="2"/>
      <c r="M5037" s="15"/>
      <c r="N5037" s="11"/>
      <c r="O5037" s="11"/>
      <c r="P5037" s="11"/>
      <c r="Q5037" s="11"/>
      <c r="R5037" s="15"/>
      <c r="S5037" s="13"/>
      <c r="T5037" s="13"/>
      <c r="U5037" s="19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12"/>
      <c r="K5038" s="30"/>
      <c r="L5038" s="2"/>
      <c r="M5038" s="15"/>
      <c r="N5038" s="11"/>
      <c r="O5038" s="11"/>
      <c r="P5038" s="11"/>
      <c r="Q5038" s="11"/>
      <c r="R5038" s="15"/>
      <c r="S5038" s="13"/>
      <c r="T5038" s="13"/>
      <c r="U5038" s="19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12"/>
      <c r="K5039" s="30"/>
      <c r="L5039" s="2"/>
      <c r="M5039" s="15"/>
      <c r="N5039" s="11"/>
      <c r="O5039" s="11"/>
      <c r="P5039" s="11"/>
      <c r="Q5039" s="11"/>
      <c r="R5039" s="15"/>
      <c r="S5039" s="13"/>
      <c r="T5039" s="13"/>
      <c r="U5039" s="19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12"/>
      <c r="K5040" s="30"/>
      <c r="L5040" s="2"/>
      <c r="M5040" s="15"/>
      <c r="N5040" s="11"/>
      <c r="O5040" s="11"/>
      <c r="P5040" s="11"/>
      <c r="Q5040" s="11"/>
      <c r="R5040" s="15"/>
      <c r="S5040" s="13"/>
      <c r="T5040" s="13"/>
      <c r="U5040" s="19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12"/>
      <c r="K5041" s="30"/>
      <c r="L5041" s="2"/>
      <c r="M5041" s="15"/>
      <c r="N5041" s="11"/>
      <c r="O5041" s="11"/>
      <c r="P5041" s="11"/>
      <c r="Q5041" s="11"/>
      <c r="R5041" s="15"/>
      <c r="S5041" s="13"/>
      <c r="T5041" s="13"/>
      <c r="U5041" s="19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12"/>
      <c r="K5042" s="30"/>
      <c r="L5042" s="2"/>
      <c r="M5042" s="15"/>
      <c r="N5042" s="11"/>
      <c r="O5042" s="11"/>
      <c r="P5042" s="11"/>
      <c r="Q5042" s="11"/>
      <c r="R5042" s="15"/>
      <c r="S5042" s="13"/>
      <c r="T5042" s="13"/>
      <c r="U5042" s="19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12"/>
      <c r="K5043" s="30"/>
      <c r="L5043" s="2"/>
      <c r="M5043" s="15"/>
      <c r="N5043" s="11"/>
      <c r="O5043" s="11"/>
      <c r="P5043" s="11"/>
      <c r="Q5043" s="11"/>
      <c r="R5043" s="15"/>
      <c r="S5043" s="13"/>
      <c r="T5043" s="13"/>
      <c r="U5043" s="19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12"/>
      <c r="K5044" s="30"/>
      <c r="L5044" s="2"/>
      <c r="M5044" s="15"/>
      <c r="N5044" s="11"/>
      <c r="O5044" s="11"/>
      <c r="P5044" s="11"/>
      <c r="Q5044" s="11"/>
      <c r="R5044" s="15"/>
      <c r="S5044" s="13"/>
      <c r="T5044" s="13"/>
      <c r="U5044" s="19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12"/>
      <c r="K5045" s="30"/>
      <c r="L5045" s="2"/>
      <c r="M5045" s="15"/>
      <c r="N5045" s="11"/>
      <c r="O5045" s="11"/>
      <c r="P5045" s="11"/>
      <c r="Q5045" s="11"/>
      <c r="R5045" s="15"/>
      <c r="S5045" s="13"/>
      <c r="T5045" s="13"/>
      <c r="U5045" s="19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12"/>
      <c r="K5046" s="30"/>
      <c r="L5046" s="2"/>
      <c r="M5046" s="15"/>
      <c r="N5046" s="11"/>
      <c r="O5046" s="11"/>
      <c r="P5046" s="11"/>
      <c r="Q5046" s="11"/>
      <c r="R5046" s="15"/>
      <c r="S5046" s="13"/>
      <c r="T5046" s="13"/>
      <c r="U5046" s="19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12"/>
      <c r="K5047" s="30"/>
      <c r="L5047" s="2"/>
      <c r="M5047" s="15"/>
      <c r="N5047" s="11"/>
      <c r="O5047" s="11"/>
      <c r="P5047" s="11"/>
      <c r="Q5047" s="11"/>
      <c r="R5047" s="15"/>
      <c r="S5047" s="13"/>
      <c r="T5047" s="13"/>
      <c r="U5047" s="19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12"/>
      <c r="K5048" s="30"/>
      <c r="L5048" s="2"/>
      <c r="M5048" s="15"/>
      <c r="N5048" s="11"/>
      <c r="O5048" s="11"/>
      <c r="P5048" s="11"/>
      <c r="Q5048" s="11"/>
      <c r="R5048" s="15"/>
      <c r="S5048" s="13"/>
      <c r="T5048" s="13"/>
      <c r="U5048" s="19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12"/>
      <c r="K5049" s="30"/>
      <c r="L5049" s="2"/>
      <c r="M5049" s="15"/>
      <c r="N5049" s="11"/>
      <c r="O5049" s="11"/>
      <c r="P5049" s="11"/>
      <c r="Q5049" s="11"/>
      <c r="R5049" s="15"/>
      <c r="S5049" s="13"/>
      <c r="T5049" s="13"/>
      <c r="U5049" s="19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12"/>
      <c r="K5050" s="30"/>
      <c r="L5050" s="2"/>
      <c r="M5050" s="15"/>
      <c r="N5050" s="11"/>
      <c r="O5050" s="11"/>
      <c r="P5050" s="11"/>
      <c r="Q5050" s="11"/>
      <c r="R5050" s="15"/>
      <c r="S5050" s="13"/>
      <c r="T5050" s="13"/>
      <c r="U5050" s="19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12"/>
      <c r="K5051" s="30"/>
      <c r="L5051" s="2"/>
      <c r="M5051" s="15"/>
      <c r="N5051" s="11"/>
      <c r="O5051" s="11"/>
      <c r="P5051" s="11"/>
      <c r="Q5051" s="11"/>
      <c r="R5051" s="15"/>
      <c r="S5051" s="13"/>
      <c r="T5051" s="13"/>
      <c r="U5051" s="19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12"/>
      <c r="K5052" s="30"/>
      <c r="L5052" s="2"/>
      <c r="M5052" s="15"/>
      <c r="N5052" s="11"/>
      <c r="O5052" s="11"/>
      <c r="P5052" s="11"/>
      <c r="Q5052" s="11"/>
      <c r="R5052" s="15"/>
      <c r="S5052" s="13"/>
      <c r="T5052" s="13"/>
      <c r="U5052" s="19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12"/>
      <c r="K5053" s="30"/>
      <c r="L5053" s="2"/>
      <c r="M5053" s="15"/>
      <c r="N5053" s="11"/>
      <c r="O5053" s="11"/>
      <c r="P5053" s="11"/>
      <c r="Q5053" s="11"/>
      <c r="R5053" s="15"/>
      <c r="S5053" s="13"/>
      <c r="T5053" s="13"/>
      <c r="U5053" s="19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12"/>
      <c r="K5054" s="30"/>
      <c r="L5054" s="2"/>
      <c r="M5054" s="15"/>
      <c r="N5054" s="11"/>
      <c r="O5054" s="11"/>
      <c r="P5054" s="11"/>
      <c r="Q5054" s="11"/>
      <c r="R5054" s="15"/>
      <c r="S5054" s="13"/>
      <c r="T5054" s="13"/>
      <c r="U5054" s="19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12"/>
      <c r="K5055" s="30"/>
      <c r="L5055" s="2"/>
      <c r="M5055" s="15"/>
      <c r="N5055" s="11"/>
      <c r="O5055" s="11"/>
      <c r="P5055" s="11"/>
      <c r="Q5055" s="11"/>
      <c r="R5055" s="15"/>
      <c r="S5055" s="13"/>
      <c r="T5055" s="13"/>
      <c r="U5055" s="19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12"/>
      <c r="K5056" s="30"/>
      <c r="L5056" s="2"/>
      <c r="M5056" s="15"/>
      <c r="N5056" s="11"/>
      <c r="O5056" s="11"/>
      <c r="P5056" s="11"/>
      <c r="Q5056" s="11"/>
      <c r="R5056" s="15"/>
      <c r="S5056" s="13"/>
      <c r="T5056" s="13"/>
      <c r="U5056" s="19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12"/>
      <c r="K5057" s="30"/>
      <c r="L5057" s="2"/>
      <c r="M5057" s="15"/>
      <c r="N5057" s="11"/>
      <c r="O5057" s="11"/>
      <c r="P5057" s="11"/>
      <c r="Q5057" s="11"/>
      <c r="R5057" s="15"/>
      <c r="S5057" s="13"/>
      <c r="T5057" s="13"/>
      <c r="U5057" s="19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12"/>
      <c r="K5058" s="30"/>
      <c r="L5058" s="2"/>
      <c r="M5058" s="15"/>
      <c r="N5058" s="11"/>
      <c r="O5058" s="11"/>
      <c r="P5058" s="11"/>
      <c r="Q5058" s="11"/>
      <c r="R5058" s="15"/>
      <c r="S5058" s="13"/>
      <c r="T5058" s="13"/>
      <c r="U5058" s="19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12"/>
      <c r="K5059" s="30"/>
      <c r="L5059" s="2"/>
      <c r="M5059" s="15"/>
      <c r="N5059" s="11"/>
      <c r="O5059" s="11"/>
      <c r="P5059" s="11"/>
      <c r="Q5059" s="11"/>
      <c r="R5059" s="15"/>
      <c r="S5059" s="13"/>
      <c r="T5059" s="13"/>
      <c r="U5059" s="19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12"/>
      <c r="K5060" s="30"/>
      <c r="L5060" s="2"/>
      <c r="M5060" s="15"/>
      <c r="N5060" s="11"/>
      <c r="O5060" s="11"/>
      <c r="P5060" s="11"/>
      <c r="Q5060" s="11"/>
      <c r="R5060" s="15"/>
      <c r="S5060" s="13"/>
      <c r="T5060" s="13"/>
      <c r="U5060" s="19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12"/>
      <c r="K5061" s="30"/>
      <c r="L5061" s="2"/>
      <c r="M5061" s="15"/>
      <c r="N5061" s="11"/>
      <c r="O5061" s="11"/>
      <c r="P5061" s="11"/>
      <c r="Q5061" s="11"/>
      <c r="R5061" s="15"/>
      <c r="S5061" s="13"/>
      <c r="T5061" s="13"/>
      <c r="U5061" s="19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12"/>
      <c r="K5062" s="30"/>
      <c r="L5062" s="2"/>
      <c r="M5062" s="15"/>
      <c r="N5062" s="11"/>
      <c r="O5062" s="11"/>
      <c r="P5062" s="11"/>
      <c r="Q5062" s="11"/>
      <c r="R5062" s="15"/>
      <c r="S5062" s="13"/>
      <c r="T5062" s="13"/>
      <c r="U5062" s="19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12"/>
      <c r="K5063" s="30"/>
      <c r="L5063" s="2"/>
      <c r="M5063" s="15"/>
      <c r="N5063" s="11"/>
      <c r="O5063" s="11"/>
      <c r="P5063" s="11"/>
      <c r="Q5063" s="11"/>
      <c r="R5063" s="15"/>
      <c r="S5063" s="13"/>
      <c r="T5063" s="13"/>
      <c r="U5063" s="19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12"/>
      <c r="K5064" s="30"/>
      <c r="L5064" s="2"/>
      <c r="M5064" s="15"/>
      <c r="N5064" s="11"/>
      <c r="O5064" s="11"/>
      <c r="P5064" s="11"/>
      <c r="Q5064" s="11"/>
      <c r="R5064" s="15"/>
      <c r="S5064" s="13"/>
      <c r="T5064" s="13"/>
      <c r="U5064" s="19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12"/>
      <c r="K5065" s="30"/>
      <c r="L5065" s="2"/>
      <c r="M5065" s="15"/>
      <c r="N5065" s="11"/>
      <c r="O5065" s="11"/>
      <c r="P5065" s="11"/>
      <c r="Q5065" s="11"/>
      <c r="R5065" s="15"/>
      <c r="S5065" s="13"/>
      <c r="T5065" s="13"/>
      <c r="U5065" s="19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12"/>
      <c r="K5066" s="30"/>
      <c r="L5066" s="2"/>
      <c r="M5066" s="15"/>
      <c r="N5066" s="11"/>
      <c r="O5066" s="11"/>
      <c r="P5066" s="11"/>
      <c r="Q5066" s="11"/>
      <c r="R5066" s="15"/>
      <c r="S5066" s="13"/>
      <c r="T5066" s="13"/>
      <c r="U5066" s="19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12"/>
      <c r="K5067" s="30"/>
      <c r="L5067" s="2"/>
      <c r="M5067" s="15"/>
      <c r="N5067" s="11"/>
      <c r="O5067" s="11"/>
      <c r="P5067" s="11"/>
      <c r="Q5067" s="11"/>
      <c r="R5067" s="15"/>
      <c r="S5067" s="13"/>
      <c r="T5067" s="13"/>
      <c r="U5067" s="19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12"/>
      <c r="K5068" s="30"/>
      <c r="L5068" s="2"/>
      <c r="M5068" s="15"/>
      <c r="N5068" s="11"/>
      <c r="O5068" s="11"/>
      <c r="P5068" s="11"/>
      <c r="Q5068" s="11"/>
      <c r="R5068" s="15"/>
      <c r="S5068" s="13"/>
      <c r="T5068" s="13"/>
      <c r="U5068" s="19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12"/>
      <c r="K5069" s="30"/>
      <c r="L5069" s="2"/>
      <c r="M5069" s="15"/>
      <c r="N5069" s="11"/>
      <c r="O5069" s="11"/>
      <c r="P5069" s="11"/>
      <c r="Q5069" s="11"/>
      <c r="R5069" s="15"/>
      <c r="S5069" s="13"/>
      <c r="T5069" s="13"/>
      <c r="U5069" s="19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12"/>
      <c r="K5070" s="30"/>
      <c r="L5070" s="2"/>
      <c r="M5070" s="15"/>
      <c r="N5070" s="11"/>
      <c r="O5070" s="11"/>
      <c r="P5070" s="11"/>
      <c r="Q5070" s="11"/>
      <c r="R5070" s="15"/>
      <c r="S5070" s="13"/>
      <c r="T5070" s="13"/>
      <c r="U5070" s="19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12"/>
      <c r="K5071" s="30"/>
      <c r="L5071" s="2"/>
      <c r="M5071" s="15"/>
      <c r="N5071" s="11"/>
      <c r="O5071" s="11"/>
      <c r="P5071" s="11"/>
      <c r="Q5071" s="11"/>
      <c r="R5071" s="15"/>
      <c r="S5071" s="13"/>
      <c r="T5071" s="13"/>
      <c r="U5071" s="19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12"/>
      <c r="K5072" s="30"/>
      <c r="L5072" s="2"/>
      <c r="M5072" s="15"/>
      <c r="N5072" s="11"/>
      <c r="O5072" s="11"/>
      <c r="P5072" s="11"/>
      <c r="Q5072" s="11"/>
      <c r="R5072" s="15"/>
      <c r="S5072" s="13"/>
      <c r="T5072" s="13"/>
      <c r="U5072" s="19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12"/>
      <c r="K5073" s="30"/>
      <c r="L5073" s="2"/>
      <c r="M5073" s="15"/>
      <c r="N5073" s="11"/>
      <c r="O5073" s="11"/>
      <c r="P5073" s="11"/>
      <c r="Q5073" s="11"/>
      <c r="R5073" s="15"/>
      <c r="S5073" s="13"/>
      <c r="T5073" s="13"/>
      <c r="U5073" s="19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12"/>
      <c r="K5074" s="30"/>
      <c r="L5074" s="2"/>
      <c r="M5074" s="15"/>
      <c r="N5074" s="11"/>
      <c r="O5074" s="11"/>
      <c r="P5074" s="11"/>
      <c r="Q5074" s="11"/>
      <c r="R5074" s="15"/>
      <c r="S5074" s="13"/>
      <c r="T5074" s="13"/>
      <c r="U5074" s="19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12"/>
      <c r="K5075" s="30"/>
      <c r="L5075" s="2"/>
      <c r="M5075" s="15"/>
      <c r="N5075" s="11"/>
      <c r="O5075" s="11"/>
      <c r="P5075" s="11"/>
      <c r="Q5075" s="11"/>
      <c r="R5075" s="15"/>
      <c r="S5075" s="13"/>
      <c r="T5075" s="13"/>
      <c r="U5075" s="19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12"/>
      <c r="K5076" s="30"/>
      <c r="L5076" s="2"/>
      <c r="M5076" s="15"/>
      <c r="N5076" s="11"/>
      <c r="O5076" s="11"/>
      <c r="P5076" s="11"/>
      <c r="Q5076" s="11"/>
      <c r="R5076" s="15"/>
      <c r="S5076" s="13"/>
      <c r="T5076" s="13"/>
      <c r="U5076" s="19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12"/>
      <c r="K5077" s="30"/>
      <c r="L5077" s="2"/>
      <c r="M5077" s="15"/>
      <c r="N5077" s="11"/>
      <c r="O5077" s="11"/>
      <c r="P5077" s="11"/>
      <c r="Q5077" s="11"/>
      <c r="R5077" s="15"/>
      <c r="S5077" s="13"/>
      <c r="T5077" s="13"/>
      <c r="U5077" s="19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12"/>
      <c r="K5078" s="30"/>
      <c r="L5078" s="2"/>
      <c r="M5078" s="15"/>
      <c r="N5078" s="11"/>
      <c r="O5078" s="11"/>
      <c r="P5078" s="11"/>
      <c r="Q5078" s="11"/>
      <c r="R5078" s="15"/>
      <c r="S5078" s="13"/>
      <c r="T5078" s="13"/>
      <c r="U5078" s="19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12"/>
      <c r="K5079" s="30"/>
      <c r="L5079" s="2"/>
      <c r="M5079" s="15"/>
      <c r="N5079" s="11"/>
      <c r="O5079" s="11"/>
      <c r="P5079" s="11"/>
      <c r="Q5079" s="11"/>
      <c r="R5079" s="15"/>
      <c r="S5079" s="13"/>
      <c r="T5079" s="13"/>
      <c r="U5079" s="19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12"/>
      <c r="K5080" s="30"/>
      <c r="L5080" s="2"/>
      <c r="M5080" s="15"/>
      <c r="N5080" s="11"/>
      <c r="O5080" s="11"/>
      <c r="P5080" s="11"/>
      <c r="Q5080" s="11"/>
      <c r="R5080" s="15"/>
      <c r="S5080" s="13"/>
      <c r="T5080" s="13"/>
      <c r="U5080" s="19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12"/>
      <c r="K5081" s="30"/>
      <c r="L5081" s="2"/>
      <c r="M5081" s="15"/>
      <c r="N5081" s="11"/>
      <c r="O5081" s="11"/>
      <c r="P5081" s="11"/>
      <c r="Q5081" s="11"/>
      <c r="R5081" s="15"/>
      <c r="S5081" s="13"/>
      <c r="T5081" s="13"/>
      <c r="U5081" s="19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12"/>
      <c r="K5082" s="30"/>
      <c r="L5082" s="2"/>
      <c r="M5082" s="15"/>
      <c r="N5082" s="11"/>
      <c r="O5082" s="11"/>
      <c r="P5082" s="11"/>
      <c r="Q5082" s="11"/>
      <c r="R5082" s="15"/>
      <c r="S5082" s="13"/>
      <c r="T5082" s="13"/>
      <c r="U5082" s="19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12"/>
      <c r="K5083" s="30"/>
      <c r="L5083" s="2"/>
      <c r="M5083" s="15"/>
      <c r="N5083" s="11"/>
      <c r="O5083" s="11"/>
      <c r="P5083" s="11"/>
      <c r="Q5083" s="11"/>
      <c r="R5083" s="15"/>
      <c r="S5083" s="13"/>
      <c r="T5083" s="13"/>
      <c r="U5083" s="19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12"/>
      <c r="K5084" s="30"/>
      <c r="L5084" s="2"/>
      <c r="M5084" s="15"/>
      <c r="N5084" s="11"/>
      <c r="O5084" s="11"/>
      <c r="P5084" s="11"/>
      <c r="Q5084" s="11"/>
      <c r="R5084" s="15"/>
      <c r="S5084" s="13"/>
      <c r="T5084" s="13"/>
      <c r="U5084" s="19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12"/>
      <c r="K5085" s="30"/>
      <c r="L5085" s="2"/>
      <c r="M5085" s="15"/>
      <c r="N5085" s="11"/>
      <c r="O5085" s="11"/>
      <c r="P5085" s="11"/>
      <c r="Q5085" s="11"/>
      <c r="R5085" s="15"/>
      <c r="S5085" s="13"/>
      <c r="T5085" s="13"/>
      <c r="U5085" s="19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12"/>
      <c r="K5086" s="30"/>
      <c r="L5086" s="2"/>
      <c r="M5086" s="15"/>
      <c r="N5086" s="11"/>
      <c r="O5086" s="11"/>
      <c r="P5086" s="11"/>
      <c r="Q5086" s="11"/>
      <c r="R5086" s="15"/>
      <c r="S5086" s="13"/>
      <c r="T5086" s="13"/>
      <c r="U5086" s="19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12"/>
      <c r="K5087" s="30"/>
      <c r="L5087" s="2"/>
      <c r="M5087" s="15"/>
      <c r="N5087" s="11"/>
      <c r="O5087" s="11"/>
      <c r="P5087" s="11"/>
      <c r="Q5087" s="11"/>
      <c r="R5087" s="15"/>
      <c r="S5087" s="13"/>
      <c r="T5087" s="13"/>
      <c r="U5087" s="19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12"/>
      <c r="K5088" s="30"/>
      <c r="L5088" s="2"/>
      <c r="M5088" s="15"/>
      <c r="N5088" s="11"/>
      <c r="O5088" s="11"/>
      <c r="P5088" s="11"/>
      <c r="Q5088" s="11"/>
      <c r="R5088" s="15"/>
      <c r="S5088" s="13"/>
      <c r="T5088" s="13"/>
      <c r="U5088" s="19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12"/>
      <c r="K5089" s="30"/>
      <c r="L5089" s="2"/>
      <c r="M5089" s="15"/>
      <c r="N5089" s="11"/>
      <c r="O5089" s="11"/>
      <c r="P5089" s="11"/>
      <c r="Q5089" s="11"/>
      <c r="R5089" s="15"/>
      <c r="S5089" s="13"/>
      <c r="T5089" s="13"/>
      <c r="U5089" s="19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12"/>
      <c r="K5090" s="30"/>
      <c r="L5090" s="2"/>
      <c r="M5090" s="15"/>
      <c r="N5090" s="11"/>
      <c r="O5090" s="11"/>
      <c r="P5090" s="11"/>
      <c r="Q5090" s="11"/>
      <c r="R5090" s="15"/>
      <c r="S5090" s="13"/>
      <c r="T5090" s="13"/>
      <c r="U5090" s="19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12"/>
      <c r="K5091" s="30"/>
      <c r="L5091" s="2"/>
      <c r="M5091" s="15"/>
      <c r="N5091" s="11"/>
      <c r="O5091" s="11"/>
      <c r="P5091" s="11"/>
      <c r="Q5091" s="11"/>
      <c r="R5091" s="15"/>
      <c r="S5091" s="13"/>
      <c r="T5091" s="13"/>
      <c r="U5091" s="19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12"/>
      <c r="K5092" s="30"/>
      <c r="L5092" s="2"/>
      <c r="M5092" s="15"/>
      <c r="N5092" s="11"/>
      <c r="O5092" s="11"/>
      <c r="P5092" s="11"/>
      <c r="Q5092" s="11"/>
      <c r="R5092" s="15"/>
      <c r="S5092" s="13"/>
      <c r="T5092" s="13"/>
      <c r="U5092" s="19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12"/>
      <c r="K5093" s="30"/>
      <c r="L5093" s="2"/>
      <c r="M5093" s="15"/>
      <c r="N5093" s="11"/>
      <c r="O5093" s="11"/>
      <c r="P5093" s="11"/>
      <c r="Q5093" s="11"/>
      <c r="R5093" s="15"/>
      <c r="S5093" s="13"/>
      <c r="T5093" s="13"/>
      <c r="U5093" s="19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12"/>
      <c r="K5094" s="30"/>
      <c r="L5094" s="2"/>
      <c r="M5094" s="15"/>
      <c r="N5094" s="11"/>
      <c r="O5094" s="11"/>
      <c r="P5094" s="11"/>
      <c r="Q5094" s="11"/>
      <c r="R5094" s="15"/>
      <c r="S5094" s="13"/>
      <c r="T5094" s="13"/>
      <c r="U5094" s="19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12"/>
      <c r="K5095" s="30"/>
      <c r="L5095" s="2"/>
      <c r="M5095" s="15"/>
      <c r="N5095" s="11"/>
      <c r="O5095" s="11"/>
      <c r="P5095" s="11"/>
      <c r="Q5095" s="11"/>
      <c r="R5095" s="15"/>
      <c r="S5095" s="13"/>
      <c r="T5095" s="13"/>
      <c r="U5095" s="19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12"/>
      <c r="K5096" s="30"/>
      <c r="L5096" s="2"/>
      <c r="M5096" s="15"/>
      <c r="N5096" s="11"/>
      <c r="O5096" s="11"/>
      <c r="P5096" s="11"/>
      <c r="Q5096" s="11"/>
      <c r="R5096" s="15"/>
      <c r="S5096" s="13"/>
      <c r="T5096" s="13"/>
      <c r="U5096" s="19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12"/>
      <c r="K5097" s="30"/>
      <c r="L5097" s="2"/>
      <c r="M5097" s="15"/>
      <c r="N5097" s="11"/>
      <c r="O5097" s="11"/>
      <c r="P5097" s="11"/>
      <c r="Q5097" s="11"/>
      <c r="R5097" s="15"/>
      <c r="S5097" s="13"/>
      <c r="T5097" s="13"/>
      <c r="U5097" s="19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12"/>
      <c r="K5098" s="30"/>
      <c r="L5098" s="2"/>
      <c r="M5098" s="15"/>
      <c r="N5098" s="11"/>
      <c r="O5098" s="11"/>
      <c r="P5098" s="11"/>
      <c r="Q5098" s="11"/>
      <c r="R5098" s="15"/>
      <c r="S5098" s="13"/>
      <c r="T5098" s="13"/>
      <c r="U5098" s="19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12"/>
      <c r="K5099" s="30"/>
      <c r="L5099" s="2"/>
      <c r="M5099" s="15"/>
      <c r="N5099" s="11"/>
      <c r="O5099" s="11"/>
      <c r="P5099" s="11"/>
      <c r="Q5099" s="11"/>
      <c r="R5099" s="15"/>
      <c r="S5099" s="13"/>
      <c r="T5099" s="13"/>
      <c r="U5099" s="19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12"/>
      <c r="K5100" s="30"/>
      <c r="L5100" s="2"/>
      <c r="M5100" s="15"/>
      <c r="N5100" s="11"/>
      <c r="O5100" s="11"/>
      <c r="P5100" s="11"/>
      <c r="Q5100" s="11"/>
      <c r="R5100" s="15"/>
      <c r="S5100" s="13"/>
      <c r="T5100" s="13"/>
      <c r="U5100" s="19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12"/>
      <c r="K5101" s="30"/>
      <c r="L5101" s="2"/>
      <c r="M5101" s="15"/>
      <c r="N5101" s="11"/>
      <c r="O5101" s="11"/>
      <c r="P5101" s="11"/>
      <c r="Q5101" s="11"/>
      <c r="R5101" s="15"/>
      <c r="S5101" s="13"/>
      <c r="T5101" s="13"/>
      <c r="U5101" s="19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12"/>
      <c r="K5102" s="30"/>
      <c r="L5102" s="2"/>
      <c r="M5102" s="15"/>
      <c r="N5102" s="11"/>
      <c r="O5102" s="11"/>
      <c r="P5102" s="11"/>
      <c r="Q5102" s="11"/>
      <c r="R5102" s="15"/>
      <c r="S5102" s="13"/>
      <c r="T5102" s="13"/>
      <c r="U5102" s="19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12"/>
      <c r="K5103" s="30"/>
      <c r="L5103" s="2"/>
      <c r="M5103" s="15"/>
      <c r="N5103" s="11"/>
      <c r="O5103" s="11"/>
      <c r="P5103" s="11"/>
      <c r="Q5103" s="11"/>
      <c r="R5103" s="15"/>
      <c r="S5103" s="13"/>
      <c r="T5103" s="13"/>
      <c r="U5103" s="19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12"/>
      <c r="K5104" s="30"/>
      <c r="L5104" s="2"/>
      <c r="M5104" s="15"/>
      <c r="N5104" s="11"/>
      <c r="O5104" s="11"/>
      <c r="P5104" s="11"/>
      <c r="Q5104" s="11"/>
      <c r="R5104" s="15"/>
      <c r="S5104" s="13"/>
      <c r="T5104" s="13"/>
      <c r="U5104" s="19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12"/>
      <c r="K5105" s="30"/>
      <c r="L5105" s="2"/>
      <c r="M5105" s="15"/>
      <c r="N5105" s="11"/>
      <c r="O5105" s="11"/>
      <c r="P5105" s="11"/>
      <c r="Q5105" s="11"/>
      <c r="R5105" s="15"/>
      <c r="S5105" s="13"/>
      <c r="T5105" s="13"/>
      <c r="U5105" s="19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12"/>
      <c r="K5106" s="30"/>
      <c r="L5106" s="2"/>
      <c r="M5106" s="15"/>
      <c r="N5106" s="11"/>
      <c r="O5106" s="11"/>
      <c r="P5106" s="11"/>
      <c r="Q5106" s="11"/>
      <c r="R5106" s="15"/>
      <c r="S5106" s="13"/>
      <c r="T5106" s="13"/>
      <c r="U5106" s="19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12"/>
      <c r="K5107" s="30"/>
      <c r="L5107" s="2"/>
      <c r="M5107" s="15"/>
      <c r="N5107" s="11"/>
      <c r="O5107" s="11"/>
      <c r="P5107" s="11"/>
      <c r="Q5107" s="11"/>
      <c r="R5107" s="15"/>
      <c r="S5107" s="13"/>
      <c r="T5107" s="13"/>
      <c r="U5107" s="19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12"/>
      <c r="K5108" s="30"/>
      <c r="L5108" s="2"/>
      <c r="M5108" s="15"/>
      <c r="N5108" s="11"/>
      <c r="O5108" s="11"/>
      <c r="P5108" s="11"/>
      <c r="Q5108" s="11"/>
      <c r="R5108" s="15"/>
      <c r="S5108" s="13"/>
      <c r="T5108" s="13"/>
      <c r="U5108" s="19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12"/>
      <c r="K5109" s="30"/>
      <c r="L5109" s="2"/>
      <c r="M5109" s="15"/>
      <c r="N5109" s="11"/>
      <c r="O5109" s="11"/>
      <c r="P5109" s="11"/>
      <c r="Q5109" s="11"/>
      <c r="R5109" s="15"/>
      <c r="S5109" s="13"/>
      <c r="T5109" s="13"/>
      <c r="U5109" s="19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12"/>
      <c r="K5110" s="30"/>
      <c r="L5110" s="2"/>
      <c r="M5110" s="15"/>
      <c r="N5110" s="11"/>
      <c r="O5110" s="11"/>
      <c r="P5110" s="11"/>
      <c r="Q5110" s="11"/>
      <c r="R5110" s="15"/>
      <c r="S5110" s="13"/>
      <c r="T5110" s="13"/>
      <c r="U5110" s="19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12"/>
      <c r="K5111" s="30"/>
      <c r="L5111" s="2"/>
      <c r="M5111" s="15"/>
      <c r="N5111" s="11"/>
      <c r="O5111" s="11"/>
      <c r="P5111" s="11"/>
      <c r="Q5111" s="11"/>
      <c r="R5111" s="15"/>
      <c r="S5111" s="13"/>
      <c r="T5111" s="13"/>
      <c r="U5111" s="19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12"/>
      <c r="K5112" s="30"/>
      <c r="L5112" s="2"/>
      <c r="M5112" s="15"/>
      <c r="N5112" s="11"/>
      <c r="O5112" s="11"/>
      <c r="P5112" s="11"/>
      <c r="Q5112" s="11"/>
      <c r="R5112" s="15"/>
      <c r="S5112" s="13"/>
      <c r="T5112" s="13"/>
      <c r="U5112" s="19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12"/>
      <c r="K5113" s="30"/>
      <c r="L5113" s="2"/>
      <c r="M5113" s="15"/>
      <c r="N5113" s="11"/>
      <c r="O5113" s="11"/>
      <c r="P5113" s="11"/>
      <c r="Q5113" s="11"/>
      <c r="R5113" s="15"/>
      <c r="S5113" s="13"/>
      <c r="T5113" s="13"/>
      <c r="U5113" s="19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12"/>
      <c r="K5114" s="30"/>
      <c r="L5114" s="2"/>
      <c r="M5114" s="15"/>
      <c r="N5114" s="11"/>
      <c r="O5114" s="11"/>
      <c r="P5114" s="11"/>
      <c r="Q5114" s="11"/>
      <c r="R5114" s="15"/>
      <c r="S5114" s="13"/>
      <c r="T5114" s="13"/>
      <c r="U5114" s="19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12"/>
      <c r="K5115" s="30"/>
      <c r="L5115" s="2"/>
      <c r="M5115" s="15"/>
      <c r="N5115" s="11"/>
      <c r="O5115" s="11"/>
      <c r="P5115" s="11"/>
      <c r="Q5115" s="11"/>
      <c r="R5115" s="15"/>
      <c r="S5115" s="13"/>
      <c r="T5115" s="13"/>
      <c r="U5115" s="19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12"/>
      <c r="K5116" s="30"/>
      <c r="L5116" s="2"/>
      <c r="M5116" s="15"/>
      <c r="N5116" s="11"/>
      <c r="O5116" s="11"/>
      <c r="P5116" s="11"/>
      <c r="Q5116" s="11"/>
      <c r="R5116" s="15"/>
      <c r="S5116" s="13"/>
      <c r="T5116" s="13"/>
      <c r="U5116" s="19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12"/>
      <c r="K5117" s="30"/>
      <c r="L5117" s="2"/>
      <c r="M5117" s="15"/>
      <c r="N5117" s="11"/>
      <c r="O5117" s="11"/>
      <c r="P5117" s="11"/>
      <c r="Q5117" s="11"/>
      <c r="R5117" s="15"/>
      <c r="S5117" s="13"/>
      <c r="T5117" s="13"/>
      <c r="U5117" s="19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12"/>
      <c r="K5118" s="30"/>
      <c r="L5118" s="2"/>
      <c r="M5118" s="15"/>
      <c r="N5118" s="11"/>
      <c r="O5118" s="11"/>
      <c r="P5118" s="11"/>
      <c r="Q5118" s="11"/>
      <c r="R5118" s="15"/>
      <c r="S5118" s="13"/>
      <c r="T5118" s="13"/>
      <c r="U5118" s="19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12"/>
      <c r="K5119" s="30"/>
      <c r="L5119" s="2"/>
      <c r="M5119" s="15"/>
      <c r="N5119" s="11"/>
      <c r="O5119" s="11"/>
      <c r="P5119" s="11"/>
      <c r="Q5119" s="11"/>
      <c r="R5119" s="15"/>
      <c r="S5119" s="13"/>
      <c r="T5119" s="13"/>
      <c r="U5119" s="19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12"/>
      <c r="K5120" s="30"/>
      <c r="L5120" s="2"/>
      <c r="M5120" s="15"/>
      <c r="N5120" s="11"/>
      <c r="O5120" s="11"/>
      <c r="P5120" s="11"/>
      <c r="Q5120" s="11"/>
      <c r="R5120" s="15"/>
      <c r="S5120" s="13"/>
      <c r="T5120" s="13"/>
      <c r="U5120" s="19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12"/>
      <c r="K5121" s="30"/>
      <c r="L5121" s="2"/>
      <c r="M5121" s="15"/>
      <c r="N5121" s="11"/>
      <c r="O5121" s="11"/>
      <c r="P5121" s="11"/>
      <c r="Q5121" s="11"/>
      <c r="R5121" s="15"/>
      <c r="S5121" s="13"/>
      <c r="T5121" s="13"/>
      <c r="U5121" s="19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12"/>
      <c r="K5122" s="30"/>
      <c r="L5122" s="2"/>
      <c r="M5122" s="15"/>
      <c r="N5122" s="11"/>
      <c r="O5122" s="11"/>
      <c r="P5122" s="11"/>
      <c r="Q5122" s="11"/>
      <c r="R5122" s="15"/>
      <c r="S5122" s="13"/>
      <c r="T5122" s="13"/>
      <c r="U5122" s="19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12"/>
      <c r="K5123" s="30"/>
      <c r="L5123" s="2"/>
      <c r="M5123" s="15"/>
      <c r="N5123" s="11"/>
      <c r="O5123" s="11"/>
      <c r="P5123" s="11"/>
      <c r="Q5123" s="11"/>
      <c r="R5123" s="15"/>
      <c r="S5123" s="13"/>
      <c r="T5123" s="13"/>
      <c r="U5123" s="19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12"/>
      <c r="K5124" s="30"/>
      <c r="L5124" s="2"/>
      <c r="M5124" s="15"/>
      <c r="N5124" s="11"/>
      <c r="O5124" s="11"/>
      <c r="P5124" s="11"/>
      <c r="Q5124" s="11"/>
      <c r="R5124" s="15"/>
      <c r="S5124" s="13"/>
      <c r="T5124" s="13"/>
      <c r="U5124" s="19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12"/>
      <c r="K5125" s="30"/>
      <c r="L5125" s="2"/>
      <c r="M5125" s="15"/>
      <c r="N5125" s="11"/>
      <c r="O5125" s="11"/>
      <c r="P5125" s="11"/>
      <c r="Q5125" s="11"/>
      <c r="R5125" s="15"/>
      <c r="S5125" s="13"/>
      <c r="T5125" s="13"/>
      <c r="U5125" s="19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12"/>
      <c r="K5126" s="30"/>
      <c r="L5126" s="2"/>
      <c r="M5126" s="15"/>
      <c r="N5126" s="11"/>
      <c r="O5126" s="11"/>
      <c r="P5126" s="11"/>
      <c r="Q5126" s="11"/>
      <c r="R5126" s="15"/>
      <c r="S5126" s="13"/>
      <c r="T5126" s="13"/>
      <c r="U5126" s="19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12"/>
      <c r="K5127" s="30"/>
      <c r="L5127" s="2"/>
      <c r="M5127" s="15"/>
      <c r="N5127" s="11"/>
      <c r="O5127" s="11"/>
      <c r="P5127" s="11"/>
      <c r="Q5127" s="11"/>
      <c r="R5127" s="15"/>
      <c r="S5127" s="13"/>
      <c r="T5127" s="13"/>
      <c r="U5127" s="19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12"/>
      <c r="K5128" s="30"/>
      <c r="L5128" s="2"/>
      <c r="M5128" s="15"/>
      <c r="N5128" s="11"/>
      <c r="O5128" s="11"/>
      <c r="P5128" s="11"/>
      <c r="Q5128" s="11"/>
      <c r="R5128" s="15"/>
      <c r="S5128" s="13"/>
      <c r="T5128" s="13"/>
      <c r="U5128" s="19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12"/>
      <c r="K5129" s="30"/>
      <c r="L5129" s="2"/>
      <c r="M5129" s="15"/>
      <c r="N5129" s="11"/>
      <c r="O5129" s="11"/>
      <c r="P5129" s="11"/>
      <c r="Q5129" s="11"/>
      <c r="R5129" s="15"/>
      <c r="S5129" s="13"/>
      <c r="T5129" s="13"/>
      <c r="U5129" s="19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12"/>
      <c r="K5130" s="30"/>
      <c r="L5130" s="2"/>
      <c r="M5130" s="15"/>
      <c r="N5130" s="11"/>
      <c r="O5130" s="11"/>
      <c r="P5130" s="11"/>
      <c r="Q5130" s="11"/>
      <c r="R5130" s="15"/>
      <c r="S5130" s="13"/>
      <c r="T5130" s="13"/>
      <c r="U5130" s="19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12"/>
      <c r="K5131" s="30"/>
      <c r="L5131" s="2"/>
      <c r="M5131" s="15"/>
      <c r="N5131" s="11"/>
      <c r="O5131" s="11"/>
      <c r="P5131" s="11"/>
      <c r="Q5131" s="11"/>
      <c r="R5131" s="15"/>
      <c r="S5131" s="13"/>
      <c r="T5131" s="13"/>
      <c r="U5131" s="19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12"/>
      <c r="K5132" s="30"/>
      <c r="L5132" s="2"/>
      <c r="M5132" s="15"/>
      <c r="N5132" s="11"/>
      <c r="O5132" s="11"/>
      <c r="P5132" s="11"/>
      <c r="Q5132" s="11"/>
      <c r="R5132" s="15"/>
      <c r="S5132" s="13"/>
      <c r="T5132" s="13"/>
      <c r="U5132" s="19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12"/>
      <c r="K5133" s="30"/>
      <c r="L5133" s="2"/>
      <c r="M5133" s="15"/>
      <c r="N5133" s="11"/>
      <c r="O5133" s="11"/>
      <c r="P5133" s="11"/>
      <c r="Q5133" s="11"/>
      <c r="R5133" s="15"/>
      <c r="S5133" s="13"/>
      <c r="T5133" s="13"/>
      <c r="U5133" s="19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12"/>
      <c r="K5134" s="30"/>
      <c r="L5134" s="2"/>
      <c r="M5134" s="15"/>
      <c r="N5134" s="11"/>
      <c r="O5134" s="11"/>
      <c r="P5134" s="11"/>
      <c r="Q5134" s="11"/>
      <c r="R5134" s="15"/>
      <c r="S5134" s="13"/>
      <c r="T5134" s="13"/>
      <c r="U5134" s="19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12"/>
      <c r="K5135" s="30"/>
      <c r="L5135" s="2"/>
      <c r="M5135" s="15"/>
      <c r="N5135" s="11"/>
      <c r="O5135" s="11"/>
      <c r="P5135" s="11"/>
      <c r="Q5135" s="11"/>
      <c r="R5135" s="15"/>
      <c r="S5135" s="13"/>
      <c r="T5135" s="13"/>
      <c r="U5135" s="19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12"/>
      <c r="K5136" s="30"/>
      <c r="L5136" s="2"/>
      <c r="M5136" s="15"/>
      <c r="N5136" s="11"/>
      <c r="O5136" s="11"/>
      <c r="P5136" s="11"/>
      <c r="Q5136" s="11"/>
      <c r="R5136" s="15"/>
      <c r="S5136" s="13"/>
      <c r="T5136" s="13"/>
      <c r="U5136" s="19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12"/>
      <c r="K5137" s="30"/>
      <c r="L5137" s="2"/>
      <c r="M5137" s="15"/>
      <c r="N5137" s="11"/>
      <c r="O5137" s="11"/>
      <c r="P5137" s="11"/>
      <c r="Q5137" s="11"/>
      <c r="R5137" s="15"/>
      <c r="S5137" s="13"/>
      <c r="T5137" s="13"/>
      <c r="U5137" s="19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12"/>
      <c r="K5138" s="30"/>
      <c r="L5138" s="2"/>
      <c r="M5138" s="15"/>
      <c r="N5138" s="11"/>
      <c r="O5138" s="11"/>
      <c r="P5138" s="11"/>
      <c r="Q5138" s="11"/>
      <c r="R5138" s="15"/>
      <c r="S5138" s="13"/>
      <c r="T5138" s="13"/>
      <c r="U5138" s="19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12"/>
      <c r="K5139" s="30"/>
      <c r="L5139" s="2"/>
      <c r="M5139" s="15"/>
      <c r="N5139" s="11"/>
      <c r="O5139" s="11"/>
      <c r="P5139" s="11"/>
      <c r="Q5139" s="11"/>
      <c r="R5139" s="15"/>
      <c r="S5139" s="13"/>
      <c r="T5139" s="13"/>
      <c r="U5139" s="19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12"/>
      <c r="K5140" s="30"/>
      <c r="L5140" s="2"/>
      <c r="M5140" s="15"/>
      <c r="N5140" s="11"/>
      <c r="O5140" s="11"/>
      <c r="P5140" s="11"/>
      <c r="Q5140" s="11"/>
      <c r="R5140" s="15"/>
      <c r="S5140" s="13"/>
      <c r="T5140" s="13"/>
      <c r="U5140" s="19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12"/>
      <c r="K5141" s="30"/>
      <c r="L5141" s="2"/>
      <c r="M5141" s="15"/>
      <c r="N5141" s="11"/>
      <c r="O5141" s="11"/>
      <c r="P5141" s="11"/>
      <c r="Q5141" s="11"/>
      <c r="R5141" s="15"/>
      <c r="S5141" s="13"/>
      <c r="T5141" s="13"/>
      <c r="U5141" s="19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12"/>
      <c r="K5142" s="30"/>
      <c r="L5142" s="2"/>
      <c r="M5142" s="15"/>
      <c r="N5142" s="11"/>
      <c r="O5142" s="11"/>
      <c r="P5142" s="11"/>
      <c r="Q5142" s="11"/>
      <c r="R5142" s="15"/>
      <c r="S5142" s="13"/>
      <c r="T5142" s="13"/>
      <c r="U5142" s="19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12"/>
      <c r="K5143" s="30"/>
      <c r="L5143" s="2"/>
      <c r="M5143" s="15"/>
      <c r="N5143" s="11"/>
      <c r="O5143" s="11"/>
      <c r="P5143" s="11"/>
      <c r="Q5143" s="11"/>
      <c r="R5143" s="15"/>
      <c r="S5143" s="13"/>
      <c r="T5143" s="13"/>
      <c r="U5143" s="19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12"/>
      <c r="K5144" s="30"/>
      <c r="L5144" s="2"/>
      <c r="M5144" s="15"/>
      <c r="N5144" s="11"/>
      <c r="O5144" s="11"/>
      <c r="P5144" s="11"/>
      <c r="Q5144" s="11"/>
      <c r="R5144" s="15"/>
      <c r="S5144" s="13"/>
      <c r="T5144" s="13"/>
      <c r="U5144" s="19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12"/>
      <c r="K5145" s="30"/>
      <c r="L5145" s="2"/>
      <c r="M5145" s="15"/>
      <c r="N5145" s="11"/>
      <c r="O5145" s="11"/>
      <c r="P5145" s="11"/>
      <c r="Q5145" s="11"/>
      <c r="R5145" s="15"/>
      <c r="S5145" s="13"/>
      <c r="T5145" s="13"/>
      <c r="U5145" s="19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12"/>
      <c r="K5146" s="30"/>
      <c r="L5146" s="2"/>
      <c r="M5146" s="15"/>
      <c r="N5146" s="11"/>
      <c r="O5146" s="11"/>
      <c r="P5146" s="11"/>
      <c r="Q5146" s="11"/>
      <c r="R5146" s="15"/>
      <c r="S5146" s="13"/>
      <c r="T5146" s="13"/>
      <c r="U5146" s="19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12"/>
      <c r="K5147" s="30"/>
      <c r="L5147" s="2"/>
      <c r="M5147" s="15"/>
      <c r="N5147" s="11"/>
      <c r="O5147" s="11"/>
      <c r="P5147" s="11"/>
      <c r="Q5147" s="11"/>
      <c r="R5147" s="15"/>
      <c r="S5147" s="13"/>
      <c r="T5147" s="13"/>
      <c r="U5147" s="19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12"/>
      <c r="K5148" s="30"/>
      <c r="L5148" s="2"/>
      <c r="M5148" s="15"/>
      <c r="N5148" s="11"/>
      <c r="O5148" s="11"/>
      <c r="P5148" s="11"/>
      <c r="Q5148" s="11"/>
      <c r="R5148" s="15"/>
      <c r="S5148" s="13"/>
      <c r="T5148" s="13"/>
      <c r="U5148" s="19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12"/>
      <c r="K5149" s="30"/>
      <c r="L5149" s="2"/>
      <c r="M5149" s="15"/>
      <c r="N5149" s="11"/>
      <c r="O5149" s="11"/>
      <c r="P5149" s="11"/>
      <c r="Q5149" s="11"/>
      <c r="R5149" s="15"/>
      <c r="S5149" s="13"/>
      <c r="T5149" s="13"/>
      <c r="U5149" s="19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12"/>
      <c r="K5150" s="30"/>
      <c r="L5150" s="2"/>
      <c r="M5150" s="15"/>
      <c r="N5150" s="11"/>
      <c r="O5150" s="11"/>
      <c r="P5150" s="11"/>
      <c r="Q5150" s="11"/>
      <c r="R5150" s="15"/>
      <c r="S5150" s="13"/>
      <c r="T5150" s="13"/>
      <c r="U5150" s="19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12"/>
      <c r="K5151" s="30"/>
      <c r="L5151" s="2"/>
      <c r="M5151" s="15"/>
      <c r="N5151" s="11"/>
      <c r="O5151" s="11"/>
      <c r="P5151" s="11"/>
      <c r="Q5151" s="11"/>
      <c r="R5151" s="15"/>
      <c r="S5151" s="13"/>
      <c r="T5151" s="13"/>
      <c r="U5151" s="19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12"/>
      <c r="K5152" s="30"/>
      <c r="L5152" s="2"/>
      <c r="M5152" s="15"/>
      <c r="N5152" s="11"/>
      <c r="O5152" s="11"/>
      <c r="P5152" s="11"/>
      <c r="Q5152" s="11"/>
      <c r="R5152" s="15"/>
      <c r="S5152" s="13"/>
      <c r="T5152" s="13"/>
      <c r="U5152" s="19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12"/>
      <c r="K5153" s="30"/>
      <c r="L5153" s="2"/>
      <c r="M5153" s="15"/>
      <c r="N5153" s="11"/>
      <c r="O5153" s="11"/>
      <c r="P5153" s="11"/>
      <c r="Q5153" s="11"/>
      <c r="R5153" s="15"/>
      <c r="S5153" s="13"/>
      <c r="T5153" s="13"/>
      <c r="U5153" s="19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12"/>
      <c r="K5154" s="30"/>
      <c r="L5154" s="2"/>
      <c r="M5154" s="15"/>
      <c r="N5154" s="11"/>
      <c r="O5154" s="11"/>
      <c r="P5154" s="11"/>
      <c r="Q5154" s="11"/>
      <c r="R5154" s="15"/>
      <c r="S5154" s="13"/>
      <c r="T5154" s="13"/>
      <c r="U5154" s="19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12"/>
      <c r="K5155" s="30"/>
      <c r="L5155" s="2"/>
      <c r="M5155" s="15"/>
      <c r="N5155" s="11"/>
      <c r="O5155" s="11"/>
      <c r="P5155" s="11"/>
      <c r="Q5155" s="11"/>
      <c r="R5155" s="15"/>
      <c r="S5155" s="13"/>
      <c r="T5155" s="13"/>
      <c r="U5155" s="19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12"/>
      <c r="K5156" s="30"/>
      <c r="L5156" s="2"/>
      <c r="M5156" s="15"/>
      <c r="N5156" s="11"/>
      <c r="O5156" s="11"/>
      <c r="P5156" s="11"/>
      <c r="Q5156" s="11"/>
      <c r="R5156" s="15"/>
      <c r="S5156" s="13"/>
      <c r="T5156" s="13"/>
      <c r="U5156" s="19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12"/>
      <c r="K5157" s="30"/>
      <c r="L5157" s="2"/>
      <c r="M5157" s="15"/>
      <c r="N5157" s="11"/>
      <c r="O5157" s="11"/>
      <c r="P5157" s="11"/>
      <c r="Q5157" s="11"/>
      <c r="R5157" s="15"/>
      <c r="S5157" s="13"/>
      <c r="T5157" s="13"/>
      <c r="U5157" s="19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12"/>
      <c r="K5158" s="30"/>
      <c r="L5158" s="2"/>
      <c r="M5158" s="15"/>
      <c r="N5158" s="11"/>
      <c r="O5158" s="11"/>
      <c r="P5158" s="11"/>
      <c r="Q5158" s="11"/>
      <c r="R5158" s="15"/>
      <c r="S5158" s="13"/>
      <c r="T5158" s="13"/>
      <c r="U5158" s="19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12"/>
      <c r="K5159" s="30"/>
      <c r="L5159" s="2"/>
      <c r="M5159" s="15"/>
      <c r="N5159" s="11"/>
      <c r="O5159" s="11"/>
      <c r="P5159" s="11"/>
      <c r="Q5159" s="11"/>
      <c r="R5159" s="15"/>
      <c r="S5159" s="13"/>
      <c r="T5159" s="13"/>
      <c r="U5159" s="19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12"/>
      <c r="K5160" s="30"/>
      <c r="L5160" s="2"/>
      <c r="M5160" s="15"/>
      <c r="N5160" s="11"/>
      <c r="O5160" s="11"/>
      <c r="P5160" s="11"/>
      <c r="Q5160" s="11"/>
      <c r="R5160" s="15"/>
      <c r="S5160" s="13"/>
      <c r="T5160" s="13"/>
      <c r="U5160" s="19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12"/>
      <c r="K5161" s="30"/>
      <c r="L5161" s="2"/>
      <c r="M5161" s="15"/>
      <c r="N5161" s="11"/>
      <c r="O5161" s="11"/>
      <c r="P5161" s="11"/>
      <c r="Q5161" s="11"/>
      <c r="R5161" s="15"/>
      <c r="S5161" s="13"/>
      <c r="T5161" s="13"/>
      <c r="U5161" s="19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12"/>
      <c r="K5162" s="30"/>
      <c r="L5162" s="2"/>
      <c r="M5162" s="15"/>
      <c r="N5162" s="11"/>
      <c r="O5162" s="11"/>
      <c r="P5162" s="11"/>
      <c r="Q5162" s="11"/>
      <c r="R5162" s="15"/>
      <c r="S5162" s="13"/>
      <c r="T5162" s="13"/>
      <c r="U5162" s="19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12"/>
      <c r="K5163" s="30"/>
      <c r="L5163" s="2"/>
      <c r="M5163" s="15"/>
      <c r="N5163" s="11"/>
      <c r="O5163" s="11"/>
      <c r="P5163" s="11"/>
      <c r="Q5163" s="11"/>
      <c r="R5163" s="15"/>
      <c r="S5163" s="13"/>
      <c r="T5163" s="13"/>
      <c r="U5163" s="19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12"/>
      <c r="K5164" s="30"/>
      <c r="L5164" s="2"/>
      <c r="M5164" s="15"/>
      <c r="N5164" s="11"/>
      <c r="O5164" s="11"/>
      <c r="P5164" s="11"/>
      <c r="Q5164" s="11"/>
      <c r="R5164" s="15"/>
      <c r="S5164" s="13"/>
      <c r="T5164" s="13"/>
      <c r="U5164" s="19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12"/>
      <c r="K5165" s="30"/>
      <c r="L5165" s="2"/>
      <c r="M5165" s="15"/>
      <c r="N5165" s="11"/>
      <c r="O5165" s="11"/>
      <c r="P5165" s="11"/>
      <c r="Q5165" s="11"/>
      <c r="R5165" s="15"/>
      <c r="S5165" s="13"/>
      <c r="T5165" s="13"/>
      <c r="U5165" s="19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12"/>
      <c r="K5166" s="30"/>
      <c r="L5166" s="2"/>
      <c r="M5166" s="15"/>
      <c r="N5166" s="11"/>
      <c r="O5166" s="11"/>
      <c r="P5166" s="11"/>
      <c r="Q5166" s="11"/>
      <c r="R5166" s="15"/>
      <c r="S5166" s="13"/>
      <c r="T5166" s="13"/>
      <c r="U5166" s="19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12"/>
      <c r="K5167" s="30"/>
      <c r="L5167" s="2"/>
      <c r="M5167" s="15"/>
      <c r="N5167" s="11"/>
      <c r="O5167" s="11"/>
      <c r="P5167" s="11"/>
      <c r="Q5167" s="11"/>
      <c r="R5167" s="15"/>
      <c r="S5167" s="13"/>
      <c r="T5167" s="13"/>
      <c r="U5167" s="19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12"/>
      <c r="K5168" s="30"/>
      <c r="L5168" s="2"/>
      <c r="M5168" s="15"/>
      <c r="N5168" s="11"/>
      <c r="O5168" s="11"/>
      <c r="P5168" s="11"/>
      <c r="Q5168" s="11"/>
      <c r="R5168" s="15"/>
      <c r="S5168" s="13"/>
      <c r="T5168" s="13"/>
      <c r="U5168" s="19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12"/>
      <c r="K5169" s="30"/>
      <c r="L5169" s="2"/>
      <c r="M5169" s="15"/>
      <c r="N5169" s="11"/>
      <c r="O5169" s="11"/>
      <c r="P5169" s="11"/>
      <c r="Q5169" s="11"/>
      <c r="R5169" s="15"/>
      <c r="S5169" s="13"/>
      <c r="T5169" s="13"/>
      <c r="U5169" s="19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12"/>
      <c r="K5170" s="30"/>
      <c r="L5170" s="2"/>
      <c r="M5170" s="15"/>
      <c r="N5170" s="11"/>
      <c r="O5170" s="11"/>
      <c r="P5170" s="11"/>
      <c r="Q5170" s="11"/>
      <c r="R5170" s="15"/>
      <c r="S5170" s="13"/>
      <c r="T5170" s="13"/>
      <c r="U5170" s="19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12"/>
      <c r="K5171" s="30"/>
      <c r="L5171" s="2"/>
      <c r="M5171" s="15"/>
      <c r="N5171" s="11"/>
      <c r="O5171" s="11"/>
      <c r="P5171" s="11"/>
      <c r="Q5171" s="11"/>
      <c r="R5171" s="15"/>
      <c r="S5171" s="13"/>
      <c r="T5171" s="13"/>
      <c r="U5171" s="19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12"/>
      <c r="K5172" s="30"/>
      <c r="L5172" s="2"/>
      <c r="M5172" s="15"/>
      <c r="N5172" s="11"/>
      <c r="O5172" s="11"/>
      <c r="P5172" s="11"/>
      <c r="Q5172" s="11"/>
      <c r="R5172" s="15"/>
      <c r="S5172" s="13"/>
      <c r="T5172" s="13"/>
      <c r="U5172" s="19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12"/>
      <c r="K5173" s="30"/>
      <c r="L5173" s="2"/>
      <c r="M5173" s="15"/>
      <c r="N5173" s="11"/>
      <c r="O5173" s="11"/>
      <c r="P5173" s="11"/>
      <c r="Q5173" s="11"/>
      <c r="R5173" s="15"/>
      <c r="S5173" s="13"/>
      <c r="T5173" s="13"/>
      <c r="U5173" s="19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12"/>
      <c r="K5174" s="30"/>
      <c r="L5174" s="2"/>
      <c r="M5174" s="15"/>
      <c r="N5174" s="11"/>
      <c r="O5174" s="11"/>
      <c r="P5174" s="11"/>
      <c r="Q5174" s="11"/>
      <c r="R5174" s="15"/>
      <c r="S5174" s="13"/>
      <c r="T5174" s="13"/>
      <c r="U5174" s="19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12"/>
      <c r="K5175" s="30"/>
      <c r="L5175" s="2"/>
      <c r="M5175" s="15"/>
      <c r="N5175" s="11"/>
      <c r="O5175" s="11"/>
      <c r="P5175" s="11"/>
      <c r="Q5175" s="11"/>
      <c r="R5175" s="15"/>
      <c r="S5175" s="13"/>
      <c r="T5175" s="13"/>
      <c r="U5175" s="19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12"/>
      <c r="K5176" s="30"/>
      <c r="L5176" s="2"/>
      <c r="M5176" s="15"/>
      <c r="N5176" s="11"/>
      <c r="O5176" s="11"/>
      <c r="P5176" s="11"/>
      <c r="Q5176" s="11"/>
      <c r="R5176" s="15"/>
      <c r="S5176" s="13"/>
      <c r="T5176" s="13"/>
      <c r="U5176" s="19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12"/>
      <c r="K5177" s="30"/>
      <c r="L5177" s="2"/>
      <c r="M5177" s="15"/>
      <c r="N5177" s="11"/>
      <c r="O5177" s="11"/>
      <c r="P5177" s="11"/>
      <c r="Q5177" s="11"/>
      <c r="R5177" s="15"/>
      <c r="S5177" s="13"/>
      <c r="T5177" s="13"/>
      <c r="U5177" s="19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12"/>
      <c r="K5178" s="30"/>
      <c r="L5178" s="2"/>
      <c r="M5178" s="15"/>
      <c r="N5178" s="11"/>
      <c r="O5178" s="11"/>
      <c r="P5178" s="11"/>
      <c r="Q5178" s="11"/>
      <c r="R5178" s="15"/>
      <c r="S5178" s="13"/>
      <c r="T5178" s="13"/>
      <c r="U5178" s="19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12"/>
      <c r="K5179" s="30"/>
      <c r="L5179" s="2"/>
      <c r="M5179" s="15"/>
      <c r="N5179" s="11"/>
      <c r="O5179" s="11"/>
      <c r="P5179" s="11"/>
      <c r="Q5179" s="11"/>
      <c r="R5179" s="15"/>
      <c r="S5179" s="13"/>
      <c r="T5179" s="13"/>
      <c r="U5179" s="19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12"/>
      <c r="K5180" s="30"/>
      <c r="L5180" s="2"/>
      <c r="M5180" s="15"/>
      <c r="N5180" s="11"/>
      <c r="O5180" s="11"/>
      <c r="P5180" s="11"/>
      <c r="Q5180" s="11"/>
      <c r="R5180" s="15"/>
      <c r="S5180" s="13"/>
      <c r="T5180" s="13"/>
      <c r="U5180" s="19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12"/>
      <c r="K5181" s="30"/>
      <c r="L5181" s="2"/>
      <c r="M5181" s="15"/>
      <c r="N5181" s="11"/>
      <c r="O5181" s="11"/>
      <c r="P5181" s="11"/>
      <c r="Q5181" s="11"/>
      <c r="R5181" s="15"/>
      <c r="S5181" s="13"/>
      <c r="T5181" s="13"/>
      <c r="U5181" s="19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12"/>
      <c r="K5182" s="30"/>
      <c r="L5182" s="2"/>
      <c r="M5182" s="15"/>
      <c r="N5182" s="11"/>
      <c r="O5182" s="11"/>
      <c r="P5182" s="11"/>
      <c r="Q5182" s="11"/>
      <c r="R5182" s="15"/>
      <c r="S5182" s="13"/>
      <c r="T5182" s="13"/>
      <c r="U5182" s="19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12"/>
      <c r="K5183" s="30"/>
      <c r="L5183" s="2"/>
      <c r="M5183" s="15"/>
      <c r="N5183" s="11"/>
      <c r="O5183" s="11"/>
      <c r="P5183" s="11"/>
      <c r="Q5183" s="11"/>
      <c r="R5183" s="15"/>
      <c r="S5183" s="13"/>
      <c r="T5183" s="13"/>
      <c r="U5183" s="19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12"/>
      <c r="K5184" s="30"/>
      <c r="L5184" s="2"/>
      <c r="M5184" s="15"/>
      <c r="N5184" s="11"/>
      <c r="O5184" s="11"/>
      <c r="P5184" s="11"/>
      <c r="Q5184" s="11"/>
      <c r="R5184" s="15"/>
      <c r="S5184" s="13"/>
      <c r="T5184" s="13"/>
      <c r="U5184" s="19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12"/>
      <c r="K5185" s="30"/>
      <c r="L5185" s="2"/>
      <c r="M5185" s="15"/>
      <c r="N5185" s="11"/>
      <c r="O5185" s="11"/>
      <c r="P5185" s="11"/>
      <c r="Q5185" s="11"/>
      <c r="R5185" s="15"/>
      <c r="S5185" s="13"/>
      <c r="T5185" s="13"/>
      <c r="U5185" s="19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12"/>
      <c r="K5186" s="30"/>
      <c r="L5186" s="2"/>
      <c r="M5186" s="15"/>
      <c r="N5186" s="11"/>
      <c r="O5186" s="11"/>
      <c r="P5186" s="11"/>
      <c r="Q5186" s="11"/>
      <c r="R5186" s="15"/>
      <c r="S5186" s="13"/>
      <c r="T5186" s="13"/>
      <c r="U5186" s="19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12"/>
      <c r="K5187" s="30"/>
      <c r="L5187" s="2"/>
      <c r="M5187" s="15"/>
      <c r="N5187" s="11"/>
      <c r="O5187" s="11"/>
      <c r="P5187" s="11"/>
      <c r="Q5187" s="11"/>
      <c r="R5187" s="15"/>
      <c r="S5187" s="13"/>
      <c r="T5187" s="13"/>
      <c r="U5187" s="19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12"/>
      <c r="K5188" s="30"/>
      <c r="L5188" s="2"/>
      <c r="M5188" s="15"/>
      <c r="N5188" s="11"/>
      <c r="O5188" s="11"/>
      <c r="P5188" s="11"/>
      <c r="Q5188" s="11"/>
      <c r="R5188" s="15"/>
      <c r="S5188" s="13"/>
      <c r="T5188" s="13"/>
      <c r="U5188" s="19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12"/>
      <c r="K5189" s="30"/>
      <c r="L5189" s="2"/>
      <c r="M5189" s="15"/>
      <c r="N5189" s="11"/>
      <c r="O5189" s="11"/>
      <c r="P5189" s="11"/>
      <c r="Q5189" s="11"/>
      <c r="R5189" s="15"/>
      <c r="S5189" s="13"/>
      <c r="T5189" s="13"/>
      <c r="U5189" s="19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12"/>
      <c r="K5190" s="30"/>
      <c r="L5190" s="2"/>
      <c r="M5190" s="15"/>
      <c r="N5190" s="11"/>
      <c r="O5190" s="11"/>
      <c r="P5190" s="11"/>
      <c r="Q5190" s="11"/>
      <c r="R5190" s="15"/>
      <c r="S5190" s="13"/>
      <c r="T5190" s="13"/>
      <c r="U5190" s="19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12"/>
      <c r="K5191" s="30"/>
      <c r="L5191" s="2"/>
      <c r="M5191" s="15"/>
      <c r="N5191" s="11"/>
      <c r="O5191" s="11"/>
      <c r="P5191" s="11"/>
      <c r="Q5191" s="11"/>
      <c r="R5191" s="15"/>
      <c r="S5191" s="13"/>
      <c r="T5191" s="13"/>
      <c r="U5191" s="19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12"/>
      <c r="K5192" s="30"/>
      <c r="L5192" s="2"/>
      <c r="M5192" s="15"/>
      <c r="N5192" s="11"/>
      <c r="O5192" s="11"/>
      <c r="P5192" s="11"/>
      <c r="Q5192" s="11"/>
      <c r="R5192" s="15"/>
      <c r="S5192" s="13"/>
      <c r="T5192" s="13"/>
      <c r="U5192" s="19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12"/>
      <c r="K5193" s="30"/>
      <c r="L5193" s="2"/>
      <c r="M5193" s="15"/>
      <c r="N5193" s="11"/>
      <c r="O5193" s="11"/>
      <c r="P5193" s="11"/>
      <c r="Q5193" s="11"/>
      <c r="R5193" s="15"/>
      <c r="S5193" s="13"/>
      <c r="T5193" s="13"/>
      <c r="U5193" s="19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12"/>
      <c r="K5194" s="30"/>
      <c r="L5194" s="2"/>
      <c r="M5194" s="15"/>
      <c r="N5194" s="11"/>
      <c r="O5194" s="11"/>
      <c r="P5194" s="11"/>
      <c r="Q5194" s="11"/>
      <c r="R5194" s="15"/>
      <c r="S5194" s="13"/>
      <c r="T5194" s="13"/>
      <c r="U5194" s="19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12"/>
      <c r="K5195" s="30"/>
      <c r="L5195" s="2"/>
      <c r="M5195" s="15"/>
      <c r="N5195" s="11"/>
      <c r="O5195" s="11"/>
      <c r="P5195" s="11"/>
      <c r="Q5195" s="11"/>
      <c r="R5195" s="15"/>
      <c r="S5195" s="13"/>
      <c r="T5195" s="13"/>
      <c r="U5195" s="19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12"/>
      <c r="K5196" s="30"/>
      <c r="L5196" s="2"/>
      <c r="M5196" s="15"/>
      <c r="N5196" s="11"/>
      <c r="O5196" s="11"/>
      <c r="P5196" s="11"/>
      <c r="Q5196" s="11"/>
      <c r="R5196" s="15"/>
      <c r="S5196" s="13"/>
      <c r="T5196" s="13"/>
      <c r="U5196" s="19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12"/>
      <c r="K5197" s="30"/>
      <c r="L5197" s="2"/>
      <c r="M5197" s="15"/>
      <c r="N5197" s="11"/>
      <c r="O5197" s="11"/>
      <c r="P5197" s="11"/>
      <c r="Q5197" s="11"/>
      <c r="R5197" s="15"/>
      <c r="S5197" s="13"/>
      <c r="T5197" s="13"/>
      <c r="U5197" s="19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12"/>
      <c r="K5198" s="30"/>
      <c r="L5198" s="2"/>
      <c r="M5198" s="15"/>
      <c r="N5198" s="11"/>
      <c r="O5198" s="11"/>
      <c r="P5198" s="11"/>
      <c r="Q5198" s="11"/>
      <c r="R5198" s="15"/>
      <c r="S5198" s="13"/>
      <c r="T5198" s="13"/>
      <c r="U5198" s="19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12"/>
      <c r="K5199" s="30"/>
      <c r="L5199" s="2"/>
      <c r="M5199" s="15"/>
      <c r="N5199" s="11"/>
      <c r="O5199" s="11"/>
      <c r="P5199" s="11"/>
      <c r="Q5199" s="11"/>
      <c r="R5199" s="15"/>
      <c r="S5199" s="13"/>
      <c r="T5199" s="13"/>
      <c r="U5199" s="19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12"/>
      <c r="K5200" s="30"/>
      <c r="L5200" s="2"/>
      <c r="M5200" s="15"/>
      <c r="N5200" s="11"/>
      <c r="O5200" s="11"/>
      <c r="P5200" s="11"/>
      <c r="Q5200" s="11"/>
      <c r="R5200" s="15"/>
      <c r="S5200" s="13"/>
      <c r="T5200" s="13"/>
      <c r="U5200" s="19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12"/>
      <c r="K5201" s="30"/>
      <c r="L5201" s="2"/>
      <c r="M5201" s="15"/>
      <c r="N5201" s="11"/>
      <c r="O5201" s="11"/>
      <c r="P5201" s="11"/>
      <c r="Q5201" s="11"/>
      <c r="R5201" s="15"/>
      <c r="S5201" s="13"/>
      <c r="T5201" s="13"/>
      <c r="U5201" s="19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12"/>
      <c r="K5202" s="30"/>
      <c r="L5202" s="2"/>
      <c r="M5202" s="15"/>
      <c r="N5202" s="11"/>
      <c r="O5202" s="11"/>
      <c r="P5202" s="11"/>
      <c r="Q5202" s="11"/>
      <c r="R5202" s="15"/>
      <c r="S5202" s="13"/>
      <c r="T5202" s="13"/>
      <c r="U5202" s="19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12"/>
      <c r="K5203" s="30"/>
      <c r="L5203" s="2"/>
      <c r="M5203" s="15"/>
      <c r="N5203" s="11"/>
      <c r="O5203" s="11"/>
      <c r="P5203" s="11"/>
      <c r="Q5203" s="11"/>
      <c r="R5203" s="15"/>
      <c r="S5203" s="13"/>
      <c r="T5203" s="13"/>
      <c r="U5203" s="19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12"/>
      <c r="K5204" s="30"/>
      <c r="L5204" s="2"/>
      <c r="M5204" s="15"/>
      <c r="N5204" s="11"/>
      <c r="O5204" s="11"/>
      <c r="P5204" s="11"/>
      <c r="Q5204" s="11"/>
      <c r="R5204" s="15"/>
      <c r="S5204" s="13"/>
      <c r="T5204" s="13"/>
      <c r="U5204" s="19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12"/>
      <c r="K5205" s="30"/>
      <c r="L5205" s="2"/>
      <c r="M5205" s="15"/>
      <c r="N5205" s="11"/>
      <c r="O5205" s="11"/>
      <c r="P5205" s="11"/>
      <c r="Q5205" s="11"/>
      <c r="R5205" s="15"/>
      <c r="S5205" s="13"/>
      <c r="T5205" s="13"/>
      <c r="U5205" s="19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12"/>
      <c r="K5206" s="30"/>
      <c r="L5206" s="2"/>
      <c r="M5206" s="15"/>
      <c r="N5206" s="11"/>
      <c r="O5206" s="11"/>
      <c r="P5206" s="11"/>
      <c r="Q5206" s="11"/>
      <c r="R5206" s="15"/>
      <c r="S5206" s="13"/>
      <c r="T5206" s="13"/>
      <c r="U5206" s="19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12"/>
      <c r="K5207" s="30"/>
      <c r="L5207" s="2"/>
      <c r="M5207" s="15"/>
      <c r="N5207" s="11"/>
      <c r="O5207" s="11"/>
      <c r="P5207" s="11"/>
      <c r="Q5207" s="11"/>
      <c r="R5207" s="15"/>
      <c r="S5207" s="13"/>
      <c r="T5207" s="13"/>
      <c r="U5207" s="19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12"/>
      <c r="K5208" s="30"/>
      <c r="L5208" s="2"/>
      <c r="M5208" s="15"/>
      <c r="N5208" s="11"/>
      <c r="O5208" s="11"/>
      <c r="P5208" s="11"/>
      <c r="Q5208" s="11"/>
      <c r="R5208" s="15"/>
      <c r="S5208" s="13"/>
      <c r="T5208" s="13"/>
      <c r="U5208" s="19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12"/>
      <c r="K5209" s="30"/>
      <c r="L5209" s="2"/>
      <c r="M5209" s="15"/>
      <c r="N5209" s="11"/>
      <c r="O5209" s="11"/>
      <c r="P5209" s="11"/>
      <c r="Q5209" s="11"/>
      <c r="R5209" s="15"/>
      <c r="S5209" s="13"/>
      <c r="T5209" s="13"/>
      <c r="U5209" s="19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12"/>
      <c r="K5210" s="30"/>
      <c r="L5210" s="2"/>
      <c r="M5210" s="15"/>
      <c r="N5210" s="11"/>
      <c r="O5210" s="11"/>
      <c r="P5210" s="11"/>
      <c r="Q5210" s="11"/>
      <c r="R5210" s="15"/>
      <c r="S5210" s="13"/>
      <c r="T5210" s="13"/>
      <c r="U5210" s="19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12"/>
      <c r="K5211" s="30"/>
      <c r="L5211" s="2"/>
      <c r="M5211" s="15"/>
      <c r="N5211" s="11"/>
      <c r="O5211" s="11"/>
      <c r="P5211" s="11"/>
      <c r="Q5211" s="11"/>
      <c r="R5211" s="15"/>
      <c r="S5211" s="13"/>
      <c r="T5211" s="13"/>
      <c r="U5211" s="19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12"/>
      <c r="K5212" s="30"/>
      <c r="L5212" s="2"/>
      <c r="M5212" s="15"/>
      <c r="N5212" s="11"/>
      <c r="O5212" s="11"/>
      <c r="P5212" s="11"/>
      <c r="Q5212" s="11"/>
      <c r="R5212" s="15"/>
      <c r="S5212" s="13"/>
      <c r="T5212" s="13"/>
      <c r="U5212" s="19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12"/>
      <c r="K5213" s="30"/>
      <c r="L5213" s="2"/>
      <c r="M5213" s="15"/>
      <c r="N5213" s="11"/>
      <c r="O5213" s="11"/>
      <c r="P5213" s="11"/>
      <c r="Q5213" s="11"/>
      <c r="R5213" s="15"/>
      <c r="S5213" s="13"/>
      <c r="T5213" s="13"/>
      <c r="U5213" s="19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12"/>
      <c r="K5214" s="30"/>
      <c r="L5214" s="2"/>
      <c r="M5214" s="15"/>
      <c r="N5214" s="11"/>
      <c r="O5214" s="11"/>
      <c r="P5214" s="11"/>
      <c r="Q5214" s="11"/>
      <c r="R5214" s="15"/>
      <c r="S5214" s="13"/>
      <c r="T5214" s="13"/>
      <c r="U5214" s="19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12"/>
      <c r="K5215" s="30"/>
      <c r="L5215" s="2"/>
      <c r="M5215" s="15"/>
      <c r="N5215" s="11"/>
      <c r="O5215" s="11"/>
      <c r="P5215" s="11"/>
      <c r="Q5215" s="11"/>
      <c r="R5215" s="15"/>
      <c r="S5215" s="13"/>
      <c r="T5215" s="13"/>
      <c r="U5215" s="19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12"/>
      <c r="K5216" s="30"/>
      <c r="L5216" s="2"/>
      <c r="M5216" s="15"/>
      <c r="N5216" s="11"/>
      <c r="O5216" s="11"/>
      <c r="P5216" s="11"/>
      <c r="Q5216" s="11"/>
      <c r="R5216" s="15"/>
      <c r="S5216" s="13"/>
      <c r="T5216" s="13"/>
      <c r="U5216" s="19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12"/>
      <c r="K5217" s="30"/>
      <c r="L5217" s="2"/>
      <c r="M5217" s="15"/>
      <c r="N5217" s="11"/>
      <c r="O5217" s="11"/>
      <c r="P5217" s="11"/>
      <c r="Q5217" s="11"/>
      <c r="R5217" s="15"/>
      <c r="S5217" s="13"/>
      <c r="T5217" s="13"/>
      <c r="U5217" s="19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12"/>
      <c r="K5218" s="30"/>
      <c r="L5218" s="2"/>
      <c r="M5218" s="15"/>
      <c r="N5218" s="11"/>
      <c r="O5218" s="11"/>
      <c r="P5218" s="11"/>
      <c r="Q5218" s="11"/>
      <c r="R5218" s="15"/>
      <c r="S5218" s="13"/>
      <c r="T5218" s="13"/>
      <c r="U5218" s="19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12"/>
      <c r="K5219" s="30"/>
      <c r="L5219" s="2"/>
      <c r="M5219" s="15"/>
      <c r="N5219" s="11"/>
      <c r="O5219" s="11"/>
      <c r="P5219" s="11"/>
      <c r="Q5219" s="11"/>
      <c r="R5219" s="15"/>
      <c r="S5219" s="13"/>
      <c r="T5219" s="13"/>
      <c r="U5219" s="19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12"/>
      <c r="K5220" s="30"/>
      <c r="L5220" s="2"/>
      <c r="M5220" s="15"/>
      <c r="N5220" s="11"/>
      <c r="O5220" s="11"/>
      <c r="P5220" s="11"/>
      <c r="Q5220" s="11"/>
      <c r="R5220" s="15"/>
      <c r="S5220" s="13"/>
      <c r="T5220" s="13"/>
      <c r="U5220" s="19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12"/>
      <c r="K5221" s="30"/>
      <c r="L5221" s="2"/>
      <c r="M5221" s="15"/>
      <c r="N5221" s="11"/>
      <c r="O5221" s="11"/>
      <c r="P5221" s="11"/>
      <c r="Q5221" s="11"/>
      <c r="R5221" s="15"/>
      <c r="S5221" s="13"/>
      <c r="T5221" s="13"/>
      <c r="U5221" s="19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12"/>
      <c r="K5222" s="30"/>
      <c r="L5222" s="2"/>
      <c r="M5222" s="15"/>
      <c r="N5222" s="11"/>
      <c r="O5222" s="11"/>
      <c r="P5222" s="11"/>
      <c r="Q5222" s="11"/>
      <c r="R5222" s="15"/>
      <c r="S5222" s="13"/>
      <c r="T5222" s="13"/>
      <c r="U5222" s="19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12"/>
      <c r="K5223" s="30"/>
      <c r="L5223" s="2"/>
      <c r="M5223" s="15"/>
      <c r="N5223" s="11"/>
      <c r="O5223" s="11"/>
      <c r="P5223" s="11"/>
      <c r="Q5223" s="11"/>
      <c r="R5223" s="15"/>
      <c r="S5223" s="13"/>
      <c r="T5223" s="13"/>
      <c r="U5223" s="19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12"/>
      <c r="K5224" s="30"/>
      <c r="L5224" s="2"/>
      <c r="M5224" s="15"/>
      <c r="N5224" s="11"/>
      <c r="O5224" s="11"/>
      <c r="P5224" s="11"/>
      <c r="Q5224" s="11"/>
      <c r="R5224" s="15"/>
      <c r="S5224" s="13"/>
      <c r="T5224" s="13"/>
      <c r="U5224" s="19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12"/>
      <c r="K5225" s="30"/>
      <c r="L5225" s="2"/>
      <c r="M5225" s="15"/>
      <c r="N5225" s="11"/>
      <c r="O5225" s="11"/>
      <c r="P5225" s="11"/>
      <c r="Q5225" s="11"/>
      <c r="R5225" s="15"/>
      <c r="S5225" s="13"/>
      <c r="T5225" s="13"/>
      <c r="U5225" s="19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12"/>
      <c r="K5226" s="30"/>
      <c r="L5226" s="2"/>
      <c r="M5226" s="15"/>
      <c r="N5226" s="11"/>
      <c r="O5226" s="11"/>
      <c r="P5226" s="11"/>
      <c r="Q5226" s="11"/>
      <c r="R5226" s="15"/>
      <c r="S5226" s="13"/>
      <c r="T5226" s="13"/>
      <c r="U5226" s="19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12"/>
      <c r="K5227" s="30"/>
      <c r="L5227" s="2"/>
      <c r="M5227" s="15"/>
      <c r="N5227" s="11"/>
      <c r="O5227" s="11"/>
      <c r="P5227" s="11"/>
      <c r="Q5227" s="11"/>
      <c r="R5227" s="15"/>
      <c r="S5227" s="13"/>
      <c r="T5227" s="13"/>
      <c r="U5227" s="19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12"/>
      <c r="K5228" s="30"/>
      <c r="L5228" s="2"/>
      <c r="M5228" s="15"/>
      <c r="N5228" s="11"/>
      <c r="O5228" s="11"/>
      <c r="P5228" s="11"/>
      <c r="Q5228" s="11"/>
      <c r="R5228" s="15"/>
      <c r="S5228" s="13"/>
      <c r="T5228" s="13"/>
      <c r="U5228" s="19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12"/>
      <c r="K5229" s="30"/>
      <c r="L5229" s="2"/>
      <c r="M5229" s="15"/>
      <c r="N5229" s="11"/>
      <c r="O5229" s="11"/>
      <c r="P5229" s="11"/>
      <c r="Q5229" s="11"/>
      <c r="R5229" s="15"/>
      <c r="S5229" s="13"/>
      <c r="T5229" s="13"/>
      <c r="U5229" s="19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12"/>
      <c r="K5230" s="30"/>
      <c r="L5230" s="2"/>
      <c r="M5230" s="15"/>
      <c r="N5230" s="11"/>
      <c r="O5230" s="11"/>
      <c r="P5230" s="11"/>
      <c r="Q5230" s="11"/>
      <c r="R5230" s="15"/>
      <c r="S5230" s="13"/>
      <c r="T5230" s="13"/>
      <c r="U5230" s="19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12"/>
      <c r="K5231" s="30"/>
      <c r="L5231" s="2"/>
      <c r="M5231" s="15"/>
      <c r="N5231" s="11"/>
      <c r="O5231" s="11"/>
      <c r="P5231" s="11"/>
      <c r="Q5231" s="11"/>
      <c r="R5231" s="15"/>
      <c r="S5231" s="13"/>
      <c r="T5231" s="13"/>
      <c r="U5231" s="19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12"/>
      <c r="K5232" s="30"/>
      <c r="L5232" s="2"/>
      <c r="M5232" s="15"/>
      <c r="N5232" s="11"/>
      <c r="O5232" s="11"/>
      <c r="P5232" s="11"/>
      <c r="Q5232" s="11"/>
      <c r="R5232" s="15"/>
      <c r="S5232" s="13"/>
      <c r="T5232" s="13"/>
      <c r="U5232" s="19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12"/>
      <c r="K5233" s="30"/>
      <c r="L5233" s="2"/>
      <c r="M5233" s="15"/>
      <c r="N5233" s="11"/>
      <c r="O5233" s="11"/>
      <c r="P5233" s="11"/>
      <c r="Q5233" s="11"/>
      <c r="R5233" s="15"/>
      <c r="S5233" s="13"/>
      <c r="T5233" s="13"/>
      <c r="U5233" s="19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12"/>
      <c r="K5234" s="30"/>
      <c r="L5234" s="2"/>
      <c r="M5234" s="15"/>
      <c r="N5234" s="11"/>
      <c r="O5234" s="11"/>
      <c r="P5234" s="11"/>
      <c r="Q5234" s="11"/>
      <c r="R5234" s="15"/>
      <c r="S5234" s="13"/>
      <c r="T5234" s="13"/>
      <c r="U5234" s="19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12"/>
      <c r="K5235" s="30"/>
      <c r="L5235" s="2"/>
      <c r="M5235" s="15"/>
      <c r="N5235" s="11"/>
      <c r="O5235" s="11"/>
      <c r="P5235" s="11"/>
      <c r="Q5235" s="11"/>
      <c r="R5235" s="15"/>
      <c r="S5235" s="13"/>
      <c r="T5235" s="13"/>
      <c r="U5235" s="19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12"/>
      <c r="K5236" s="30"/>
      <c r="L5236" s="2"/>
      <c r="M5236" s="15"/>
      <c r="N5236" s="11"/>
      <c r="O5236" s="11"/>
      <c r="P5236" s="11"/>
      <c r="Q5236" s="11"/>
      <c r="R5236" s="15"/>
      <c r="S5236" s="13"/>
      <c r="T5236" s="13"/>
      <c r="U5236" s="19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12"/>
      <c r="K5237" s="30"/>
      <c r="L5237" s="2"/>
      <c r="M5237" s="15"/>
      <c r="N5237" s="11"/>
      <c r="O5237" s="11"/>
      <c r="P5237" s="11"/>
      <c r="Q5237" s="11"/>
      <c r="R5237" s="15"/>
      <c r="S5237" s="13"/>
      <c r="T5237" s="13"/>
      <c r="U5237" s="19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12"/>
      <c r="K5238" s="30"/>
      <c r="L5238" s="2"/>
      <c r="M5238" s="15"/>
      <c r="N5238" s="11"/>
      <c r="O5238" s="11"/>
      <c r="P5238" s="11"/>
      <c r="Q5238" s="11"/>
      <c r="R5238" s="15"/>
      <c r="S5238" s="13"/>
      <c r="T5238" s="13"/>
      <c r="U5238" s="19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12"/>
      <c r="K5239" s="30"/>
      <c r="L5239" s="2"/>
      <c r="M5239" s="15"/>
      <c r="N5239" s="11"/>
      <c r="O5239" s="11"/>
      <c r="P5239" s="11"/>
      <c r="Q5239" s="11"/>
      <c r="R5239" s="15"/>
      <c r="S5239" s="13"/>
      <c r="T5239" s="13"/>
      <c r="U5239" s="19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12"/>
      <c r="K5240" s="30"/>
      <c r="L5240" s="2"/>
      <c r="M5240" s="15"/>
      <c r="N5240" s="11"/>
      <c r="O5240" s="11"/>
      <c r="P5240" s="11"/>
      <c r="Q5240" s="11"/>
      <c r="R5240" s="15"/>
      <c r="S5240" s="13"/>
      <c r="T5240" s="13"/>
      <c r="U5240" s="19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12"/>
      <c r="K5241" s="30"/>
      <c r="L5241" s="2"/>
      <c r="M5241" s="15"/>
      <c r="N5241" s="11"/>
      <c r="O5241" s="11"/>
      <c r="P5241" s="11"/>
      <c r="Q5241" s="11"/>
      <c r="R5241" s="15"/>
      <c r="S5241" s="13"/>
      <c r="T5241" s="13"/>
      <c r="U5241" s="19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12"/>
      <c r="K5242" s="30"/>
      <c r="L5242" s="2"/>
      <c r="M5242" s="15"/>
      <c r="N5242" s="11"/>
      <c r="O5242" s="11"/>
      <c r="P5242" s="11"/>
      <c r="Q5242" s="11"/>
      <c r="R5242" s="15"/>
      <c r="S5242" s="13"/>
      <c r="T5242" s="13"/>
      <c r="U5242" s="19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12"/>
      <c r="K5243" s="30"/>
      <c r="L5243" s="2"/>
      <c r="M5243" s="15"/>
      <c r="N5243" s="11"/>
      <c r="O5243" s="11"/>
      <c r="P5243" s="11"/>
      <c r="Q5243" s="11"/>
      <c r="R5243" s="15"/>
      <c r="S5243" s="13"/>
      <c r="T5243" s="13"/>
      <c r="U5243" s="19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12"/>
      <c r="K5244" s="30"/>
      <c r="L5244" s="2"/>
      <c r="M5244" s="15"/>
      <c r="N5244" s="11"/>
      <c r="O5244" s="11"/>
      <c r="P5244" s="11"/>
      <c r="Q5244" s="11"/>
      <c r="R5244" s="15"/>
      <c r="S5244" s="13"/>
      <c r="T5244" s="13"/>
      <c r="U5244" s="19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12"/>
      <c r="K5245" s="30"/>
      <c r="L5245" s="2"/>
      <c r="M5245" s="15"/>
      <c r="N5245" s="11"/>
      <c r="O5245" s="11"/>
      <c r="P5245" s="11"/>
      <c r="Q5245" s="11"/>
      <c r="R5245" s="15"/>
      <c r="S5245" s="13"/>
      <c r="T5245" s="13"/>
      <c r="U5245" s="19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12"/>
      <c r="K5246" s="30"/>
      <c r="L5246" s="2"/>
      <c r="M5246" s="15"/>
      <c r="N5246" s="11"/>
      <c r="O5246" s="11"/>
      <c r="P5246" s="11"/>
      <c r="Q5246" s="11"/>
      <c r="R5246" s="15"/>
      <c r="S5246" s="13"/>
      <c r="T5246" s="13"/>
      <c r="U5246" s="19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12"/>
      <c r="K5247" s="30"/>
      <c r="L5247" s="2"/>
      <c r="M5247" s="15"/>
      <c r="N5247" s="11"/>
      <c r="O5247" s="11"/>
      <c r="P5247" s="11"/>
      <c r="Q5247" s="11"/>
      <c r="R5247" s="15"/>
      <c r="S5247" s="13"/>
      <c r="T5247" s="13"/>
      <c r="U5247" s="19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12"/>
      <c r="K5248" s="30"/>
      <c r="L5248" s="2"/>
      <c r="M5248" s="15"/>
      <c r="N5248" s="11"/>
      <c r="O5248" s="11"/>
      <c r="P5248" s="11"/>
      <c r="Q5248" s="11"/>
      <c r="R5248" s="15"/>
      <c r="S5248" s="13"/>
      <c r="T5248" s="13"/>
      <c r="U5248" s="19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12"/>
      <c r="K5249" s="30"/>
      <c r="L5249" s="2"/>
      <c r="M5249" s="15"/>
      <c r="N5249" s="11"/>
      <c r="O5249" s="11"/>
      <c r="P5249" s="11"/>
      <c r="Q5249" s="11"/>
      <c r="R5249" s="15"/>
      <c r="S5249" s="13"/>
      <c r="T5249" s="13"/>
      <c r="U5249" s="19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12"/>
      <c r="K5250" s="30"/>
      <c r="L5250" s="2"/>
      <c r="M5250" s="15"/>
      <c r="N5250" s="11"/>
      <c r="O5250" s="11"/>
      <c r="P5250" s="11"/>
      <c r="Q5250" s="11"/>
      <c r="R5250" s="15"/>
      <c r="S5250" s="13"/>
      <c r="T5250" s="13"/>
      <c r="U5250" s="19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12"/>
      <c r="K5251" s="30"/>
      <c r="L5251" s="2"/>
      <c r="M5251" s="15"/>
      <c r="N5251" s="11"/>
      <c r="O5251" s="11"/>
      <c r="P5251" s="11"/>
      <c r="Q5251" s="11"/>
      <c r="R5251" s="15"/>
      <c r="S5251" s="13"/>
      <c r="T5251" s="13"/>
      <c r="U5251" s="19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12"/>
      <c r="K5252" s="30"/>
      <c r="L5252" s="2"/>
      <c r="M5252" s="15"/>
      <c r="N5252" s="11"/>
      <c r="O5252" s="11"/>
      <c r="P5252" s="11"/>
      <c r="Q5252" s="11"/>
      <c r="R5252" s="15"/>
      <c r="S5252" s="13"/>
      <c r="T5252" s="13"/>
      <c r="U5252" s="19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12"/>
      <c r="K5253" s="30"/>
      <c r="L5253" s="2"/>
      <c r="M5253" s="15"/>
      <c r="N5253" s="11"/>
      <c r="O5253" s="11"/>
      <c r="P5253" s="11"/>
      <c r="Q5253" s="11"/>
      <c r="R5253" s="15"/>
      <c r="S5253" s="13"/>
      <c r="T5253" s="13"/>
      <c r="U5253" s="19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12"/>
      <c r="K5254" s="30"/>
      <c r="L5254" s="2"/>
      <c r="M5254" s="15"/>
      <c r="N5254" s="11"/>
      <c r="O5254" s="11"/>
      <c r="P5254" s="11"/>
      <c r="Q5254" s="11"/>
      <c r="R5254" s="15"/>
      <c r="S5254" s="13"/>
      <c r="T5254" s="13"/>
      <c r="U5254" s="19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12"/>
      <c r="K5255" s="30"/>
      <c r="L5255" s="2"/>
      <c r="M5255" s="15"/>
      <c r="N5255" s="11"/>
      <c r="O5255" s="11"/>
      <c r="P5255" s="11"/>
      <c r="Q5255" s="11"/>
      <c r="R5255" s="15"/>
      <c r="S5255" s="13"/>
      <c r="T5255" s="13"/>
      <c r="U5255" s="19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12"/>
      <c r="K5256" s="30"/>
      <c r="L5256" s="2"/>
      <c r="M5256" s="15"/>
      <c r="N5256" s="11"/>
      <c r="O5256" s="11"/>
      <c r="P5256" s="11"/>
      <c r="Q5256" s="11"/>
      <c r="R5256" s="15"/>
      <c r="S5256" s="13"/>
      <c r="T5256" s="13"/>
      <c r="U5256" s="19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12"/>
      <c r="K5257" s="30"/>
      <c r="L5257" s="2"/>
      <c r="M5257" s="15"/>
      <c r="N5257" s="11"/>
      <c r="O5257" s="11"/>
      <c r="P5257" s="11"/>
      <c r="Q5257" s="11"/>
      <c r="R5257" s="15"/>
      <c r="S5257" s="13"/>
      <c r="T5257" s="13"/>
      <c r="U5257" s="19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12"/>
      <c r="K5258" s="30"/>
      <c r="L5258" s="2"/>
      <c r="M5258" s="15"/>
      <c r="N5258" s="11"/>
      <c r="O5258" s="11"/>
      <c r="P5258" s="11"/>
      <c r="Q5258" s="11"/>
      <c r="R5258" s="15"/>
      <c r="S5258" s="13"/>
      <c r="T5258" s="13"/>
      <c r="U5258" s="19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12"/>
      <c r="K5259" s="30"/>
      <c r="L5259" s="2"/>
      <c r="M5259" s="15"/>
      <c r="N5259" s="11"/>
      <c r="O5259" s="11"/>
      <c r="P5259" s="11"/>
      <c r="Q5259" s="11"/>
      <c r="R5259" s="15"/>
      <c r="S5259" s="13"/>
      <c r="T5259" s="13"/>
      <c r="U5259" s="19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12"/>
      <c r="K5260" s="30"/>
      <c r="L5260" s="2"/>
      <c r="M5260" s="15"/>
      <c r="N5260" s="11"/>
      <c r="O5260" s="11"/>
      <c r="P5260" s="11"/>
      <c r="Q5260" s="11"/>
      <c r="R5260" s="15"/>
      <c r="S5260" s="13"/>
      <c r="T5260" s="13"/>
      <c r="U5260" s="19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12"/>
      <c r="K5261" s="30"/>
      <c r="L5261" s="2"/>
      <c r="M5261" s="15"/>
      <c r="N5261" s="11"/>
      <c r="O5261" s="11"/>
      <c r="P5261" s="11"/>
      <c r="Q5261" s="11"/>
      <c r="R5261" s="15"/>
      <c r="S5261" s="13"/>
      <c r="T5261" s="13"/>
      <c r="U5261" s="19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12"/>
      <c r="K5262" s="30"/>
      <c r="L5262" s="2"/>
      <c r="M5262" s="15"/>
      <c r="N5262" s="11"/>
      <c r="O5262" s="11"/>
      <c r="P5262" s="11"/>
      <c r="Q5262" s="11"/>
      <c r="R5262" s="15"/>
      <c r="S5262" s="13"/>
      <c r="T5262" s="13"/>
      <c r="U5262" s="19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12"/>
      <c r="K5263" s="30"/>
      <c r="L5263" s="2"/>
      <c r="M5263" s="15"/>
      <c r="N5263" s="11"/>
      <c r="O5263" s="11"/>
      <c r="P5263" s="11"/>
      <c r="Q5263" s="11"/>
      <c r="R5263" s="15"/>
      <c r="S5263" s="13"/>
      <c r="T5263" s="13"/>
      <c r="U5263" s="19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12"/>
      <c r="K5264" s="30"/>
      <c r="L5264" s="2"/>
      <c r="M5264" s="15"/>
      <c r="N5264" s="11"/>
      <c r="O5264" s="11"/>
      <c r="P5264" s="11"/>
      <c r="Q5264" s="11"/>
      <c r="R5264" s="15"/>
      <c r="S5264" s="13"/>
      <c r="T5264" s="13"/>
      <c r="U5264" s="19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12"/>
      <c r="K5265" s="30"/>
      <c r="L5265" s="2"/>
      <c r="M5265" s="15"/>
      <c r="N5265" s="11"/>
      <c r="O5265" s="11"/>
      <c r="P5265" s="11"/>
      <c r="Q5265" s="11"/>
      <c r="R5265" s="15"/>
      <c r="S5265" s="13"/>
      <c r="T5265" s="13"/>
      <c r="U5265" s="19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12"/>
      <c r="K5266" s="30"/>
      <c r="L5266" s="2"/>
      <c r="M5266" s="15"/>
      <c r="N5266" s="11"/>
      <c r="O5266" s="11"/>
      <c r="P5266" s="11"/>
      <c r="Q5266" s="11"/>
      <c r="R5266" s="15"/>
      <c r="S5266" s="13"/>
      <c r="T5266" s="13"/>
      <c r="U5266" s="19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12"/>
      <c r="K5267" s="30"/>
      <c r="L5267" s="2"/>
      <c r="M5267" s="15"/>
      <c r="N5267" s="11"/>
      <c r="O5267" s="11"/>
      <c r="P5267" s="11"/>
      <c r="Q5267" s="11"/>
      <c r="R5267" s="15"/>
      <c r="S5267" s="13"/>
      <c r="T5267" s="13"/>
      <c r="U5267" s="19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12"/>
      <c r="K5268" s="30"/>
      <c r="L5268" s="2"/>
      <c r="M5268" s="15"/>
      <c r="N5268" s="11"/>
      <c r="O5268" s="11"/>
      <c r="P5268" s="11"/>
      <c r="Q5268" s="11"/>
      <c r="R5268" s="15"/>
      <c r="S5268" s="13"/>
      <c r="T5268" s="13"/>
      <c r="U5268" s="19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12"/>
      <c r="K5269" s="30"/>
      <c r="L5269" s="2"/>
      <c r="M5269" s="15"/>
      <c r="N5269" s="11"/>
      <c r="O5269" s="11"/>
      <c r="P5269" s="11"/>
      <c r="Q5269" s="11"/>
      <c r="R5269" s="15"/>
      <c r="S5269" s="13"/>
      <c r="T5269" s="13"/>
      <c r="U5269" s="19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12"/>
      <c r="K5270" s="30"/>
      <c r="L5270" s="2"/>
      <c r="M5270" s="15"/>
      <c r="N5270" s="11"/>
      <c r="O5270" s="11"/>
      <c r="P5270" s="11"/>
      <c r="Q5270" s="11"/>
      <c r="R5270" s="15"/>
      <c r="S5270" s="13"/>
      <c r="T5270" s="13"/>
      <c r="U5270" s="19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12"/>
      <c r="K5271" s="30"/>
      <c r="L5271" s="2"/>
      <c r="M5271" s="15"/>
      <c r="N5271" s="11"/>
      <c r="O5271" s="11"/>
      <c r="P5271" s="11"/>
      <c r="Q5271" s="11"/>
      <c r="R5271" s="15"/>
      <c r="S5271" s="13"/>
      <c r="T5271" s="13"/>
      <c r="U5271" s="19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12"/>
      <c r="K5272" s="30"/>
      <c r="L5272" s="2"/>
      <c r="M5272" s="15"/>
      <c r="N5272" s="11"/>
      <c r="O5272" s="11"/>
      <c r="P5272" s="11"/>
      <c r="Q5272" s="11"/>
      <c r="R5272" s="15"/>
      <c r="S5272" s="13"/>
      <c r="T5272" s="13"/>
      <c r="U5272" s="19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12"/>
      <c r="K5273" s="30"/>
      <c r="L5273" s="2"/>
      <c r="M5273" s="15"/>
      <c r="N5273" s="11"/>
      <c r="O5273" s="11"/>
      <c r="P5273" s="11"/>
      <c r="Q5273" s="11"/>
      <c r="R5273" s="15"/>
      <c r="S5273" s="13"/>
      <c r="T5273" s="13"/>
      <c r="U5273" s="19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12"/>
      <c r="K5274" s="30"/>
      <c r="L5274" s="2"/>
      <c r="M5274" s="15"/>
      <c r="N5274" s="11"/>
      <c r="O5274" s="11"/>
      <c r="P5274" s="11"/>
      <c r="Q5274" s="11"/>
      <c r="R5274" s="15"/>
      <c r="S5274" s="13"/>
      <c r="T5274" s="13"/>
      <c r="U5274" s="19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12"/>
      <c r="K5275" s="30"/>
      <c r="L5275" s="2"/>
      <c r="M5275" s="15"/>
      <c r="N5275" s="11"/>
      <c r="O5275" s="11"/>
      <c r="P5275" s="11"/>
      <c r="Q5275" s="11"/>
      <c r="R5275" s="15"/>
      <c r="S5275" s="13"/>
      <c r="T5275" s="13"/>
      <c r="U5275" s="19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12"/>
      <c r="K5276" s="30"/>
      <c r="L5276" s="2"/>
      <c r="M5276" s="15"/>
      <c r="N5276" s="11"/>
      <c r="O5276" s="11"/>
      <c r="P5276" s="11"/>
      <c r="Q5276" s="11"/>
      <c r="R5276" s="15"/>
      <c r="S5276" s="13"/>
      <c r="T5276" s="13"/>
      <c r="U5276" s="19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12"/>
      <c r="K5277" s="30"/>
      <c r="L5277" s="2"/>
      <c r="M5277" s="15"/>
      <c r="N5277" s="11"/>
      <c r="O5277" s="11"/>
      <c r="P5277" s="11"/>
      <c r="Q5277" s="11"/>
      <c r="R5277" s="15"/>
      <c r="S5277" s="13"/>
      <c r="T5277" s="13"/>
      <c r="U5277" s="19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12"/>
      <c r="K5278" s="30"/>
      <c r="L5278" s="2"/>
      <c r="M5278" s="15"/>
      <c r="N5278" s="11"/>
      <c r="O5278" s="11"/>
      <c r="P5278" s="11"/>
      <c r="Q5278" s="11"/>
      <c r="R5278" s="15"/>
      <c r="S5278" s="13"/>
      <c r="T5278" s="13"/>
      <c r="U5278" s="19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12"/>
      <c r="K5279" s="30"/>
      <c r="L5279" s="2"/>
      <c r="M5279" s="15"/>
      <c r="N5279" s="11"/>
      <c r="O5279" s="11"/>
      <c r="P5279" s="11"/>
      <c r="Q5279" s="11"/>
      <c r="R5279" s="15"/>
      <c r="S5279" s="13"/>
      <c r="T5279" s="13"/>
      <c r="U5279" s="19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12"/>
      <c r="K5280" s="30"/>
      <c r="L5280" s="2"/>
      <c r="M5280" s="15"/>
      <c r="N5280" s="11"/>
      <c r="O5280" s="11"/>
      <c r="P5280" s="11"/>
      <c r="Q5280" s="11"/>
      <c r="R5280" s="15"/>
      <c r="S5280" s="13"/>
      <c r="T5280" s="13"/>
      <c r="U5280" s="19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12"/>
      <c r="K5281" s="30"/>
      <c r="L5281" s="2"/>
      <c r="M5281" s="15"/>
      <c r="N5281" s="11"/>
      <c r="O5281" s="11"/>
      <c r="P5281" s="11"/>
      <c r="Q5281" s="11"/>
      <c r="R5281" s="15"/>
      <c r="S5281" s="13"/>
      <c r="T5281" s="13"/>
      <c r="U5281" s="19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12"/>
      <c r="K5282" s="30"/>
      <c r="L5282" s="2"/>
      <c r="M5282" s="15"/>
      <c r="N5282" s="11"/>
      <c r="O5282" s="11"/>
      <c r="P5282" s="11"/>
      <c r="Q5282" s="11"/>
      <c r="R5282" s="15"/>
      <c r="S5282" s="13"/>
      <c r="T5282" s="13"/>
      <c r="U5282" s="19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12"/>
      <c r="K5283" s="30"/>
      <c r="L5283" s="2"/>
      <c r="M5283" s="15"/>
      <c r="N5283" s="11"/>
      <c r="O5283" s="11"/>
      <c r="P5283" s="11"/>
      <c r="Q5283" s="11"/>
      <c r="R5283" s="15"/>
      <c r="S5283" s="13"/>
      <c r="T5283" s="13"/>
      <c r="U5283" s="19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12"/>
      <c r="K5284" s="30"/>
      <c r="L5284" s="2"/>
      <c r="M5284" s="15"/>
      <c r="N5284" s="11"/>
      <c r="O5284" s="11"/>
      <c r="P5284" s="11"/>
      <c r="Q5284" s="11"/>
      <c r="R5284" s="15"/>
      <c r="S5284" s="13"/>
      <c r="T5284" s="13"/>
      <c r="U5284" s="19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12"/>
      <c r="K5285" s="30"/>
      <c r="L5285" s="2"/>
      <c r="M5285" s="15"/>
      <c r="N5285" s="11"/>
      <c r="O5285" s="11"/>
      <c r="P5285" s="11"/>
      <c r="Q5285" s="11"/>
      <c r="R5285" s="15"/>
      <c r="S5285" s="13"/>
      <c r="T5285" s="13"/>
      <c r="U5285" s="19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12"/>
      <c r="K5286" s="30"/>
      <c r="L5286" s="2"/>
      <c r="M5286" s="15"/>
      <c r="N5286" s="11"/>
      <c r="O5286" s="11"/>
      <c r="P5286" s="11"/>
      <c r="Q5286" s="11"/>
      <c r="R5286" s="15"/>
      <c r="S5286" s="13"/>
      <c r="T5286" s="13"/>
      <c r="U5286" s="19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12"/>
      <c r="K5287" s="30"/>
      <c r="L5287" s="2"/>
      <c r="M5287" s="15"/>
      <c r="N5287" s="11"/>
      <c r="O5287" s="11"/>
      <c r="P5287" s="11"/>
      <c r="Q5287" s="11"/>
      <c r="R5287" s="15"/>
      <c r="S5287" s="13"/>
      <c r="T5287" s="13"/>
      <c r="U5287" s="19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12"/>
      <c r="K5288" s="30"/>
      <c r="L5288" s="2"/>
      <c r="M5288" s="15"/>
      <c r="N5288" s="11"/>
      <c r="O5288" s="11"/>
      <c r="P5288" s="11"/>
      <c r="Q5288" s="11"/>
      <c r="R5288" s="15"/>
      <c r="S5288" s="13"/>
      <c r="T5288" s="13"/>
      <c r="U5288" s="19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12"/>
      <c r="K5289" s="30"/>
      <c r="L5289" s="2"/>
      <c r="M5289" s="15"/>
      <c r="N5289" s="11"/>
      <c r="O5289" s="11"/>
      <c r="P5289" s="11"/>
      <c r="Q5289" s="11"/>
      <c r="R5289" s="15"/>
      <c r="S5289" s="13"/>
      <c r="T5289" s="13"/>
      <c r="U5289" s="19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12"/>
      <c r="K5290" s="30"/>
      <c r="L5290" s="2"/>
      <c r="M5290" s="15"/>
      <c r="N5290" s="11"/>
      <c r="O5290" s="11"/>
      <c r="P5290" s="11"/>
      <c r="Q5290" s="11"/>
      <c r="R5290" s="15"/>
      <c r="S5290" s="13"/>
      <c r="T5290" s="13"/>
      <c r="U5290" s="19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12"/>
      <c r="K5291" s="30"/>
      <c r="L5291" s="2"/>
      <c r="M5291" s="15"/>
      <c r="N5291" s="11"/>
      <c r="O5291" s="11"/>
      <c r="P5291" s="11"/>
      <c r="Q5291" s="11"/>
      <c r="R5291" s="15"/>
      <c r="S5291" s="13"/>
      <c r="T5291" s="13"/>
      <c r="U5291" s="19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12"/>
      <c r="K5292" s="30"/>
      <c r="L5292" s="2"/>
      <c r="M5292" s="15"/>
      <c r="N5292" s="11"/>
      <c r="O5292" s="11"/>
      <c r="P5292" s="11"/>
      <c r="Q5292" s="11"/>
      <c r="R5292" s="15"/>
      <c r="S5292" s="13"/>
      <c r="T5292" s="13"/>
      <c r="U5292" s="19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12"/>
      <c r="K5293" s="30"/>
      <c r="L5293" s="2"/>
      <c r="M5293" s="15"/>
      <c r="N5293" s="11"/>
      <c r="O5293" s="11"/>
      <c r="P5293" s="11"/>
      <c r="Q5293" s="11"/>
      <c r="R5293" s="15"/>
      <c r="S5293" s="13"/>
      <c r="T5293" s="13"/>
      <c r="U5293" s="19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12"/>
      <c r="K5294" s="30"/>
      <c r="L5294" s="2"/>
      <c r="M5294" s="15"/>
      <c r="N5294" s="11"/>
      <c r="O5294" s="11"/>
      <c r="P5294" s="11"/>
      <c r="Q5294" s="11"/>
      <c r="R5294" s="15"/>
      <c r="S5294" s="13"/>
      <c r="T5294" s="13"/>
      <c r="U5294" s="19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12"/>
      <c r="K5295" s="30"/>
      <c r="L5295" s="2"/>
      <c r="M5295" s="15"/>
      <c r="N5295" s="11"/>
      <c r="O5295" s="11"/>
      <c r="P5295" s="11"/>
      <c r="Q5295" s="11"/>
      <c r="R5295" s="15"/>
      <c r="S5295" s="13"/>
      <c r="T5295" s="13"/>
      <c r="U5295" s="19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12"/>
      <c r="K5296" s="30"/>
      <c r="L5296" s="2"/>
      <c r="M5296" s="15"/>
      <c r="N5296" s="11"/>
      <c r="O5296" s="11"/>
      <c r="P5296" s="11"/>
      <c r="Q5296" s="11"/>
      <c r="R5296" s="15"/>
      <c r="S5296" s="13"/>
      <c r="T5296" s="13"/>
      <c r="U5296" s="19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12"/>
      <c r="K5297" s="30"/>
      <c r="L5297" s="2"/>
      <c r="M5297" s="15"/>
      <c r="N5297" s="11"/>
      <c r="O5297" s="11"/>
      <c r="P5297" s="11"/>
      <c r="Q5297" s="11"/>
      <c r="R5297" s="15"/>
      <c r="S5297" s="13"/>
      <c r="T5297" s="13"/>
      <c r="U5297" s="19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12"/>
      <c r="K5298" s="30"/>
      <c r="L5298" s="2"/>
      <c r="M5298" s="15"/>
      <c r="N5298" s="11"/>
      <c r="O5298" s="11"/>
      <c r="P5298" s="11"/>
      <c r="Q5298" s="11"/>
      <c r="R5298" s="15"/>
      <c r="S5298" s="13"/>
      <c r="T5298" s="13"/>
      <c r="U5298" s="19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12"/>
      <c r="K5299" s="30"/>
      <c r="L5299" s="2"/>
      <c r="M5299" s="15"/>
      <c r="N5299" s="11"/>
      <c r="O5299" s="11"/>
      <c r="P5299" s="11"/>
      <c r="Q5299" s="11"/>
      <c r="R5299" s="15"/>
      <c r="S5299" s="13"/>
      <c r="T5299" s="13"/>
      <c r="U5299" s="19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12"/>
      <c r="K5300" s="30"/>
      <c r="L5300" s="2"/>
      <c r="M5300" s="15"/>
      <c r="N5300" s="11"/>
      <c r="O5300" s="11"/>
      <c r="P5300" s="11"/>
      <c r="Q5300" s="11"/>
      <c r="R5300" s="15"/>
      <c r="S5300" s="13"/>
      <c r="T5300" s="13"/>
      <c r="U5300" s="19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12"/>
      <c r="K5301" s="30"/>
      <c r="L5301" s="2"/>
      <c r="M5301" s="15"/>
      <c r="N5301" s="11"/>
      <c r="O5301" s="11"/>
      <c r="P5301" s="11"/>
      <c r="Q5301" s="11"/>
      <c r="R5301" s="15"/>
      <c r="S5301" s="13"/>
      <c r="T5301" s="13"/>
      <c r="U5301" s="19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12"/>
      <c r="K5302" s="30"/>
      <c r="L5302" s="2"/>
      <c r="M5302" s="15"/>
      <c r="N5302" s="11"/>
      <c r="O5302" s="11"/>
      <c r="P5302" s="11"/>
      <c r="Q5302" s="11"/>
      <c r="R5302" s="15"/>
      <c r="S5302" s="13"/>
      <c r="T5302" s="13"/>
      <c r="U5302" s="19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12"/>
      <c r="K5303" s="30"/>
      <c r="L5303" s="2"/>
      <c r="M5303" s="15"/>
      <c r="N5303" s="11"/>
      <c r="O5303" s="11"/>
      <c r="P5303" s="11"/>
      <c r="Q5303" s="11"/>
      <c r="R5303" s="15"/>
      <c r="S5303" s="13"/>
      <c r="T5303" s="13"/>
      <c r="U5303" s="19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12"/>
      <c r="K5304" s="30"/>
      <c r="L5304" s="2"/>
      <c r="M5304" s="15"/>
      <c r="N5304" s="11"/>
      <c r="O5304" s="11"/>
      <c r="P5304" s="11"/>
      <c r="Q5304" s="11"/>
      <c r="R5304" s="15"/>
      <c r="S5304" s="13"/>
      <c r="T5304" s="13"/>
      <c r="U5304" s="19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12"/>
      <c r="K5305" s="30"/>
      <c r="L5305" s="2"/>
      <c r="M5305" s="15"/>
      <c r="N5305" s="11"/>
      <c r="O5305" s="11"/>
      <c r="P5305" s="11"/>
      <c r="Q5305" s="11"/>
      <c r="R5305" s="15"/>
      <c r="S5305" s="13"/>
      <c r="T5305" s="13"/>
      <c r="U5305" s="19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12"/>
      <c r="K5306" s="30"/>
      <c r="L5306" s="2"/>
      <c r="M5306" s="15"/>
      <c r="N5306" s="11"/>
      <c r="O5306" s="11"/>
      <c r="P5306" s="11"/>
      <c r="Q5306" s="11"/>
      <c r="R5306" s="15"/>
      <c r="S5306" s="13"/>
      <c r="T5306" s="13"/>
      <c r="U5306" s="19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12"/>
      <c r="K5307" s="30"/>
      <c r="L5307" s="2"/>
      <c r="M5307" s="15"/>
      <c r="N5307" s="11"/>
      <c r="O5307" s="11"/>
      <c r="P5307" s="11"/>
      <c r="Q5307" s="11"/>
      <c r="R5307" s="15"/>
      <c r="S5307" s="13"/>
      <c r="T5307" s="13"/>
      <c r="U5307" s="19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12"/>
      <c r="K5308" s="30"/>
      <c r="L5308" s="2"/>
      <c r="M5308" s="15"/>
      <c r="N5308" s="11"/>
      <c r="O5308" s="11"/>
      <c r="P5308" s="11"/>
      <c r="Q5308" s="11"/>
      <c r="R5308" s="15"/>
      <c r="S5308" s="13"/>
      <c r="T5308" s="13"/>
      <c r="U5308" s="19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12"/>
      <c r="K5309" s="30"/>
      <c r="L5309" s="2"/>
      <c r="M5309" s="15"/>
      <c r="N5309" s="11"/>
      <c r="O5309" s="11"/>
      <c r="P5309" s="11"/>
      <c r="Q5309" s="11"/>
      <c r="R5309" s="15"/>
      <c r="S5309" s="13"/>
      <c r="T5309" s="13"/>
      <c r="U5309" s="19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12"/>
      <c r="K5310" s="30"/>
      <c r="L5310" s="2"/>
      <c r="M5310" s="15"/>
      <c r="N5310" s="11"/>
      <c r="O5310" s="11"/>
      <c r="P5310" s="11"/>
      <c r="Q5310" s="11"/>
      <c r="R5310" s="15"/>
      <c r="S5310" s="13"/>
      <c r="T5310" s="13"/>
      <c r="U5310" s="19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12"/>
      <c r="K5311" s="30"/>
      <c r="L5311" s="2"/>
      <c r="M5311" s="15"/>
      <c r="N5311" s="11"/>
      <c r="O5311" s="11"/>
      <c r="P5311" s="11"/>
      <c r="Q5311" s="11"/>
      <c r="R5311" s="15"/>
      <c r="S5311" s="13"/>
      <c r="T5311" s="13"/>
      <c r="U5311" s="19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12"/>
      <c r="K5312" s="30"/>
      <c r="L5312" s="2"/>
      <c r="M5312" s="15"/>
      <c r="N5312" s="11"/>
      <c r="O5312" s="11"/>
      <c r="P5312" s="11"/>
      <c r="Q5312" s="11"/>
      <c r="R5312" s="15"/>
      <c r="S5312" s="13"/>
      <c r="T5312" s="13"/>
      <c r="U5312" s="19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12"/>
      <c r="K5313" s="30"/>
      <c r="L5313" s="2"/>
      <c r="M5313" s="15"/>
      <c r="N5313" s="11"/>
      <c r="O5313" s="11"/>
      <c r="P5313" s="11"/>
      <c r="Q5313" s="11"/>
      <c r="R5313" s="15"/>
      <c r="S5313" s="13"/>
      <c r="T5313" s="13"/>
      <c r="U5313" s="19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12"/>
      <c r="K5314" s="30"/>
      <c r="L5314" s="2"/>
      <c r="M5314" s="15"/>
      <c r="N5314" s="11"/>
      <c r="O5314" s="11"/>
      <c r="P5314" s="11"/>
      <c r="Q5314" s="11"/>
      <c r="R5314" s="15"/>
      <c r="S5314" s="13"/>
      <c r="T5314" s="13"/>
      <c r="U5314" s="19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12"/>
      <c r="K5315" s="30"/>
      <c r="L5315" s="2"/>
      <c r="M5315" s="15"/>
      <c r="N5315" s="11"/>
      <c r="O5315" s="11"/>
      <c r="P5315" s="11"/>
      <c r="Q5315" s="11"/>
      <c r="R5315" s="15"/>
      <c r="S5315" s="13"/>
      <c r="T5315" s="13"/>
      <c r="U5315" s="19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12"/>
      <c r="K5316" s="30"/>
      <c r="L5316" s="2"/>
      <c r="M5316" s="15"/>
      <c r="N5316" s="11"/>
      <c r="O5316" s="11"/>
      <c r="P5316" s="11"/>
      <c r="Q5316" s="11"/>
      <c r="R5316" s="15"/>
      <c r="S5316" s="13"/>
      <c r="T5316" s="13"/>
      <c r="U5316" s="19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12"/>
      <c r="K5317" s="30"/>
      <c r="L5317" s="2"/>
      <c r="M5317" s="15"/>
      <c r="N5317" s="11"/>
      <c r="O5317" s="11"/>
      <c r="P5317" s="11"/>
      <c r="Q5317" s="11"/>
      <c r="R5317" s="15"/>
      <c r="S5317" s="13"/>
      <c r="T5317" s="13"/>
      <c r="U5317" s="19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12"/>
      <c r="K5318" s="30"/>
      <c r="L5318" s="2"/>
      <c r="M5318" s="15"/>
      <c r="N5318" s="11"/>
      <c r="O5318" s="11"/>
      <c r="P5318" s="11"/>
      <c r="Q5318" s="11"/>
      <c r="R5318" s="15"/>
      <c r="S5318" s="13"/>
      <c r="T5318" s="13"/>
      <c r="U5318" s="19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12"/>
      <c r="K5319" s="30"/>
      <c r="L5319" s="2"/>
      <c r="M5319" s="15"/>
      <c r="N5319" s="11"/>
      <c r="O5319" s="11"/>
      <c r="P5319" s="11"/>
      <c r="Q5319" s="11"/>
      <c r="R5319" s="15"/>
      <c r="S5319" s="13"/>
      <c r="T5319" s="13"/>
      <c r="U5319" s="19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12"/>
      <c r="K5320" s="30"/>
      <c r="L5320" s="2"/>
      <c r="M5320" s="15"/>
      <c r="N5320" s="11"/>
      <c r="O5320" s="11"/>
      <c r="P5320" s="11"/>
      <c r="Q5320" s="11"/>
      <c r="R5320" s="15"/>
      <c r="S5320" s="13"/>
      <c r="T5320" s="13"/>
      <c r="U5320" s="19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12"/>
      <c r="K5321" s="30"/>
      <c r="L5321" s="2"/>
      <c r="M5321" s="15"/>
      <c r="N5321" s="11"/>
      <c r="O5321" s="11"/>
      <c r="P5321" s="11"/>
      <c r="Q5321" s="11"/>
      <c r="R5321" s="15"/>
      <c r="S5321" s="13"/>
      <c r="T5321" s="13"/>
      <c r="U5321" s="19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12"/>
      <c r="K5322" s="30"/>
      <c r="L5322" s="2"/>
      <c r="M5322" s="15"/>
      <c r="N5322" s="11"/>
      <c r="O5322" s="11"/>
      <c r="P5322" s="11"/>
      <c r="Q5322" s="11"/>
      <c r="R5322" s="15"/>
      <c r="S5322" s="13"/>
      <c r="T5322" s="13"/>
      <c r="U5322" s="19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12"/>
      <c r="K5323" s="30"/>
      <c r="L5323" s="2"/>
      <c r="M5323" s="15"/>
      <c r="N5323" s="11"/>
      <c r="O5323" s="11"/>
      <c r="P5323" s="11"/>
      <c r="Q5323" s="11"/>
      <c r="R5323" s="15"/>
      <c r="S5323" s="13"/>
      <c r="T5323" s="13"/>
      <c r="U5323" s="19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12"/>
      <c r="K5324" s="30"/>
      <c r="L5324" s="2"/>
      <c r="M5324" s="15"/>
      <c r="N5324" s="11"/>
      <c r="O5324" s="11"/>
      <c r="P5324" s="11"/>
      <c r="Q5324" s="11"/>
      <c r="R5324" s="15"/>
      <c r="S5324" s="13"/>
      <c r="T5324" s="13"/>
      <c r="U5324" s="19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12"/>
      <c r="K5325" s="30"/>
      <c r="L5325" s="2"/>
      <c r="M5325" s="15"/>
      <c r="N5325" s="11"/>
      <c r="O5325" s="11"/>
      <c r="P5325" s="11"/>
      <c r="Q5325" s="11"/>
      <c r="R5325" s="15"/>
      <c r="S5325" s="13"/>
      <c r="T5325" s="13"/>
      <c r="U5325" s="19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12"/>
      <c r="K5326" s="30"/>
      <c r="L5326" s="2"/>
      <c r="M5326" s="15"/>
      <c r="N5326" s="11"/>
      <c r="O5326" s="11"/>
      <c r="P5326" s="11"/>
      <c r="Q5326" s="11"/>
      <c r="R5326" s="15"/>
      <c r="S5326" s="13"/>
      <c r="T5326" s="13"/>
      <c r="U5326" s="19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12"/>
      <c r="K5327" s="30"/>
      <c r="L5327" s="2"/>
      <c r="M5327" s="15"/>
      <c r="N5327" s="11"/>
      <c r="O5327" s="11"/>
      <c r="P5327" s="11"/>
      <c r="Q5327" s="11"/>
      <c r="R5327" s="15"/>
      <c r="S5327" s="13"/>
      <c r="T5327" s="13"/>
      <c r="U5327" s="19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12"/>
      <c r="K5328" s="30"/>
      <c r="L5328" s="2"/>
      <c r="M5328" s="15"/>
      <c r="N5328" s="11"/>
      <c r="O5328" s="11"/>
      <c r="P5328" s="11"/>
      <c r="Q5328" s="11"/>
      <c r="R5328" s="15"/>
      <c r="S5328" s="13"/>
      <c r="T5328" s="13"/>
      <c r="U5328" s="19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12"/>
      <c r="K5329" s="30"/>
      <c r="L5329" s="2"/>
      <c r="M5329" s="15"/>
      <c r="N5329" s="11"/>
      <c r="O5329" s="11"/>
      <c r="P5329" s="11"/>
      <c r="Q5329" s="11"/>
      <c r="R5329" s="15"/>
      <c r="S5329" s="13"/>
      <c r="T5329" s="13"/>
      <c r="U5329" s="19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12"/>
      <c r="K5330" s="30"/>
      <c r="L5330" s="2"/>
      <c r="M5330" s="15"/>
      <c r="N5330" s="11"/>
      <c r="O5330" s="11"/>
      <c r="P5330" s="11"/>
      <c r="Q5330" s="11"/>
      <c r="R5330" s="15"/>
      <c r="S5330" s="13"/>
      <c r="T5330" s="13"/>
      <c r="U5330" s="19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12"/>
      <c r="K5331" s="30"/>
      <c r="L5331" s="2"/>
      <c r="M5331" s="15"/>
      <c r="N5331" s="11"/>
      <c r="O5331" s="11"/>
      <c r="P5331" s="11"/>
      <c r="Q5331" s="11"/>
      <c r="R5331" s="15"/>
      <c r="S5331" s="13"/>
      <c r="T5331" s="13"/>
      <c r="U5331" s="19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12"/>
      <c r="K5332" s="30"/>
      <c r="L5332" s="2"/>
      <c r="M5332" s="15"/>
      <c r="N5332" s="11"/>
      <c r="O5332" s="11"/>
      <c r="P5332" s="11"/>
      <c r="Q5332" s="11"/>
      <c r="R5332" s="15"/>
      <c r="S5332" s="13"/>
      <c r="T5332" s="13"/>
      <c r="U5332" s="19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12"/>
      <c r="K5333" s="30"/>
      <c r="L5333" s="2"/>
      <c r="M5333" s="15"/>
      <c r="N5333" s="11"/>
      <c r="O5333" s="11"/>
      <c r="P5333" s="11"/>
      <c r="Q5333" s="11"/>
      <c r="R5333" s="15"/>
      <c r="S5333" s="13"/>
      <c r="T5333" s="13"/>
      <c r="U5333" s="19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12"/>
      <c r="K5334" s="30"/>
      <c r="L5334" s="2"/>
      <c r="M5334" s="15"/>
      <c r="N5334" s="11"/>
      <c r="O5334" s="11"/>
      <c r="P5334" s="11"/>
      <c r="Q5334" s="11"/>
      <c r="R5334" s="15"/>
      <c r="S5334" s="13"/>
      <c r="T5334" s="13"/>
      <c r="U5334" s="19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12"/>
      <c r="K5335" s="30"/>
      <c r="L5335" s="2"/>
      <c r="M5335" s="15"/>
      <c r="N5335" s="11"/>
      <c r="O5335" s="11"/>
      <c r="P5335" s="11"/>
      <c r="Q5335" s="11"/>
      <c r="R5335" s="15"/>
      <c r="S5335" s="13"/>
      <c r="T5335" s="13"/>
      <c r="U5335" s="19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12"/>
      <c r="K5336" s="30"/>
      <c r="L5336" s="2"/>
      <c r="M5336" s="15"/>
      <c r="N5336" s="11"/>
      <c r="O5336" s="11"/>
      <c r="P5336" s="11"/>
      <c r="Q5336" s="11"/>
      <c r="R5336" s="15"/>
      <c r="S5336" s="13"/>
      <c r="T5336" s="13"/>
      <c r="U5336" s="19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12"/>
      <c r="K5337" s="30"/>
      <c r="L5337" s="2"/>
      <c r="M5337" s="15"/>
      <c r="N5337" s="11"/>
      <c r="O5337" s="11"/>
      <c r="P5337" s="11"/>
      <c r="Q5337" s="11"/>
      <c r="R5337" s="15"/>
      <c r="S5337" s="13"/>
      <c r="T5337" s="13"/>
      <c r="U5337" s="19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12"/>
      <c r="K5338" s="30"/>
      <c r="L5338" s="2"/>
      <c r="M5338" s="15"/>
      <c r="N5338" s="11"/>
      <c r="O5338" s="11"/>
      <c r="P5338" s="11"/>
      <c r="Q5338" s="11"/>
      <c r="R5338" s="15"/>
      <c r="S5338" s="13"/>
      <c r="T5338" s="13"/>
      <c r="U5338" s="19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12"/>
      <c r="K5339" s="30"/>
      <c r="L5339" s="2"/>
      <c r="M5339" s="15"/>
      <c r="N5339" s="11"/>
      <c r="O5339" s="11"/>
      <c r="P5339" s="11"/>
      <c r="Q5339" s="11"/>
      <c r="R5339" s="15"/>
      <c r="S5339" s="13"/>
      <c r="T5339" s="13"/>
      <c r="U5339" s="19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12"/>
      <c r="K5340" s="30"/>
      <c r="L5340" s="2"/>
      <c r="M5340" s="15"/>
      <c r="N5340" s="11"/>
      <c r="O5340" s="11"/>
      <c r="P5340" s="11"/>
      <c r="Q5340" s="11"/>
      <c r="R5340" s="15"/>
      <c r="S5340" s="13"/>
      <c r="T5340" s="13"/>
      <c r="U5340" s="19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12"/>
      <c r="K5341" s="30"/>
      <c r="L5341" s="2"/>
      <c r="M5341" s="15"/>
      <c r="N5341" s="11"/>
      <c r="O5341" s="11"/>
      <c r="P5341" s="11"/>
      <c r="Q5341" s="11"/>
      <c r="R5341" s="15"/>
      <c r="S5341" s="13"/>
      <c r="T5341" s="13"/>
      <c r="U5341" s="19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12"/>
      <c r="K5342" s="30"/>
      <c r="L5342" s="2"/>
      <c r="M5342" s="15"/>
      <c r="N5342" s="11"/>
      <c r="O5342" s="11"/>
      <c r="P5342" s="11"/>
      <c r="Q5342" s="11"/>
      <c r="R5342" s="15"/>
      <c r="S5342" s="13"/>
      <c r="T5342" s="13"/>
      <c r="U5342" s="19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12"/>
      <c r="K5343" s="30"/>
      <c r="L5343" s="2"/>
      <c r="M5343" s="15"/>
      <c r="N5343" s="11"/>
      <c r="O5343" s="11"/>
      <c r="P5343" s="11"/>
      <c r="Q5343" s="11"/>
      <c r="R5343" s="15"/>
      <c r="S5343" s="13"/>
      <c r="T5343" s="13"/>
      <c r="U5343" s="19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12"/>
      <c r="K5344" s="30"/>
      <c r="L5344" s="2"/>
      <c r="M5344" s="15"/>
      <c r="N5344" s="11"/>
      <c r="O5344" s="11"/>
      <c r="P5344" s="11"/>
      <c r="Q5344" s="11"/>
      <c r="R5344" s="15"/>
      <c r="S5344" s="13"/>
      <c r="T5344" s="13"/>
      <c r="U5344" s="19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12"/>
      <c r="K5345" s="30"/>
      <c r="L5345" s="2"/>
      <c r="M5345" s="15"/>
      <c r="N5345" s="11"/>
      <c r="O5345" s="11"/>
      <c r="P5345" s="11"/>
      <c r="Q5345" s="11"/>
      <c r="R5345" s="15"/>
      <c r="S5345" s="13"/>
      <c r="T5345" s="13"/>
      <c r="U5345" s="19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12"/>
      <c r="K5346" s="30"/>
      <c r="L5346" s="2"/>
      <c r="M5346" s="15"/>
      <c r="N5346" s="11"/>
      <c r="O5346" s="11"/>
      <c r="P5346" s="11"/>
      <c r="Q5346" s="11"/>
      <c r="R5346" s="15"/>
      <c r="S5346" s="13"/>
      <c r="T5346" s="13"/>
      <c r="U5346" s="19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12"/>
      <c r="K5347" s="30"/>
      <c r="L5347" s="2"/>
      <c r="M5347" s="15"/>
      <c r="N5347" s="11"/>
      <c r="O5347" s="11"/>
      <c r="P5347" s="11"/>
      <c r="Q5347" s="11"/>
      <c r="R5347" s="15"/>
      <c r="S5347" s="13"/>
      <c r="T5347" s="13"/>
      <c r="U5347" s="19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12"/>
      <c r="K5348" s="30"/>
      <c r="L5348" s="2"/>
      <c r="M5348" s="15"/>
      <c r="N5348" s="11"/>
      <c r="O5348" s="11"/>
      <c r="P5348" s="11"/>
      <c r="Q5348" s="11"/>
      <c r="R5348" s="15"/>
      <c r="S5348" s="13"/>
      <c r="T5348" s="13"/>
      <c r="U5348" s="19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12"/>
      <c r="K5349" s="30"/>
      <c r="L5349" s="2"/>
      <c r="M5349" s="15"/>
      <c r="N5349" s="11"/>
      <c r="O5349" s="11"/>
      <c r="P5349" s="11"/>
      <c r="Q5349" s="11"/>
      <c r="R5349" s="15"/>
      <c r="S5349" s="13"/>
      <c r="T5349" s="13"/>
      <c r="U5349" s="19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12"/>
      <c r="K5350" s="30"/>
      <c r="L5350" s="2"/>
      <c r="M5350" s="15"/>
      <c r="N5350" s="11"/>
      <c r="O5350" s="11"/>
      <c r="P5350" s="11"/>
      <c r="Q5350" s="11"/>
      <c r="R5350" s="15"/>
      <c r="S5350" s="13"/>
      <c r="T5350" s="13"/>
      <c r="U5350" s="19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12"/>
      <c r="K5351" s="30"/>
      <c r="L5351" s="2"/>
      <c r="M5351" s="15"/>
      <c r="N5351" s="11"/>
      <c r="O5351" s="11"/>
      <c r="P5351" s="11"/>
      <c r="Q5351" s="11"/>
      <c r="R5351" s="15"/>
      <c r="S5351" s="13"/>
      <c r="T5351" s="13"/>
      <c r="U5351" s="19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12"/>
      <c r="K5352" s="30"/>
      <c r="L5352" s="2"/>
      <c r="M5352" s="15"/>
      <c r="N5352" s="11"/>
      <c r="O5352" s="11"/>
      <c r="P5352" s="11"/>
      <c r="Q5352" s="11"/>
      <c r="R5352" s="15"/>
      <c r="S5352" s="13"/>
      <c r="T5352" s="13"/>
      <c r="U5352" s="19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12"/>
      <c r="K5353" s="30"/>
      <c r="L5353" s="2"/>
      <c r="M5353" s="15"/>
      <c r="N5353" s="11"/>
      <c r="O5353" s="11"/>
      <c r="P5353" s="11"/>
      <c r="Q5353" s="11"/>
      <c r="R5353" s="15"/>
      <c r="S5353" s="13"/>
      <c r="T5353" s="13"/>
      <c r="U5353" s="19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12"/>
      <c r="K5354" s="30"/>
      <c r="L5354" s="2"/>
      <c r="M5354" s="15"/>
      <c r="N5354" s="11"/>
      <c r="O5354" s="11"/>
      <c r="P5354" s="11"/>
      <c r="Q5354" s="11"/>
      <c r="R5354" s="15"/>
      <c r="S5354" s="13"/>
      <c r="T5354" s="13"/>
      <c r="U5354" s="19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12"/>
      <c r="K5355" s="30"/>
      <c r="L5355" s="2"/>
      <c r="M5355" s="15"/>
      <c r="N5355" s="11"/>
      <c r="O5355" s="11"/>
      <c r="P5355" s="11"/>
      <c r="Q5355" s="11"/>
      <c r="R5355" s="15"/>
      <c r="S5355" s="13"/>
      <c r="T5355" s="13"/>
      <c r="U5355" s="19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12"/>
      <c r="K5356" s="30"/>
      <c r="L5356" s="2"/>
      <c r="M5356" s="15"/>
      <c r="N5356" s="11"/>
      <c r="O5356" s="11"/>
      <c r="P5356" s="11"/>
      <c r="Q5356" s="11"/>
      <c r="R5356" s="15"/>
      <c r="S5356" s="13"/>
      <c r="T5356" s="13"/>
      <c r="U5356" s="19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12"/>
      <c r="K5357" s="30"/>
      <c r="L5357" s="2"/>
      <c r="M5357" s="15"/>
      <c r="N5357" s="11"/>
      <c r="O5357" s="11"/>
      <c r="P5357" s="11"/>
      <c r="Q5357" s="11"/>
      <c r="R5357" s="15"/>
      <c r="S5357" s="13"/>
      <c r="T5357" s="13"/>
      <c r="U5357" s="19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12"/>
      <c r="K5358" s="30"/>
      <c r="L5358" s="2"/>
      <c r="M5358" s="15"/>
      <c r="N5358" s="11"/>
      <c r="O5358" s="11"/>
      <c r="P5358" s="11"/>
      <c r="Q5358" s="11"/>
      <c r="R5358" s="15"/>
      <c r="S5358" s="13"/>
      <c r="T5358" s="13"/>
      <c r="U5358" s="19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12"/>
      <c r="K5359" s="30"/>
      <c r="L5359" s="2"/>
      <c r="M5359" s="15"/>
      <c r="N5359" s="11"/>
      <c r="O5359" s="11"/>
      <c r="P5359" s="11"/>
      <c r="Q5359" s="11"/>
      <c r="R5359" s="15"/>
      <c r="S5359" s="13"/>
      <c r="T5359" s="13"/>
      <c r="U5359" s="19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12"/>
      <c r="K5360" s="30"/>
      <c r="L5360" s="2"/>
      <c r="M5360" s="15"/>
      <c r="N5360" s="11"/>
      <c r="O5360" s="11"/>
      <c r="P5360" s="11"/>
      <c r="Q5360" s="11"/>
      <c r="R5360" s="15"/>
      <c r="S5360" s="13"/>
      <c r="T5360" s="13"/>
      <c r="U5360" s="19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12"/>
      <c r="K5361" s="30"/>
      <c r="L5361" s="2"/>
      <c r="M5361" s="15"/>
      <c r="N5361" s="11"/>
      <c r="O5361" s="11"/>
      <c r="P5361" s="11"/>
      <c r="Q5361" s="11"/>
      <c r="R5361" s="15"/>
      <c r="S5361" s="13"/>
      <c r="T5361" s="13"/>
      <c r="U5361" s="19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12"/>
      <c r="K5362" s="30"/>
      <c r="L5362" s="2"/>
      <c r="M5362" s="15"/>
      <c r="N5362" s="11"/>
      <c r="O5362" s="11"/>
      <c r="P5362" s="11"/>
      <c r="Q5362" s="11"/>
      <c r="R5362" s="15"/>
      <c r="S5362" s="13"/>
      <c r="T5362" s="13"/>
      <c r="U5362" s="19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12"/>
      <c r="K5363" s="30"/>
      <c r="L5363" s="2"/>
      <c r="M5363" s="15"/>
      <c r="N5363" s="11"/>
      <c r="O5363" s="11"/>
      <c r="P5363" s="11"/>
      <c r="Q5363" s="11"/>
      <c r="R5363" s="15"/>
      <c r="S5363" s="13"/>
      <c r="T5363" s="13"/>
      <c r="U5363" s="19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12"/>
      <c r="K5364" s="30"/>
      <c r="L5364" s="2"/>
      <c r="M5364" s="15"/>
      <c r="N5364" s="11"/>
      <c r="O5364" s="11"/>
      <c r="P5364" s="11"/>
      <c r="Q5364" s="11"/>
      <c r="R5364" s="15"/>
      <c r="S5364" s="13"/>
      <c r="T5364" s="13"/>
      <c r="U5364" s="19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12"/>
      <c r="K5365" s="30"/>
      <c r="L5365" s="2"/>
      <c r="M5365" s="15"/>
      <c r="N5365" s="11"/>
      <c r="O5365" s="11"/>
      <c r="P5365" s="11"/>
      <c r="Q5365" s="11"/>
      <c r="R5365" s="15"/>
      <c r="S5365" s="13"/>
      <c r="T5365" s="13"/>
      <c r="U5365" s="19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12"/>
      <c r="K5366" s="30"/>
      <c r="L5366" s="2"/>
      <c r="M5366" s="15"/>
      <c r="N5366" s="11"/>
      <c r="O5366" s="11"/>
      <c r="P5366" s="11"/>
      <c r="Q5366" s="11"/>
      <c r="R5366" s="15"/>
      <c r="S5366" s="13"/>
      <c r="T5366" s="13"/>
      <c r="U5366" s="19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12"/>
      <c r="K5367" s="30"/>
      <c r="L5367" s="2"/>
      <c r="M5367" s="15"/>
      <c r="N5367" s="11"/>
      <c r="O5367" s="11"/>
      <c r="P5367" s="11"/>
      <c r="Q5367" s="11"/>
      <c r="R5367" s="15"/>
      <c r="S5367" s="13"/>
      <c r="T5367" s="13"/>
      <c r="U5367" s="19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12"/>
      <c r="K5368" s="30"/>
      <c r="L5368" s="2"/>
      <c r="M5368" s="15"/>
      <c r="N5368" s="11"/>
      <c r="O5368" s="11"/>
      <c r="P5368" s="11"/>
      <c r="Q5368" s="11"/>
      <c r="R5368" s="15"/>
      <c r="S5368" s="13"/>
      <c r="T5368" s="13"/>
      <c r="U5368" s="19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12"/>
      <c r="K5369" s="30"/>
      <c r="L5369" s="2"/>
      <c r="M5369" s="15"/>
      <c r="N5369" s="11"/>
      <c r="O5369" s="11"/>
      <c r="P5369" s="11"/>
      <c r="Q5369" s="11"/>
      <c r="R5369" s="15"/>
      <c r="S5369" s="13"/>
      <c r="T5369" s="13"/>
      <c r="U5369" s="19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12"/>
      <c r="K5370" s="30"/>
      <c r="L5370" s="2"/>
      <c r="M5370" s="15"/>
      <c r="N5370" s="11"/>
      <c r="O5370" s="11"/>
      <c r="P5370" s="11"/>
      <c r="Q5370" s="11"/>
      <c r="R5370" s="15"/>
      <c r="S5370" s="13"/>
      <c r="T5370" s="13"/>
      <c r="U5370" s="19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12"/>
      <c r="K5371" s="30"/>
      <c r="L5371" s="2"/>
      <c r="M5371" s="15"/>
      <c r="N5371" s="11"/>
      <c r="O5371" s="11"/>
      <c r="P5371" s="11"/>
      <c r="Q5371" s="11"/>
      <c r="R5371" s="15"/>
      <c r="S5371" s="13"/>
      <c r="T5371" s="13"/>
      <c r="U5371" s="19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12"/>
      <c r="K5372" s="30"/>
      <c r="L5372" s="2"/>
      <c r="M5372" s="15"/>
      <c r="N5372" s="11"/>
      <c r="O5372" s="11"/>
      <c r="P5372" s="11"/>
      <c r="Q5372" s="11"/>
      <c r="R5372" s="15"/>
      <c r="S5372" s="13"/>
      <c r="T5372" s="13"/>
      <c r="U5372" s="19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12"/>
      <c r="K5373" s="30"/>
      <c r="L5373" s="2"/>
      <c r="M5373" s="15"/>
      <c r="N5373" s="11"/>
      <c r="O5373" s="11"/>
      <c r="P5373" s="11"/>
      <c r="Q5373" s="11"/>
      <c r="R5373" s="15"/>
      <c r="S5373" s="13"/>
      <c r="T5373" s="13"/>
      <c r="U5373" s="19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12"/>
      <c r="K5374" s="30"/>
      <c r="L5374" s="2"/>
      <c r="M5374" s="15"/>
      <c r="N5374" s="11"/>
      <c r="O5374" s="11"/>
      <c r="P5374" s="11"/>
      <c r="Q5374" s="11"/>
      <c r="R5374" s="15"/>
      <c r="S5374" s="13"/>
      <c r="T5374" s="13"/>
      <c r="U5374" s="19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12"/>
      <c r="K5375" s="30"/>
      <c r="L5375" s="2"/>
      <c r="M5375" s="15"/>
      <c r="N5375" s="11"/>
      <c r="O5375" s="11"/>
      <c r="P5375" s="11"/>
      <c r="Q5375" s="11"/>
      <c r="R5375" s="15"/>
      <c r="S5375" s="13"/>
      <c r="T5375" s="13"/>
      <c r="U5375" s="19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12"/>
      <c r="K5376" s="30"/>
      <c r="L5376" s="2"/>
      <c r="M5376" s="15"/>
      <c r="N5376" s="11"/>
      <c r="O5376" s="11"/>
      <c r="P5376" s="11"/>
      <c r="Q5376" s="11"/>
      <c r="R5376" s="15"/>
      <c r="S5376" s="13"/>
      <c r="T5376" s="13"/>
      <c r="U5376" s="19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12"/>
      <c r="K5377" s="30"/>
      <c r="L5377" s="2"/>
      <c r="M5377" s="15"/>
      <c r="N5377" s="11"/>
      <c r="O5377" s="11"/>
      <c r="P5377" s="11"/>
      <c r="Q5377" s="11"/>
      <c r="R5377" s="15"/>
      <c r="S5377" s="13"/>
      <c r="T5377" s="13"/>
      <c r="U5377" s="19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12"/>
      <c r="K5378" s="30"/>
      <c r="L5378" s="2"/>
      <c r="M5378" s="15"/>
      <c r="N5378" s="11"/>
      <c r="O5378" s="11"/>
      <c r="P5378" s="11"/>
      <c r="Q5378" s="11"/>
      <c r="R5378" s="15"/>
      <c r="S5378" s="13"/>
      <c r="T5378" s="13"/>
      <c r="U5378" s="19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12"/>
      <c r="K5379" s="30"/>
      <c r="L5379" s="2"/>
      <c r="M5379" s="15"/>
      <c r="N5379" s="11"/>
      <c r="O5379" s="11"/>
      <c r="P5379" s="11"/>
      <c r="Q5379" s="11"/>
      <c r="R5379" s="15"/>
      <c r="S5379" s="13"/>
      <c r="T5379" s="13"/>
      <c r="U5379" s="19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12"/>
      <c r="K5380" s="30"/>
      <c r="L5380" s="2"/>
      <c r="M5380" s="15"/>
      <c r="N5380" s="11"/>
      <c r="O5380" s="11"/>
      <c r="P5380" s="11"/>
      <c r="Q5380" s="11"/>
      <c r="R5380" s="15"/>
      <c r="S5380" s="13"/>
      <c r="T5380" s="13"/>
      <c r="U5380" s="19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12"/>
      <c r="K5381" s="30"/>
      <c r="L5381" s="2"/>
      <c r="M5381" s="15"/>
      <c r="N5381" s="11"/>
      <c r="O5381" s="11"/>
      <c r="P5381" s="11"/>
      <c r="Q5381" s="11"/>
      <c r="R5381" s="15"/>
      <c r="S5381" s="13"/>
      <c r="T5381" s="13"/>
      <c r="U5381" s="19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12"/>
      <c r="K5382" s="30"/>
      <c r="L5382" s="2"/>
      <c r="M5382" s="15"/>
      <c r="N5382" s="11"/>
      <c r="O5382" s="11"/>
      <c r="P5382" s="11"/>
      <c r="Q5382" s="11"/>
      <c r="R5382" s="15"/>
      <c r="S5382" s="13"/>
      <c r="T5382" s="13"/>
      <c r="U5382" s="19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12"/>
      <c r="K5383" s="30"/>
      <c r="L5383" s="2"/>
      <c r="M5383" s="15"/>
      <c r="N5383" s="11"/>
      <c r="O5383" s="11"/>
      <c r="P5383" s="11"/>
      <c r="Q5383" s="11"/>
      <c r="R5383" s="15"/>
      <c r="S5383" s="13"/>
      <c r="T5383" s="13"/>
      <c r="U5383" s="19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12"/>
      <c r="K5384" s="30"/>
      <c r="L5384" s="2"/>
      <c r="M5384" s="15"/>
      <c r="N5384" s="11"/>
      <c r="O5384" s="11"/>
      <c r="P5384" s="11"/>
      <c r="Q5384" s="11"/>
      <c r="R5384" s="15"/>
      <c r="S5384" s="13"/>
      <c r="T5384" s="13"/>
      <c r="U5384" s="19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12"/>
      <c r="K5385" s="30"/>
      <c r="L5385" s="2"/>
      <c r="M5385" s="15"/>
      <c r="N5385" s="11"/>
      <c r="O5385" s="11"/>
      <c r="P5385" s="11"/>
      <c r="Q5385" s="11"/>
      <c r="R5385" s="15"/>
      <c r="S5385" s="13"/>
      <c r="T5385" s="13"/>
      <c r="U5385" s="19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12"/>
      <c r="K5386" s="30"/>
      <c r="L5386" s="2"/>
      <c r="M5386" s="15"/>
      <c r="N5386" s="11"/>
      <c r="O5386" s="11"/>
      <c r="P5386" s="11"/>
      <c r="Q5386" s="11"/>
      <c r="R5386" s="15"/>
      <c r="S5386" s="13"/>
      <c r="T5386" s="13"/>
      <c r="U5386" s="19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12"/>
      <c r="K5387" s="30"/>
      <c r="L5387" s="2"/>
      <c r="M5387" s="15"/>
      <c r="N5387" s="11"/>
      <c r="O5387" s="11"/>
      <c r="P5387" s="11"/>
      <c r="Q5387" s="11"/>
      <c r="R5387" s="15"/>
      <c r="S5387" s="13"/>
      <c r="T5387" s="13"/>
      <c r="U5387" s="19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12"/>
      <c r="K5388" s="30"/>
      <c r="L5388" s="2"/>
      <c r="M5388" s="15"/>
      <c r="N5388" s="11"/>
      <c r="O5388" s="11"/>
      <c r="P5388" s="11"/>
      <c r="Q5388" s="11"/>
      <c r="R5388" s="15"/>
      <c r="S5388" s="13"/>
      <c r="T5388" s="13"/>
      <c r="U5388" s="19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12"/>
      <c r="K5389" s="30"/>
      <c r="L5389" s="2"/>
      <c r="M5389" s="15"/>
      <c r="N5389" s="11"/>
      <c r="O5389" s="11"/>
      <c r="P5389" s="11"/>
      <c r="Q5389" s="11"/>
      <c r="R5389" s="15"/>
      <c r="S5389" s="13"/>
      <c r="T5389" s="13"/>
      <c r="U5389" s="19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12"/>
      <c r="K5390" s="30"/>
      <c r="L5390" s="2"/>
      <c r="M5390" s="15"/>
      <c r="N5390" s="11"/>
      <c r="O5390" s="11"/>
      <c r="P5390" s="11"/>
      <c r="Q5390" s="11"/>
      <c r="R5390" s="15"/>
      <c r="S5390" s="13"/>
      <c r="T5390" s="13"/>
      <c r="U5390" s="19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12"/>
      <c r="K5391" s="30"/>
      <c r="L5391" s="2"/>
      <c r="M5391" s="15"/>
      <c r="N5391" s="11"/>
      <c r="O5391" s="11"/>
      <c r="P5391" s="11"/>
      <c r="Q5391" s="11"/>
      <c r="R5391" s="15"/>
      <c r="S5391" s="13"/>
      <c r="T5391" s="13"/>
      <c r="U5391" s="19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12"/>
      <c r="K5392" s="30"/>
      <c r="L5392" s="2"/>
      <c r="M5392" s="15"/>
      <c r="N5392" s="11"/>
      <c r="O5392" s="11"/>
      <c r="P5392" s="11"/>
      <c r="Q5392" s="11"/>
      <c r="R5392" s="15"/>
      <c r="S5392" s="13"/>
      <c r="T5392" s="13"/>
      <c r="U5392" s="19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12"/>
      <c r="K5393" s="30"/>
      <c r="L5393" s="2"/>
      <c r="M5393" s="15"/>
      <c r="N5393" s="11"/>
      <c r="O5393" s="11"/>
      <c r="P5393" s="11"/>
      <c r="Q5393" s="11"/>
      <c r="R5393" s="15"/>
      <c r="S5393" s="13"/>
      <c r="T5393" s="13"/>
      <c r="U5393" s="19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12"/>
      <c r="K5394" s="30"/>
      <c r="L5394" s="2"/>
      <c r="M5394" s="15"/>
      <c r="N5394" s="11"/>
      <c r="O5394" s="11"/>
      <c r="P5394" s="11"/>
      <c r="Q5394" s="11"/>
      <c r="R5394" s="15"/>
      <c r="S5394" s="13"/>
      <c r="T5394" s="13"/>
      <c r="U5394" s="19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12"/>
      <c r="K5395" s="30"/>
      <c r="L5395" s="2"/>
      <c r="M5395" s="15"/>
      <c r="N5395" s="11"/>
      <c r="O5395" s="11"/>
      <c r="P5395" s="11"/>
      <c r="Q5395" s="11"/>
      <c r="R5395" s="15"/>
      <c r="S5395" s="13"/>
      <c r="T5395" s="13"/>
      <c r="U5395" s="19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12"/>
      <c r="K5396" s="30"/>
      <c r="L5396" s="2"/>
      <c r="M5396" s="15"/>
      <c r="N5396" s="11"/>
      <c r="O5396" s="11"/>
      <c r="P5396" s="11"/>
      <c r="Q5396" s="11"/>
      <c r="R5396" s="15"/>
      <c r="S5396" s="13"/>
      <c r="T5396" s="13"/>
      <c r="U5396" s="19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12"/>
      <c r="K5397" s="30"/>
      <c r="L5397" s="2"/>
      <c r="M5397" s="15"/>
      <c r="N5397" s="11"/>
      <c r="O5397" s="11"/>
      <c r="P5397" s="11"/>
      <c r="Q5397" s="11"/>
      <c r="R5397" s="15"/>
      <c r="S5397" s="13"/>
      <c r="T5397" s="13"/>
      <c r="U5397" s="19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12"/>
      <c r="K5398" s="30"/>
      <c r="L5398" s="2"/>
      <c r="M5398" s="15"/>
      <c r="N5398" s="11"/>
      <c r="O5398" s="11"/>
      <c r="P5398" s="11"/>
      <c r="Q5398" s="11"/>
      <c r="R5398" s="15"/>
      <c r="S5398" s="13"/>
      <c r="T5398" s="13"/>
      <c r="U5398" s="19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12"/>
      <c r="K5399" s="30"/>
      <c r="L5399" s="2"/>
      <c r="M5399" s="15"/>
      <c r="N5399" s="11"/>
      <c r="O5399" s="11"/>
      <c r="P5399" s="11"/>
      <c r="Q5399" s="11"/>
      <c r="R5399" s="15"/>
      <c r="S5399" s="13"/>
      <c r="T5399" s="13"/>
      <c r="U5399" s="19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12"/>
      <c r="K5400" s="30"/>
      <c r="L5400" s="2"/>
      <c r="M5400" s="15"/>
      <c r="N5400" s="11"/>
      <c r="O5400" s="11"/>
      <c r="P5400" s="11"/>
      <c r="Q5400" s="11"/>
      <c r="R5400" s="15"/>
      <c r="S5400" s="13"/>
      <c r="T5400" s="13"/>
      <c r="U5400" s="19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12"/>
      <c r="K5401" s="30"/>
      <c r="L5401" s="2"/>
      <c r="M5401" s="15"/>
      <c r="N5401" s="11"/>
      <c r="O5401" s="11"/>
      <c r="P5401" s="11"/>
      <c r="Q5401" s="11"/>
      <c r="R5401" s="15"/>
      <c r="S5401" s="13"/>
      <c r="T5401" s="13"/>
      <c r="U5401" s="19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12"/>
      <c r="K5402" s="30"/>
      <c r="L5402" s="2"/>
      <c r="M5402" s="15"/>
      <c r="N5402" s="11"/>
      <c r="O5402" s="11"/>
      <c r="P5402" s="11"/>
      <c r="Q5402" s="11"/>
      <c r="R5402" s="15"/>
      <c r="S5402" s="13"/>
      <c r="T5402" s="13"/>
      <c r="U5402" s="19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12"/>
      <c r="K5403" s="30"/>
      <c r="L5403" s="2"/>
      <c r="M5403" s="15"/>
      <c r="N5403" s="11"/>
      <c r="O5403" s="11"/>
      <c r="P5403" s="11"/>
      <c r="Q5403" s="11"/>
      <c r="R5403" s="15"/>
      <c r="S5403" s="13"/>
      <c r="T5403" s="13"/>
      <c r="U5403" s="19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12"/>
      <c r="K5404" s="30"/>
      <c r="L5404" s="2"/>
      <c r="M5404" s="15"/>
      <c r="N5404" s="11"/>
      <c r="O5404" s="11"/>
      <c r="P5404" s="11"/>
      <c r="Q5404" s="11"/>
      <c r="R5404" s="15"/>
      <c r="S5404" s="13"/>
      <c r="T5404" s="13"/>
      <c r="U5404" s="19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12"/>
      <c r="K5405" s="30"/>
      <c r="L5405" s="2"/>
      <c r="M5405" s="15"/>
      <c r="N5405" s="11"/>
      <c r="O5405" s="11"/>
      <c r="P5405" s="11"/>
      <c r="Q5405" s="11"/>
      <c r="R5405" s="15"/>
      <c r="S5405" s="13"/>
      <c r="T5405" s="13"/>
      <c r="U5405" s="19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12"/>
      <c r="K5406" s="30"/>
      <c r="L5406" s="2"/>
      <c r="M5406" s="15"/>
      <c r="N5406" s="11"/>
      <c r="O5406" s="11"/>
      <c r="P5406" s="11"/>
      <c r="Q5406" s="11"/>
      <c r="R5406" s="15"/>
      <c r="S5406" s="13"/>
      <c r="T5406" s="13"/>
      <c r="U5406" s="19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12"/>
      <c r="K5407" s="30"/>
      <c r="L5407" s="2"/>
      <c r="M5407" s="15"/>
      <c r="N5407" s="11"/>
      <c r="O5407" s="11"/>
      <c r="P5407" s="11"/>
      <c r="Q5407" s="11"/>
      <c r="R5407" s="15"/>
      <c r="S5407" s="13"/>
      <c r="T5407" s="13"/>
      <c r="U5407" s="19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12"/>
      <c r="K5408" s="30"/>
      <c r="L5408" s="2"/>
      <c r="M5408" s="15"/>
      <c r="N5408" s="11"/>
      <c r="O5408" s="11"/>
      <c r="P5408" s="11"/>
      <c r="Q5408" s="11"/>
      <c r="R5408" s="15"/>
      <c r="S5408" s="13"/>
      <c r="T5408" s="13"/>
      <c r="U5408" s="19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12"/>
      <c r="K5409" s="30"/>
      <c r="L5409" s="2"/>
      <c r="M5409" s="15"/>
      <c r="N5409" s="11"/>
      <c r="O5409" s="11"/>
      <c r="P5409" s="11"/>
      <c r="Q5409" s="11"/>
      <c r="R5409" s="15"/>
      <c r="S5409" s="13"/>
      <c r="T5409" s="13"/>
      <c r="U5409" s="19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12"/>
      <c r="K5410" s="30"/>
      <c r="L5410" s="2"/>
      <c r="M5410" s="15"/>
      <c r="N5410" s="11"/>
      <c r="O5410" s="11"/>
      <c r="P5410" s="11"/>
      <c r="Q5410" s="11"/>
      <c r="R5410" s="15"/>
      <c r="S5410" s="13"/>
      <c r="T5410" s="13"/>
      <c r="U5410" s="19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12"/>
      <c r="K5411" s="30"/>
      <c r="L5411" s="2"/>
      <c r="M5411" s="15"/>
      <c r="N5411" s="11"/>
      <c r="O5411" s="11"/>
      <c r="P5411" s="11"/>
      <c r="Q5411" s="11"/>
      <c r="R5411" s="15"/>
      <c r="S5411" s="13"/>
      <c r="T5411" s="13"/>
      <c r="U5411" s="19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12"/>
      <c r="K5412" s="30"/>
      <c r="L5412" s="2"/>
      <c r="M5412" s="15"/>
      <c r="N5412" s="11"/>
      <c r="O5412" s="11"/>
      <c r="P5412" s="11"/>
      <c r="Q5412" s="11"/>
      <c r="R5412" s="15"/>
      <c r="S5412" s="13"/>
      <c r="T5412" s="13"/>
      <c r="U5412" s="19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12"/>
      <c r="K5413" s="30"/>
      <c r="L5413" s="2"/>
      <c r="M5413" s="15"/>
      <c r="N5413" s="11"/>
      <c r="O5413" s="11"/>
      <c r="P5413" s="11"/>
      <c r="Q5413" s="11"/>
      <c r="R5413" s="15"/>
      <c r="S5413" s="13"/>
      <c r="T5413" s="13"/>
      <c r="U5413" s="19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12"/>
      <c r="K5414" s="30"/>
      <c r="L5414" s="2"/>
      <c r="M5414" s="15"/>
      <c r="N5414" s="11"/>
      <c r="O5414" s="11"/>
      <c r="P5414" s="11"/>
      <c r="Q5414" s="11"/>
      <c r="R5414" s="15"/>
      <c r="S5414" s="13"/>
      <c r="T5414" s="13"/>
      <c r="U5414" s="19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12"/>
      <c r="K5415" s="30"/>
      <c r="L5415" s="2"/>
      <c r="M5415" s="15"/>
      <c r="N5415" s="11"/>
      <c r="O5415" s="11"/>
      <c r="P5415" s="11"/>
      <c r="Q5415" s="11"/>
      <c r="R5415" s="15"/>
      <c r="S5415" s="13"/>
      <c r="T5415" s="13"/>
      <c r="U5415" s="19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12"/>
      <c r="K5416" s="30"/>
      <c r="L5416" s="2"/>
      <c r="M5416" s="15"/>
      <c r="N5416" s="11"/>
      <c r="O5416" s="11"/>
      <c r="P5416" s="11"/>
      <c r="Q5416" s="11"/>
      <c r="R5416" s="15"/>
      <c r="S5416" s="13"/>
      <c r="T5416" s="13"/>
      <c r="U5416" s="19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12"/>
      <c r="K5417" s="30"/>
      <c r="L5417" s="2"/>
      <c r="M5417" s="15"/>
      <c r="N5417" s="11"/>
      <c r="O5417" s="11"/>
      <c r="P5417" s="11"/>
      <c r="Q5417" s="11"/>
      <c r="R5417" s="15"/>
      <c r="S5417" s="13"/>
      <c r="T5417" s="13"/>
      <c r="U5417" s="19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12"/>
      <c r="K5418" s="30"/>
      <c r="L5418" s="2"/>
      <c r="M5418" s="15"/>
      <c r="N5418" s="11"/>
      <c r="O5418" s="11"/>
      <c r="P5418" s="11"/>
      <c r="Q5418" s="11"/>
      <c r="R5418" s="15"/>
      <c r="S5418" s="13"/>
      <c r="T5418" s="13"/>
      <c r="U5418" s="19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12"/>
      <c r="K5419" s="30"/>
      <c r="L5419" s="2"/>
      <c r="M5419" s="15"/>
      <c r="N5419" s="11"/>
      <c r="O5419" s="11"/>
      <c r="P5419" s="11"/>
      <c r="Q5419" s="11"/>
      <c r="R5419" s="15"/>
      <c r="S5419" s="13"/>
      <c r="T5419" s="13"/>
      <c r="U5419" s="19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12"/>
      <c r="K5420" s="30"/>
      <c r="L5420" s="2"/>
      <c r="M5420" s="15"/>
      <c r="N5420" s="11"/>
      <c r="O5420" s="11"/>
      <c r="P5420" s="11"/>
      <c r="Q5420" s="11"/>
      <c r="R5420" s="15"/>
      <c r="S5420" s="13"/>
      <c r="T5420" s="13"/>
      <c r="U5420" s="19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12"/>
      <c r="K5421" s="30"/>
      <c r="L5421" s="2"/>
      <c r="M5421" s="15"/>
      <c r="N5421" s="11"/>
      <c r="O5421" s="11"/>
      <c r="P5421" s="11"/>
      <c r="Q5421" s="11"/>
      <c r="R5421" s="15"/>
      <c r="S5421" s="13"/>
      <c r="T5421" s="13"/>
      <c r="U5421" s="19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12"/>
      <c r="K5422" s="30"/>
      <c r="L5422" s="2"/>
      <c r="M5422" s="15"/>
      <c r="N5422" s="11"/>
      <c r="O5422" s="11"/>
      <c r="P5422" s="11"/>
      <c r="Q5422" s="11"/>
      <c r="R5422" s="15"/>
      <c r="S5422" s="13"/>
      <c r="T5422" s="13"/>
      <c r="U5422" s="19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12"/>
      <c r="K5423" s="30"/>
      <c r="L5423" s="2"/>
      <c r="M5423" s="15"/>
      <c r="N5423" s="11"/>
      <c r="O5423" s="11"/>
      <c r="P5423" s="11"/>
      <c r="Q5423" s="11"/>
      <c r="R5423" s="15"/>
      <c r="S5423" s="13"/>
      <c r="T5423" s="13"/>
      <c r="U5423" s="19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12"/>
      <c r="K5424" s="30"/>
      <c r="L5424" s="2"/>
      <c r="M5424" s="15"/>
      <c r="N5424" s="11"/>
      <c r="O5424" s="11"/>
      <c r="P5424" s="11"/>
      <c r="Q5424" s="11"/>
      <c r="R5424" s="15"/>
      <c r="S5424" s="13"/>
      <c r="T5424" s="13"/>
      <c r="U5424" s="19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12"/>
      <c r="K5425" s="30"/>
      <c r="L5425" s="2"/>
      <c r="M5425" s="15"/>
      <c r="N5425" s="11"/>
      <c r="O5425" s="11"/>
      <c r="P5425" s="11"/>
      <c r="Q5425" s="11"/>
      <c r="R5425" s="15"/>
      <c r="S5425" s="13"/>
      <c r="T5425" s="13"/>
      <c r="U5425" s="19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12"/>
      <c r="K5426" s="30"/>
      <c r="L5426" s="2"/>
      <c r="M5426" s="15"/>
      <c r="N5426" s="11"/>
      <c r="O5426" s="11"/>
      <c r="P5426" s="11"/>
      <c r="Q5426" s="11"/>
      <c r="R5426" s="15"/>
      <c r="S5426" s="13"/>
      <c r="T5426" s="13"/>
      <c r="U5426" s="19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12"/>
      <c r="K5427" s="30"/>
      <c r="L5427" s="2"/>
      <c r="M5427" s="15"/>
      <c r="N5427" s="11"/>
      <c r="O5427" s="11"/>
      <c r="P5427" s="11"/>
      <c r="Q5427" s="11"/>
      <c r="R5427" s="15"/>
      <c r="S5427" s="13"/>
      <c r="T5427" s="13"/>
      <c r="U5427" s="19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12"/>
      <c r="K5428" s="30"/>
      <c r="L5428" s="2"/>
      <c r="M5428" s="15"/>
      <c r="N5428" s="11"/>
      <c r="O5428" s="11"/>
      <c r="P5428" s="11"/>
      <c r="Q5428" s="11"/>
      <c r="R5428" s="15"/>
      <c r="S5428" s="13"/>
      <c r="T5428" s="13"/>
      <c r="U5428" s="19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12"/>
      <c r="K5429" s="30"/>
      <c r="L5429" s="2"/>
      <c r="M5429" s="15"/>
      <c r="N5429" s="11"/>
      <c r="O5429" s="11"/>
      <c r="P5429" s="11"/>
      <c r="Q5429" s="11"/>
      <c r="R5429" s="15"/>
      <c r="S5429" s="13"/>
      <c r="T5429" s="13"/>
      <c r="U5429" s="19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12"/>
      <c r="K5430" s="30"/>
      <c r="L5430" s="2"/>
      <c r="M5430" s="15"/>
      <c r="N5430" s="11"/>
      <c r="O5430" s="11"/>
      <c r="P5430" s="11"/>
      <c r="Q5430" s="11"/>
      <c r="R5430" s="15"/>
      <c r="S5430" s="13"/>
      <c r="T5430" s="13"/>
      <c r="U5430" s="19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12"/>
      <c r="K5431" s="30"/>
      <c r="L5431" s="2"/>
      <c r="M5431" s="15"/>
      <c r="N5431" s="11"/>
      <c r="O5431" s="11"/>
      <c r="P5431" s="11"/>
      <c r="Q5431" s="11"/>
      <c r="R5431" s="15"/>
      <c r="S5431" s="13"/>
      <c r="T5431" s="13"/>
      <c r="U5431" s="19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12"/>
      <c r="K5432" s="30"/>
      <c r="L5432" s="2"/>
      <c r="M5432" s="15"/>
      <c r="N5432" s="11"/>
      <c r="O5432" s="11"/>
      <c r="P5432" s="11"/>
      <c r="Q5432" s="11"/>
      <c r="R5432" s="15"/>
      <c r="S5432" s="13"/>
      <c r="T5432" s="13"/>
      <c r="U5432" s="19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12"/>
      <c r="K5433" s="30"/>
      <c r="L5433" s="2"/>
      <c r="M5433" s="15"/>
      <c r="N5433" s="11"/>
      <c r="O5433" s="11"/>
      <c r="P5433" s="11"/>
      <c r="Q5433" s="11"/>
      <c r="R5433" s="15"/>
      <c r="S5433" s="13"/>
      <c r="T5433" s="13"/>
      <c r="U5433" s="19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12"/>
      <c r="K5434" s="30"/>
      <c r="L5434" s="2"/>
      <c r="M5434" s="15"/>
      <c r="N5434" s="11"/>
      <c r="O5434" s="11"/>
      <c r="P5434" s="11"/>
      <c r="Q5434" s="11"/>
      <c r="R5434" s="15"/>
      <c r="S5434" s="13"/>
      <c r="T5434" s="13"/>
      <c r="U5434" s="19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12"/>
      <c r="K5435" s="30"/>
      <c r="L5435" s="2"/>
      <c r="M5435" s="15"/>
      <c r="N5435" s="11"/>
      <c r="O5435" s="11"/>
      <c r="P5435" s="11"/>
      <c r="Q5435" s="11"/>
      <c r="R5435" s="15"/>
      <c r="S5435" s="13"/>
      <c r="T5435" s="13"/>
      <c r="U5435" s="19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12"/>
      <c r="K5436" s="30"/>
      <c r="L5436" s="2"/>
      <c r="M5436" s="15"/>
      <c r="N5436" s="11"/>
      <c r="O5436" s="11"/>
      <c r="P5436" s="11"/>
      <c r="Q5436" s="11"/>
      <c r="R5436" s="15"/>
      <c r="S5436" s="13"/>
      <c r="T5436" s="13"/>
      <c r="U5436" s="19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12"/>
      <c r="K5437" s="30"/>
      <c r="L5437" s="2"/>
      <c r="M5437" s="15"/>
      <c r="N5437" s="11"/>
      <c r="O5437" s="11"/>
      <c r="P5437" s="11"/>
      <c r="Q5437" s="11"/>
      <c r="R5437" s="15"/>
      <c r="S5437" s="13"/>
      <c r="T5437" s="13"/>
      <c r="U5437" s="19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12"/>
      <c r="K5438" s="30"/>
      <c r="L5438" s="2"/>
      <c r="M5438" s="15"/>
      <c r="N5438" s="11"/>
      <c r="O5438" s="11"/>
      <c r="P5438" s="11"/>
      <c r="Q5438" s="11"/>
      <c r="R5438" s="15"/>
      <c r="S5438" s="13"/>
      <c r="T5438" s="13"/>
      <c r="U5438" s="19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12"/>
      <c r="K5439" s="30"/>
      <c r="L5439" s="2"/>
      <c r="M5439" s="15"/>
      <c r="N5439" s="11"/>
      <c r="O5439" s="11"/>
      <c r="P5439" s="11"/>
      <c r="Q5439" s="11"/>
      <c r="R5439" s="15"/>
      <c r="S5439" s="13"/>
      <c r="T5439" s="13"/>
      <c r="U5439" s="19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12"/>
      <c r="K5440" s="30"/>
      <c r="L5440" s="2"/>
      <c r="M5440" s="15"/>
      <c r="N5440" s="11"/>
      <c r="O5440" s="11"/>
      <c r="P5440" s="11"/>
      <c r="Q5440" s="11"/>
      <c r="R5440" s="15"/>
      <c r="S5440" s="13"/>
      <c r="T5440" s="13"/>
      <c r="U5440" s="19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12"/>
      <c r="K5441" s="30"/>
      <c r="L5441" s="2"/>
      <c r="M5441" s="15"/>
      <c r="N5441" s="11"/>
      <c r="O5441" s="11"/>
      <c r="P5441" s="11"/>
      <c r="Q5441" s="11"/>
      <c r="R5441" s="15"/>
      <c r="S5441" s="13"/>
      <c r="T5441" s="13"/>
      <c r="U5441" s="19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12"/>
      <c r="K5442" s="30"/>
      <c r="L5442" s="2"/>
      <c r="M5442" s="15"/>
      <c r="N5442" s="11"/>
      <c r="O5442" s="11"/>
      <c r="P5442" s="11"/>
      <c r="Q5442" s="11"/>
      <c r="R5442" s="15"/>
      <c r="S5442" s="13"/>
      <c r="T5442" s="13"/>
      <c r="U5442" s="19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12"/>
      <c r="K5443" s="30"/>
      <c r="L5443" s="2"/>
      <c r="M5443" s="15"/>
      <c r="N5443" s="11"/>
      <c r="O5443" s="11"/>
      <c r="P5443" s="11"/>
      <c r="Q5443" s="11"/>
      <c r="R5443" s="15"/>
      <c r="S5443" s="13"/>
      <c r="T5443" s="13"/>
      <c r="U5443" s="19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12"/>
      <c r="K5444" s="30"/>
      <c r="L5444" s="2"/>
      <c r="M5444" s="15"/>
      <c r="N5444" s="11"/>
      <c r="O5444" s="11"/>
      <c r="P5444" s="11"/>
      <c r="Q5444" s="11"/>
      <c r="R5444" s="15"/>
      <c r="S5444" s="13"/>
      <c r="T5444" s="13"/>
      <c r="U5444" s="19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12"/>
      <c r="K5445" s="30"/>
      <c r="L5445" s="2"/>
      <c r="M5445" s="15"/>
      <c r="N5445" s="11"/>
      <c r="O5445" s="11"/>
      <c r="P5445" s="11"/>
      <c r="Q5445" s="11"/>
      <c r="R5445" s="15"/>
      <c r="S5445" s="13"/>
      <c r="T5445" s="13"/>
      <c r="U5445" s="19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12"/>
      <c r="K5446" s="30"/>
      <c r="L5446" s="2"/>
      <c r="M5446" s="15"/>
      <c r="N5446" s="11"/>
      <c r="O5446" s="11"/>
      <c r="P5446" s="11"/>
      <c r="Q5446" s="11"/>
      <c r="R5446" s="15"/>
      <c r="S5446" s="13"/>
      <c r="T5446" s="13"/>
      <c r="U5446" s="19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12"/>
      <c r="K5447" s="30"/>
      <c r="L5447" s="2"/>
      <c r="M5447" s="15"/>
      <c r="N5447" s="11"/>
      <c r="O5447" s="11"/>
      <c r="P5447" s="11"/>
      <c r="Q5447" s="11"/>
      <c r="R5447" s="15"/>
      <c r="S5447" s="13"/>
      <c r="T5447" s="13"/>
      <c r="U5447" s="19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12"/>
      <c r="K5448" s="30"/>
      <c r="L5448" s="2"/>
      <c r="M5448" s="15"/>
      <c r="N5448" s="11"/>
      <c r="O5448" s="11"/>
      <c r="P5448" s="11"/>
      <c r="Q5448" s="11"/>
      <c r="R5448" s="15"/>
      <c r="S5448" s="13"/>
      <c r="T5448" s="13"/>
      <c r="U5448" s="19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12"/>
      <c r="K5449" s="30"/>
      <c r="L5449" s="2"/>
      <c r="M5449" s="15"/>
      <c r="N5449" s="11"/>
      <c r="O5449" s="11"/>
      <c r="P5449" s="11"/>
      <c r="Q5449" s="11"/>
      <c r="R5449" s="15"/>
      <c r="S5449" s="13"/>
      <c r="T5449" s="13"/>
      <c r="U5449" s="19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12"/>
      <c r="K5450" s="30"/>
      <c r="L5450" s="2"/>
      <c r="M5450" s="15"/>
      <c r="N5450" s="11"/>
      <c r="O5450" s="11"/>
      <c r="P5450" s="11"/>
      <c r="Q5450" s="11"/>
      <c r="R5450" s="15"/>
      <c r="S5450" s="13"/>
      <c r="T5450" s="13"/>
      <c r="U5450" s="19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12"/>
      <c r="K5451" s="30"/>
      <c r="L5451" s="2"/>
      <c r="M5451" s="15"/>
      <c r="N5451" s="11"/>
      <c r="O5451" s="11"/>
      <c r="P5451" s="11"/>
      <c r="Q5451" s="11"/>
      <c r="R5451" s="15"/>
      <c r="S5451" s="13"/>
      <c r="T5451" s="13"/>
      <c r="U5451" s="19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12"/>
      <c r="K5452" s="30"/>
      <c r="L5452" s="2"/>
      <c r="M5452" s="15"/>
      <c r="N5452" s="11"/>
      <c r="O5452" s="11"/>
      <c r="P5452" s="11"/>
      <c r="Q5452" s="11"/>
      <c r="R5452" s="15"/>
      <c r="S5452" s="13"/>
      <c r="T5452" s="13"/>
      <c r="U5452" s="19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12"/>
      <c r="K5453" s="30"/>
      <c r="L5453" s="2"/>
      <c r="M5453" s="15"/>
      <c r="N5453" s="11"/>
      <c r="O5453" s="11"/>
      <c r="P5453" s="11"/>
      <c r="Q5453" s="11"/>
      <c r="R5453" s="15"/>
      <c r="S5453" s="13"/>
      <c r="T5453" s="13"/>
      <c r="U5453" s="19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12"/>
      <c r="K5454" s="30"/>
      <c r="L5454" s="2"/>
      <c r="M5454" s="15"/>
      <c r="N5454" s="11"/>
      <c r="O5454" s="11"/>
      <c r="P5454" s="11"/>
      <c r="Q5454" s="11"/>
      <c r="R5454" s="15"/>
      <c r="S5454" s="13"/>
      <c r="T5454" s="13"/>
      <c r="U5454" s="19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12"/>
      <c r="K5455" s="30"/>
      <c r="L5455" s="2"/>
      <c r="M5455" s="15"/>
      <c r="N5455" s="11"/>
      <c r="O5455" s="11"/>
      <c r="P5455" s="11"/>
      <c r="Q5455" s="11"/>
      <c r="R5455" s="15"/>
      <c r="S5455" s="13"/>
      <c r="T5455" s="13"/>
      <c r="U5455" s="19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12"/>
      <c r="K5456" s="30"/>
      <c r="L5456" s="2"/>
      <c r="M5456" s="15"/>
      <c r="N5456" s="11"/>
      <c r="O5456" s="11"/>
      <c r="P5456" s="11"/>
      <c r="Q5456" s="11"/>
      <c r="R5456" s="15"/>
      <c r="S5456" s="13"/>
      <c r="T5456" s="13"/>
      <c r="U5456" s="19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12"/>
      <c r="K5457" s="30"/>
      <c r="L5457" s="2"/>
      <c r="M5457" s="15"/>
      <c r="N5457" s="11"/>
      <c r="O5457" s="11"/>
      <c r="P5457" s="11"/>
      <c r="Q5457" s="11"/>
      <c r="R5457" s="15"/>
      <c r="S5457" s="13"/>
      <c r="T5457" s="13"/>
      <c r="U5457" s="19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12"/>
      <c r="K5458" s="30"/>
      <c r="L5458" s="2"/>
      <c r="M5458" s="15"/>
      <c r="N5458" s="11"/>
      <c r="O5458" s="11"/>
      <c r="P5458" s="11"/>
      <c r="Q5458" s="11"/>
      <c r="R5458" s="15"/>
      <c r="S5458" s="13"/>
      <c r="T5458" s="13"/>
      <c r="U5458" s="19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12"/>
      <c r="K5459" s="30"/>
      <c r="L5459" s="2"/>
      <c r="M5459" s="15"/>
      <c r="N5459" s="11"/>
      <c r="O5459" s="11"/>
      <c r="P5459" s="11"/>
      <c r="Q5459" s="11"/>
      <c r="R5459" s="15"/>
      <c r="S5459" s="13"/>
      <c r="T5459" s="13"/>
      <c r="U5459" s="19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12"/>
      <c r="K5460" s="30"/>
      <c r="L5460" s="2"/>
      <c r="M5460" s="15"/>
      <c r="N5460" s="11"/>
      <c r="O5460" s="11"/>
      <c r="P5460" s="11"/>
      <c r="Q5460" s="11"/>
      <c r="R5460" s="15"/>
      <c r="S5460" s="13"/>
      <c r="T5460" s="13"/>
      <c r="U5460" s="19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12"/>
      <c r="K5461" s="30"/>
      <c r="L5461" s="2"/>
      <c r="M5461" s="15"/>
      <c r="N5461" s="11"/>
      <c r="O5461" s="11"/>
      <c r="P5461" s="11"/>
      <c r="Q5461" s="11"/>
      <c r="R5461" s="15"/>
      <c r="S5461" s="13"/>
      <c r="T5461" s="13"/>
      <c r="U5461" s="19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12"/>
      <c r="K5462" s="30"/>
      <c r="L5462" s="2"/>
      <c r="M5462" s="15"/>
      <c r="N5462" s="11"/>
      <c r="O5462" s="11"/>
      <c r="P5462" s="11"/>
      <c r="Q5462" s="11"/>
      <c r="R5462" s="15"/>
      <c r="S5462" s="13"/>
      <c r="T5462" s="13"/>
      <c r="U5462" s="19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12"/>
      <c r="K5463" s="30"/>
      <c r="L5463" s="2"/>
      <c r="M5463" s="15"/>
      <c r="N5463" s="11"/>
      <c r="O5463" s="11"/>
      <c r="P5463" s="11"/>
      <c r="Q5463" s="11"/>
      <c r="R5463" s="15"/>
      <c r="S5463" s="13"/>
      <c r="T5463" s="13"/>
      <c r="U5463" s="19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12"/>
      <c r="K5464" s="30"/>
      <c r="L5464" s="2"/>
      <c r="M5464" s="15"/>
      <c r="N5464" s="11"/>
      <c r="O5464" s="11"/>
      <c r="P5464" s="11"/>
      <c r="Q5464" s="11"/>
      <c r="R5464" s="15"/>
      <c r="S5464" s="13"/>
      <c r="T5464" s="13"/>
      <c r="U5464" s="19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12"/>
      <c r="K5465" s="30"/>
      <c r="L5465" s="2"/>
      <c r="M5465" s="15"/>
      <c r="N5465" s="11"/>
      <c r="O5465" s="11"/>
      <c r="P5465" s="11"/>
      <c r="Q5465" s="11"/>
      <c r="R5465" s="15"/>
      <c r="S5465" s="13"/>
      <c r="T5465" s="13"/>
      <c r="U5465" s="19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12"/>
      <c r="K5466" s="30"/>
      <c r="L5466" s="2"/>
      <c r="M5466" s="15"/>
      <c r="N5466" s="11"/>
      <c r="O5466" s="11"/>
      <c r="P5466" s="11"/>
      <c r="Q5466" s="11"/>
      <c r="R5466" s="15"/>
      <c r="S5466" s="13"/>
      <c r="T5466" s="13"/>
      <c r="U5466" s="19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12"/>
      <c r="K5467" s="30"/>
      <c r="L5467" s="2"/>
      <c r="M5467" s="15"/>
      <c r="N5467" s="11"/>
      <c r="O5467" s="11"/>
      <c r="P5467" s="11"/>
      <c r="Q5467" s="11"/>
      <c r="R5467" s="15"/>
      <c r="S5467" s="13"/>
      <c r="T5467" s="13"/>
      <c r="U5467" s="19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12"/>
      <c r="K5468" s="30"/>
      <c r="L5468" s="2"/>
      <c r="M5468" s="15"/>
      <c r="N5468" s="11"/>
      <c r="O5468" s="11"/>
      <c r="P5468" s="11"/>
      <c r="Q5468" s="11"/>
      <c r="R5468" s="15"/>
      <c r="S5468" s="13"/>
      <c r="T5468" s="13"/>
      <c r="U5468" s="19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12"/>
      <c r="K5469" s="30"/>
      <c r="L5469" s="2"/>
      <c r="M5469" s="15"/>
      <c r="N5469" s="11"/>
      <c r="O5469" s="11"/>
      <c r="P5469" s="11"/>
      <c r="Q5469" s="11"/>
      <c r="R5469" s="15"/>
      <c r="S5469" s="13"/>
      <c r="T5469" s="13"/>
      <c r="U5469" s="19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12"/>
      <c r="K5470" s="30"/>
      <c r="L5470" s="2"/>
      <c r="M5470" s="15"/>
      <c r="N5470" s="11"/>
      <c r="O5470" s="11"/>
      <c r="P5470" s="11"/>
      <c r="Q5470" s="11"/>
      <c r="R5470" s="15"/>
      <c r="S5470" s="13"/>
      <c r="T5470" s="13"/>
      <c r="U5470" s="19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12"/>
      <c r="K5471" s="30"/>
      <c r="L5471" s="2"/>
      <c r="M5471" s="15"/>
      <c r="N5471" s="11"/>
      <c r="O5471" s="11"/>
      <c r="P5471" s="11"/>
      <c r="Q5471" s="11"/>
      <c r="R5471" s="15"/>
      <c r="S5471" s="13"/>
      <c r="T5471" s="13"/>
      <c r="U5471" s="19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12"/>
      <c r="K5472" s="30"/>
      <c r="L5472" s="2"/>
      <c r="M5472" s="15"/>
      <c r="N5472" s="11"/>
      <c r="O5472" s="11"/>
      <c r="P5472" s="11"/>
      <c r="Q5472" s="11"/>
      <c r="R5472" s="15"/>
      <c r="S5472" s="13"/>
      <c r="T5472" s="13"/>
      <c r="U5472" s="19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12"/>
      <c r="K5473" s="30"/>
      <c r="L5473" s="2"/>
      <c r="M5473" s="15"/>
      <c r="N5473" s="11"/>
      <c r="O5473" s="11"/>
      <c r="P5473" s="11"/>
      <c r="Q5473" s="11"/>
      <c r="R5473" s="15"/>
      <c r="S5473" s="13"/>
      <c r="T5473" s="13"/>
      <c r="U5473" s="19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12"/>
      <c r="K5474" s="30"/>
      <c r="L5474" s="2"/>
      <c r="M5474" s="15"/>
      <c r="N5474" s="11"/>
      <c r="O5474" s="11"/>
      <c r="P5474" s="11"/>
      <c r="Q5474" s="11"/>
      <c r="R5474" s="15"/>
      <c r="S5474" s="13"/>
      <c r="T5474" s="13"/>
      <c r="U5474" s="19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12"/>
      <c r="K5475" s="30"/>
      <c r="L5475" s="2"/>
      <c r="M5475" s="15"/>
      <c r="N5475" s="11"/>
      <c r="O5475" s="11"/>
      <c r="P5475" s="11"/>
      <c r="Q5475" s="11"/>
      <c r="R5475" s="15"/>
      <c r="S5475" s="13"/>
      <c r="T5475" s="13"/>
      <c r="U5475" s="19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12"/>
      <c r="K5476" s="30"/>
      <c r="L5476" s="2"/>
      <c r="M5476" s="15"/>
      <c r="N5476" s="11"/>
      <c r="O5476" s="11"/>
      <c r="P5476" s="11"/>
      <c r="Q5476" s="11"/>
      <c r="R5476" s="15"/>
      <c r="S5476" s="13"/>
      <c r="T5476" s="13"/>
      <c r="U5476" s="19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12"/>
      <c r="K5477" s="30"/>
      <c r="L5477" s="2"/>
      <c r="M5477" s="15"/>
      <c r="N5477" s="11"/>
      <c r="O5477" s="11"/>
      <c r="P5477" s="11"/>
      <c r="Q5477" s="11"/>
      <c r="R5477" s="15"/>
      <c r="S5477" s="13"/>
      <c r="T5477" s="13"/>
      <c r="U5477" s="19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12"/>
      <c r="K5478" s="30"/>
      <c r="L5478" s="2"/>
      <c r="M5478" s="15"/>
      <c r="N5478" s="11"/>
      <c r="O5478" s="11"/>
      <c r="P5478" s="11"/>
      <c r="Q5478" s="11"/>
      <c r="R5478" s="15"/>
      <c r="S5478" s="13"/>
      <c r="T5478" s="13"/>
      <c r="U5478" s="19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12"/>
      <c r="K5479" s="30"/>
      <c r="L5479" s="2"/>
      <c r="M5479" s="15"/>
      <c r="N5479" s="11"/>
      <c r="O5479" s="11"/>
      <c r="P5479" s="11"/>
      <c r="Q5479" s="11"/>
      <c r="R5479" s="15"/>
      <c r="S5479" s="13"/>
      <c r="T5479" s="13"/>
      <c r="U5479" s="19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12"/>
      <c r="K5480" s="30"/>
      <c r="L5480" s="2"/>
      <c r="M5480" s="15"/>
      <c r="N5480" s="11"/>
      <c r="O5480" s="11"/>
      <c r="P5480" s="11"/>
      <c r="Q5480" s="11"/>
      <c r="R5480" s="15"/>
      <c r="S5480" s="13"/>
      <c r="T5480" s="13"/>
      <c r="U5480" s="19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12"/>
      <c r="K5481" s="30"/>
      <c r="L5481" s="2"/>
      <c r="M5481" s="15"/>
      <c r="N5481" s="11"/>
      <c r="O5481" s="11"/>
      <c r="P5481" s="11"/>
      <c r="Q5481" s="11"/>
      <c r="R5481" s="15"/>
      <c r="S5481" s="13"/>
      <c r="T5481" s="13"/>
      <c r="U5481" s="19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12"/>
      <c r="K5482" s="30"/>
      <c r="L5482" s="2"/>
      <c r="M5482" s="15"/>
      <c r="N5482" s="11"/>
      <c r="O5482" s="11"/>
      <c r="P5482" s="11"/>
      <c r="Q5482" s="11"/>
      <c r="R5482" s="15"/>
      <c r="S5482" s="13"/>
      <c r="T5482" s="13"/>
      <c r="U5482" s="19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12"/>
      <c r="K5483" s="30"/>
      <c r="L5483" s="2"/>
      <c r="M5483" s="15"/>
      <c r="N5483" s="11"/>
      <c r="O5483" s="11"/>
      <c r="P5483" s="11"/>
      <c r="Q5483" s="11"/>
      <c r="R5483" s="15"/>
      <c r="S5483" s="13"/>
      <c r="T5483" s="13"/>
      <c r="U5483" s="19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12"/>
      <c r="K5484" s="30"/>
      <c r="L5484" s="2"/>
      <c r="M5484" s="15"/>
      <c r="N5484" s="11"/>
      <c r="O5484" s="11"/>
      <c r="P5484" s="11"/>
      <c r="Q5484" s="11"/>
      <c r="R5484" s="15"/>
      <c r="S5484" s="13"/>
      <c r="T5484" s="13"/>
      <c r="U5484" s="19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12"/>
      <c r="K5485" s="30"/>
      <c r="L5485" s="2"/>
      <c r="M5485" s="15"/>
      <c r="N5485" s="11"/>
      <c r="O5485" s="11"/>
      <c r="P5485" s="11"/>
      <c r="Q5485" s="11"/>
      <c r="R5485" s="15"/>
      <c r="S5485" s="13"/>
      <c r="T5485" s="13"/>
      <c r="U5485" s="19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12"/>
      <c r="K5486" s="30"/>
      <c r="L5486" s="2"/>
      <c r="M5486" s="15"/>
      <c r="N5486" s="11"/>
      <c r="O5486" s="11"/>
      <c r="P5486" s="11"/>
      <c r="Q5486" s="11"/>
      <c r="R5486" s="15"/>
      <c r="S5486" s="13"/>
      <c r="T5486" s="13"/>
      <c r="U5486" s="19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12"/>
      <c r="K5487" s="30"/>
      <c r="L5487" s="2"/>
      <c r="M5487" s="15"/>
      <c r="N5487" s="11"/>
      <c r="O5487" s="11"/>
      <c r="P5487" s="11"/>
      <c r="Q5487" s="11"/>
      <c r="R5487" s="15"/>
      <c r="S5487" s="13"/>
      <c r="T5487" s="13"/>
      <c r="U5487" s="19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12"/>
      <c r="K5488" s="30"/>
      <c r="L5488" s="2"/>
      <c r="M5488" s="15"/>
      <c r="N5488" s="11"/>
      <c r="O5488" s="11"/>
      <c r="P5488" s="11"/>
      <c r="Q5488" s="11"/>
      <c r="R5488" s="15"/>
      <c r="S5488" s="13"/>
      <c r="T5488" s="13"/>
      <c r="U5488" s="19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12"/>
      <c r="K5489" s="30"/>
      <c r="L5489" s="2"/>
      <c r="M5489" s="15"/>
      <c r="N5489" s="11"/>
      <c r="O5489" s="11"/>
      <c r="P5489" s="11"/>
      <c r="Q5489" s="11"/>
      <c r="R5489" s="15"/>
      <c r="S5489" s="13"/>
      <c r="T5489" s="13"/>
      <c r="U5489" s="19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12"/>
      <c r="K5490" s="30"/>
      <c r="L5490" s="2"/>
      <c r="M5490" s="15"/>
      <c r="N5490" s="11"/>
      <c r="O5490" s="11"/>
      <c r="P5490" s="11"/>
      <c r="Q5490" s="11"/>
      <c r="R5490" s="15"/>
      <c r="S5490" s="13"/>
      <c r="T5490" s="13"/>
      <c r="U5490" s="19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12"/>
      <c r="K5491" s="30"/>
      <c r="L5491" s="2"/>
      <c r="M5491" s="15"/>
      <c r="N5491" s="11"/>
      <c r="O5491" s="11"/>
      <c r="P5491" s="11"/>
      <c r="Q5491" s="11"/>
      <c r="R5491" s="15"/>
      <c r="S5491" s="13"/>
      <c r="T5491" s="13"/>
      <c r="U5491" s="19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12"/>
      <c r="K5492" s="30"/>
      <c r="L5492" s="2"/>
      <c r="M5492" s="15"/>
      <c r="N5492" s="11"/>
      <c r="O5492" s="11"/>
      <c r="P5492" s="11"/>
      <c r="Q5492" s="11"/>
      <c r="R5492" s="15"/>
      <c r="S5492" s="13"/>
      <c r="T5492" s="13"/>
      <c r="U5492" s="19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12"/>
      <c r="K5493" s="30"/>
      <c r="L5493" s="2"/>
      <c r="M5493" s="15"/>
      <c r="N5493" s="11"/>
      <c r="O5493" s="11"/>
      <c r="P5493" s="11"/>
      <c r="Q5493" s="11"/>
      <c r="R5493" s="15"/>
      <c r="S5493" s="13"/>
      <c r="T5493" s="13"/>
      <c r="U5493" s="19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12"/>
      <c r="K5494" s="30"/>
      <c r="L5494" s="2"/>
      <c r="M5494" s="15"/>
      <c r="N5494" s="11"/>
      <c r="O5494" s="11"/>
      <c r="P5494" s="11"/>
      <c r="Q5494" s="11"/>
      <c r="R5494" s="15"/>
      <c r="S5494" s="13"/>
      <c r="T5494" s="13"/>
      <c r="U5494" s="19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12"/>
      <c r="K5495" s="30"/>
      <c r="L5495" s="2"/>
      <c r="M5495" s="15"/>
      <c r="N5495" s="11"/>
      <c r="O5495" s="11"/>
      <c r="P5495" s="11"/>
      <c r="Q5495" s="11"/>
      <c r="R5495" s="15"/>
      <c r="S5495" s="13"/>
      <c r="T5495" s="13"/>
      <c r="U5495" s="19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12"/>
      <c r="K5496" s="30"/>
      <c r="L5496" s="2"/>
      <c r="M5496" s="15"/>
      <c r="N5496" s="11"/>
      <c r="O5496" s="11"/>
      <c r="P5496" s="11"/>
      <c r="Q5496" s="11"/>
      <c r="R5496" s="15"/>
      <c r="S5496" s="13"/>
      <c r="T5496" s="13"/>
      <c r="U5496" s="19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12"/>
      <c r="K5497" s="30"/>
      <c r="L5497" s="2"/>
      <c r="M5497" s="15"/>
      <c r="N5497" s="11"/>
      <c r="O5497" s="11"/>
      <c r="P5497" s="11"/>
      <c r="Q5497" s="11"/>
      <c r="R5497" s="15"/>
      <c r="S5497" s="13"/>
      <c r="T5497" s="13"/>
      <c r="U5497" s="19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12"/>
      <c r="K5498" s="30"/>
      <c r="L5498" s="2"/>
      <c r="M5498" s="15"/>
      <c r="N5498" s="11"/>
      <c r="O5498" s="11"/>
      <c r="P5498" s="11"/>
      <c r="Q5498" s="11"/>
      <c r="R5498" s="15"/>
      <c r="S5498" s="13"/>
      <c r="T5498" s="13"/>
      <c r="U5498" s="19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12"/>
      <c r="K5499" s="30"/>
      <c r="L5499" s="2"/>
      <c r="M5499" s="15"/>
      <c r="N5499" s="11"/>
      <c r="O5499" s="11"/>
      <c r="P5499" s="11"/>
      <c r="Q5499" s="11"/>
      <c r="R5499" s="15"/>
      <c r="S5499" s="13"/>
      <c r="T5499" s="13"/>
      <c r="U5499" s="19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12"/>
      <c r="K5500" s="30"/>
      <c r="L5500" s="2"/>
      <c r="M5500" s="15"/>
      <c r="N5500" s="11"/>
      <c r="O5500" s="11"/>
      <c r="P5500" s="11"/>
      <c r="Q5500" s="11"/>
      <c r="R5500" s="15"/>
      <c r="S5500" s="13"/>
      <c r="T5500" s="13"/>
      <c r="U5500" s="19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12"/>
      <c r="K5501" s="30"/>
      <c r="L5501" s="2"/>
      <c r="M5501" s="15"/>
      <c r="N5501" s="11"/>
      <c r="O5501" s="11"/>
      <c r="P5501" s="11"/>
      <c r="Q5501" s="11"/>
      <c r="R5501" s="15"/>
      <c r="S5501" s="13"/>
      <c r="T5501" s="13"/>
      <c r="U5501" s="19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12"/>
      <c r="K5502" s="30"/>
      <c r="L5502" s="2"/>
      <c r="M5502" s="15"/>
      <c r="N5502" s="11"/>
      <c r="O5502" s="11"/>
      <c r="P5502" s="11"/>
      <c r="Q5502" s="11"/>
      <c r="R5502" s="15"/>
      <c r="S5502" s="13"/>
      <c r="T5502" s="13"/>
      <c r="U5502" s="19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12"/>
      <c r="K5503" s="30"/>
      <c r="L5503" s="2"/>
      <c r="M5503" s="15"/>
      <c r="N5503" s="11"/>
      <c r="O5503" s="11"/>
      <c r="P5503" s="11"/>
      <c r="Q5503" s="11"/>
      <c r="R5503" s="15"/>
      <c r="S5503" s="13"/>
      <c r="T5503" s="13"/>
      <c r="U5503" s="19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12"/>
      <c r="K5504" s="30"/>
      <c r="L5504" s="2"/>
      <c r="M5504" s="15"/>
      <c r="N5504" s="11"/>
      <c r="O5504" s="11"/>
      <c r="P5504" s="11"/>
      <c r="Q5504" s="11"/>
      <c r="R5504" s="15"/>
      <c r="S5504" s="13"/>
      <c r="T5504" s="13"/>
      <c r="U5504" s="19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12"/>
      <c r="K5505" s="30"/>
      <c r="L5505" s="2"/>
      <c r="M5505" s="15"/>
      <c r="N5505" s="11"/>
      <c r="O5505" s="11"/>
      <c r="P5505" s="11"/>
      <c r="Q5505" s="11"/>
      <c r="R5505" s="15"/>
      <c r="S5505" s="13"/>
      <c r="T5505" s="13"/>
      <c r="U5505" s="19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12"/>
      <c r="K5506" s="30"/>
      <c r="L5506" s="2"/>
      <c r="M5506" s="15"/>
      <c r="N5506" s="11"/>
      <c r="O5506" s="11"/>
      <c r="P5506" s="11"/>
      <c r="Q5506" s="11"/>
      <c r="R5506" s="15"/>
      <c r="S5506" s="13"/>
      <c r="T5506" s="13"/>
      <c r="U5506" s="19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12"/>
      <c r="K5507" s="30"/>
      <c r="L5507" s="2"/>
      <c r="M5507" s="15"/>
      <c r="N5507" s="11"/>
      <c r="O5507" s="11"/>
      <c r="P5507" s="11"/>
      <c r="Q5507" s="11"/>
      <c r="R5507" s="15"/>
      <c r="S5507" s="13"/>
      <c r="T5507" s="13"/>
      <c r="U5507" s="19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12"/>
      <c r="K5508" s="30"/>
      <c r="L5508" s="2"/>
      <c r="M5508" s="15"/>
      <c r="N5508" s="11"/>
      <c r="O5508" s="11"/>
      <c r="P5508" s="11"/>
      <c r="Q5508" s="11"/>
      <c r="R5508" s="15"/>
      <c r="S5508" s="13"/>
      <c r="T5508" s="13"/>
      <c r="U5508" s="19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12"/>
      <c r="K5509" s="30"/>
      <c r="L5509" s="2"/>
      <c r="M5509" s="15"/>
      <c r="N5509" s="11"/>
      <c r="O5509" s="11"/>
      <c r="P5509" s="11"/>
      <c r="Q5509" s="11"/>
      <c r="R5509" s="15"/>
      <c r="S5509" s="13"/>
      <c r="T5509" s="13"/>
      <c r="U5509" s="19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12"/>
      <c r="K5510" s="30"/>
      <c r="L5510" s="2"/>
      <c r="M5510" s="15"/>
      <c r="N5510" s="11"/>
      <c r="O5510" s="11"/>
      <c r="P5510" s="11"/>
      <c r="Q5510" s="11"/>
      <c r="R5510" s="15"/>
      <c r="S5510" s="13"/>
      <c r="T5510" s="13"/>
      <c r="U5510" s="19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12"/>
      <c r="K5511" s="30"/>
      <c r="L5511" s="2"/>
      <c r="M5511" s="15"/>
      <c r="N5511" s="11"/>
      <c r="O5511" s="11"/>
      <c r="P5511" s="11"/>
      <c r="Q5511" s="11"/>
      <c r="R5511" s="15"/>
      <c r="S5511" s="13"/>
      <c r="T5511" s="13"/>
      <c r="U5511" s="19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12"/>
      <c r="K5512" s="30"/>
      <c r="L5512" s="2"/>
      <c r="M5512" s="15"/>
      <c r="N5512" s="11"/>
      <c r="O5512" s="11"/>
      <c r="P5512" s="11"/>
      <c r="Q5512" s="11"/>
      <c r="R5512" s="15"/>
      <c r="S5512" s="13"/>
      <c r="T5512" s="13"/>
      <c r="U5512" s="19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12"/>
      <c r="K5513" s="30"/>
      <c r="L5513" s="2"/>
      <c r="M5513" s="15"/>
      <c r="N5513" s="11"/>
      <c r="O5513" s="11"/>
      <c r="P5513" s="11"/>
      <c r="Q5513" s="11"/>
      <c r="R5513" s="15"/>
      <c r="S5513" s="13"/>
      <c r="T5513" s="13"/>
      <c r="U5513" s="19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12"/>
      <c r="K5514" s="30"/>
      <c r="L5514" s="2"/>
      <c r="M5514" s="15"/>
      <c r="N5514" s="11"/>
      <c r="O5514" s="11"/>
      <c r="P5514" s="11"/>
      <c r="Q5514" s="11"/>
      <c r="R5514" s="15"/>
      <c r="S5514" s="13"/>
      <c r="T5514" s="13"/>
      <c r="U5514" s="19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12"/>
      <c r="K5515" s="30"/>
      <c r="L5515" s="2"/>
      <c r="M5515" s="15"/>
      <c r="N5515" s="11"/>
      <c r="O5515" s="11"/>
      <c r="P5515" s="11"/>
      <c r="Q5515" s="11"/>
      <c r="R5515" s="15"/>
      <c r="S5515" s="13"/>
      <c r="T5515" s="13"/>
      <c r="U5515" s="19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12"/>
      <c r="K5516" s="30"/>
      <c r="L5516" s="2"/>
      <c r="M5516" s="15"/>
      <c r="N5516" s="11"/>
      <c r="O5516" s="11"/>
      <c r="P5516" s="11"/>
      <c r="Q5516" s="11"/>
      <c r="R5516" s="15"/>
      <c r="S5516" s="13"/>
      <c r="T5516" s="13"/>
      <c r="U5516" s="19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12"/>
      <c r="K5517" s="30"/>
      <c r="L5517" s="2"/>
      <c r="M5517" s="15"/>
      <c r="N5517" s="11"/>
      <c r="O5517" s="11"/>
      <c r="P5517" s="11"/>
      <c r="Q5517" s="11"/>
      <c r="R5517" s="15"/>
      <c r="S5517" s="13"/>
      <c r="T5517" s="13"/>
      <c r="U5517" s="19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12"/>
      <c r="K5518" s="30"/>
      <c r="L5518" s="2"/>
      <c r="M5518" s="15"/>
      <c r="N5518" s="11"/>
      <c r="O5518" s="11"/>
      <c r="P5518" s="11"/>
      <c r="Q5518" s="11"/>
      <c r="R5518" s="15"/>
      <c r="S5518" s="13"/>
      <c r="T5518" s="13"/>
      <c r="U5518" s="19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12"/>
      <c r="K5519" s="30"/>
      <c r="L5519" s="2"/>
      <c r="M5519" s="15"/>
      <c r="N5519" s="11"/>
      <c r="O5519" s="11"/>
      <c r="P5519" s="11"/>
      <c r="Q5519" s="11"/>
      <c r="R5519" s="15"/>
      <c r="S5519" s="13"/>
      <c r="T5519" s="13"/>
      <c r="U5519" s="19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12"/>
      <c r="K5520" s="30"/>
      <c r="L5520" s="2"/>
      <c r="M5520" s="15"/>
      <c r="N5520" s="11"/>
      <c r="O5520" s="11"/>
      <c r="P5520" s="11"/>
      <c r="Q5520" s="11"/>
      <c r="R5520" s="15"/>
      <c r="S5520" s="13"/>
      <c r="T5520" s="13"/>
      <c r="U5520" s="19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12"/>
      <c r="K5521" s="30"/>
      <c r="L5521" s="2"/>
      <c r="M5521" s="15"/>
      <c r="N5521" s="11"/>
      <c r="O5521" s="11"/>
      <c r="P5521" s="11"/>
      <c r="Q5521" s="11"/>
      <c r="R5521" s="15"/>
      <c r="S5521" s="13"/>
      <c r="T5521" s="13"/>
      <c r="U5521" s="19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12"/>
      <c r="K5522" s="30"/>
      <c r="L5522" s="2"/>
      <c r="M5522" s="15"/>
      <c r="N5522" s="11"/>
      <c r="O5522" s="11"/>
      <c r="P5522" s="11"/>
      <c r="Q5522" s="11"/>
      <c r="R5522" s="15"/>
      <c r="S5522" s="13"/>
      <c r="T5522" s="13"/>
      <c r="U5522" s="19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12"/>
      <c r="K5523" s="30"/>
      <c r="L5523" s="2"/>
      <c r="M5523" s="15"/>
      <c r="N5523" s="11"/>
      <c r="O5523" s="11"/>
      <c r="P5523" s="11"/>
      <c r="Q5523" s="11"/>
      <c r="R5523" s="15"/>
      <c r="S5523" s="13"/>
      <c r="T5523" s="13"/>
      <c r="U5523" s="19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12"/>
      <c r="K5524" s="30"/>
      <c r="L5524" s="2"/>
      <c r="M5524" s="15"/>
      <c r="N5524" s="11"/>
      <c r="O5524" s="11"/>
      <c r="P5524" s="11"/>
      <c r="Q5524" s="11"/>
      <c r="R5524" s="15"/>
      <c r="S5524" s="13"/>
      <c r="T5524" s="13"/>
      <c r="U5524" s="19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12"/>
      <c r="K5525" s="30"/>
      <c r="L5525" s="2"/>
      <c r="M5525" s="15"/>
      <c r="N5525" s="11"/>
      <c r="O5525" s="11"/>
      <c r="P5525" s="11"/>
      <c r="Q5525" s="11"/>
      <c r="R5525" s="15"/>
      <c r="S5525" s="13"/>
      <c r="T5525" s="13"/>
      <c r="U5525" s="19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12"/>
      <c r="K5526" s="30"/>
      <c r="L5526" s="2"/>
      <c r="M5526" s="15"/>
      <c r="N5526" s="11"/>
      <c r="O5526" s="11"/>
      <c r="P5526" s="11"/>
      <c r="Q5526" s="11"/>
      <c r="R5526" s="15"/>
      <c r="S5526" s="13"/>
      <c r="T5526" s="13"/>
      <c r="U5526" s="19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12"/>
      <c r="K5527" s="30"/>
      <c r="L5527" s="2"/>
      <c r="M5527" s="15"/>
      <c r="N5527" s="11"/>
      <c r="O5527" s="11"/>
      <c r="P5527" s="11"/>
      <c r="Q5527" s="11"/>
      <c r="R5527" s="15"/>
      <c r="S5527" s="13"/>
      <c r="T5527" s="13"/>
      <c r="U5527" s="19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12"/>
      <c r="K5528" s="30"/>
      <c r="L5528" s="2"/>
      <c r="M5528" s="15"/>
      <c r="N5528" s="11"/>
      <c r="O5528" s="11"/>
      <c r="P5528" s="11"/>
      <c r="Q5528" s="11"/>
      <c r="R5528" s="15"/>
      <c r="S5528" s="13"/>
      <c r="T5528" s="13"/>
      <c r="U5528" s="19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12"/>
      <c r="K5529" s="30"/>
      <c r="L5529" s="2"/>
      <c r="M5529" s="15"/>
      <c r="N5529" s="11"/>
      <c r="O5529" s="11"/>
      <c r="P5529" s="11"/>
      <c r="Q5529" s="11"/>
      <c r="R5529" s="15"/>
      <c r="S5529" s="13"/>
      <c r="T5529" s="13"/>
      <c r="U5529" s="19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12"/>
      <c r="K5530" s="30"/>
      <c r="L5530" s="2"/>
      <c r="M5530" s="15"/>
      <c r="N5530" s="11"/>
      <c r="O5530" s="11"/>
      <c r="P5530" s="11"/>
      <c r="Q5530" s="11"/>
      <c r="R5530" s="15"/>
      <c r="S5530" s="13"/>
      <c r="T5530" s="13"/>
      <c r="U5530" s="19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12"/>
      <c r="K5531" s="30"/>
      <c r="L5531" s="2"/>
      <c r="M5531" s="15"/>
      <c r="N5531" s="11"/>
      <c r="O5531" s="11"/>
      <c r="P5531" s="11"/>
      <c r="Q5531" s="11"/>
      <c r="R5531" s="15"/>
      <c r="S5531" s="13"/>
      <c r="T5531" s="13"/>
      <c r="U5531" s="19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12"/>
      <c r="K5532" s="30"/>
      <c r="L5532" s="2"/>
      <c r="M5532" s="15"/>
      <c r="N5532" s="11"/>
      <c r="O5532" s="11"/>
      <c r="P5532" s="11"/>
      <c r="Q5532" s="11"/>
      <c r="R5532" s="15"/>
      <c r="S5532" s="13"/>
      <c r="T5532" s="13"/>
      <c r="U5532" s="19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12"/>
      <c r="K5533" s="30"/>
      <c r="L5533" s="2"/>
      <c r="M5533" s="15"/>
      <c r="N5533" s="11"/>
      <c r="O5533" s="11"/>
      <c r="P5533" s="11"/>
      <c r="Q5533" s="11"/>
      <c r="R5533" s="15"/>
      <c r="S5533" s="13"/>
      <c r="T5533" s="13"/>
      <c r="U5533" s="19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12"/>
      <c r="K5534" s="30"/>
      <c r="L5534" s="2"/>
      <c r="M5534" s="15"/>
      <c r="N5534" s="11"/>
      <c r="O5534" s="11"/>
      <c r="P5534" s="11"/>
      <c r="Q5534" s="11"/>
      <c r="R5534" s="15"/>
      <c r="S5534" s="13"/>
      <c r="T5534" s="13"/>
      <c r="U5534" s="19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12"/>
      <c r="K5535" s="30"/>
      <c r="L5535" s="2"/>
      <c r="M5535" s="15"/>
      <c r="N5535" s="11"/>
      <c r="O5535" s="11"/>
      <c r="P5535" s="11"/>
      <c r="Q5535" s="11"/>
      <c r="R5535" s="15"/>
      <c r="S5535" s="13"/>
      <c r="T5535" s="13"/>
      <c r="U5535" s="19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12"/>
      <c r="K5536" s="30"/>
      <c r="L5536" s="2"/>
      <c r="M5536" s="15"/>
      <c r="N5536" s="11"/>
      <c r="O5536" s="11"/>
      <c r="P5536" s="11"/>
      <c r="Q5536" s="11"/>
      <c r="R5536" s="15"/>
      <c r="S5536" s="13"/>
      <c r="T5536" s="13"/>
      <c r="U5536" s="19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12"/>
      <c r="K5537" s="30"/>
      <c r="L5537" s="2"/>
      <c r="M5537" s="15"/>
      <c r="N5537" s="11"/>
      <c r="O5537" s="11"/>
      <c r="P5537" s="11"/>
      <c r="Q5537" s="11"/>
      <c r="R5537" s="15"/>
      <c r="S5537" s="13"/>
      <c r="T5537" s="13"/>
      <c r="U5537" s="19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12"/>
      <c r="K5538" s="30"/>
      <c r="L5538" s="2"/>
      <c r="M5538" s="15"/>
      <c r="N5538" s="11"/>
      <c r="O5538" s="11"/>
      <c r="P5538" s="11"/>
      <c r="Q5538" s="11"/>
      <c r="R5538" s="15"/>
      <c r="S5538" s="13"/>
      <c r="T5538" s="13"/>
      <c r="U5538" s="19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12"/>
      <c r="K5539" s="30"/>
      <c r="L5539" s="2"/>
      <c r="M5539" s="15"/>
      <c r="N5539" s="11"/>
      <c r="O5539" s="11"/>
      <c r="P5539" s="11"/>
      <c r="Q5539" s="11"/>
      <c r="R5539" s="15"/>
      <c r="S5539" s="13"/>
      <c r="T5539" s="13"/>
      <c r="U5539" s="19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12"/>
      <c r="K5540" s="30"/>
      <c r="L5540" s="2"/>
      <c r="M5540" s="15"/>
      <c r="N5540" s="11"/>
      <c r="O5540" s="11"/>
      <c r="P5540" s="11"/>
      <c r="Q5540" s="11"/>
      <c r="R5540" s="15"/>
      <c r="S5540" s="13"/>
      <c r="T5540" s="13"/>
      <c r="U5540" s="19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12"/>
      <c r="K5541" s="30"/>
      <c r="L5541" s="2"/>
      <c r="M5541" s="15"/>
      <c r="N5541" s="11"/>
      <c r="O5541" s="11"/>
      <c r="P5541" s="11"/>
      <c r="Q5541" s="11"/>
      <c r="R5541" s="15"/>
      <c r="S5541" s="13"/>
      <c r="T5541" s="13"/>
      <c r="U5541" s="19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12"/>
      <c r="K5542" s="30"/>
      <c r="L5542" s="2"/>
      <c r="M5542" s="15"/>
      <c r="N5542" s="11"/>
      <c r="O5542" s="11"/>
      <c r="P5542" s="11"/>
      <c r="Q5542" s="11"/>
      <c r="R5542" s="15"/>
      <c r="S5542" s="13"/>
      <c r="T5542" s="13"/>
      <c r="U5542" s="19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12"/>
      <c r="K5543" s="30"/>
      <c r="L5543" s="2"/>
      <c r="M5543" s="15"/>
      <c r="N5543" s="11"/>
      <c r="O5543" s="11"/>
      <c r="P5543" s="11"/>
      <c r="Q5543" s="11"/>
      <c r="R5543" s="15"/>
      <c r="S5543" s="13"/>
      <c r="T5543" s="13"/>
      <c r="U5543" s="19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12"/>
      <c r="K5544" s="30"/>
      <c r="L5544" s="2"/>
      <c r="M5544" s="15"/>
      <c r="N5544" s="11"/>
      <c r="O5544" s="11"/>
      <c r="P5544" s="11"/>
      <c r="Q5544" s="11"/>
      <c r="R5544" s="15"/>
      <c r="S5544" s="13"/>
      <c r="T5544" s="13"/>
      <c r="U5544" s="19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12"/>
      <c r="K5545" s="30"/>
      <c r="L5545" s="2"/>
      <c r="M5545" s="15"/>
      <c r="N5545" s="11"/>
      <c r="O5545" s="11"/>
      <c r="P5545" s="11"/>
      <c r="Q5545" s="11"/>
      <c r="R5545" s="15"/>
      <c r="S5545" s="13"/>
      <c r="T5545" s="13"/>
      <c r="U5545" s="19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12"/>
      <c r="K5546" s="30"/>
      <c r="L5546" s="2"/>
      <c r="M5546" s="15"/>
      <c r="N5546" s="11"/>
      <c r="O5546" s="11"/>
      <c r="P5546" s="11"/>
      <c r="Q5546" s="11"/>
      <c r="R5546" s="15"/>
      <c r="S5546" s="13"/>
      <c r="T5546" s="13"/>
      <c r="U5546" s="19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12"/>
      <c r="K5547" s="30"/>
      <c r="L5547" s="2"/>
      <c r="M5547" s="15"/>
      <c r="N5547" s="11"/>
      <c r="O5547" s="11"/>
      <c r="P5547" s="11"/>
      <c r="Q5547" s="11"/>
      <c r="R5547" s="15"/>
      <c r="S5547" s="13"/>
      <c r="T5547" s="13"/>
      <c r="U5547" s="19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12"/>
      <c r="K5548" s="30"/>
      <c r="L5548" s="2"/>
      <c r="M5548" s="15"/>
      <c r="N5548" s="11"/>
      <c r="O5548" s="11"/>
      <c r="P5548" s="11"/>
      <c r="Q5548" s="11"/>
      <c r="R5548" s="15"/>
      <c r="S5548" s="13"/>
      <c r="T5548" s="13"/>
      <c r="U5548" s="19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12"/>
      <c r="K5549" s="30"/>
      <c r="L5549" s="2"/>
      <c r="M5549" s="15"/>
      <c r="N5549" s="11"/>
      <c r="O5549" s="11"/>
      <c r="P5549" s="11"/>
      <c r="Q5549" s="11"/>
      <c r="R5549" s="15"/>
      <c r="S5549" s="13"/>
      <c r="T5549" s="13"/>
      <c r="U5549" s="19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12"/>
      <c r="K5550" s="30"/>
      <c r="L5550" s="2"/>
      <c r="M5550" s="15"/>
      <c r="N5550" s="11"/>
      <c r="O5550" s="11"/>
      <c r="P5550" s="11"/>
      <c r="Q5550" s="11"/>
      <c r="R5550" s="15"/>
      <c r="S5550" s="13"/>
      <c r="T5550" s="13"/>
      <c r="U5550" s="19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12"/>
      <c r="K5551" s="30"/>
      <c r="L5551" s="2"/>
      <c r="M5551" s="15"/>
      <c r="N5551" s="11"/>
      <c r="O5551" s="11"/>
      <c r="P5551" s="11"/>
      <c r="Q5551" s="11"/>
      <c r="R5551" s="15"/>
      <c r="S5551" s="13"/>
      <c r="T5551" s="13"/>
      <c r="U5551" s="19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12"/>
      <c r="K5552" s="30"/>
      <c r="L5552" s="2"/>
      <c r="M5552" s="15"/>
      <c r="N5552" s="11"/>
      <c r="O5552" s="11"/>
      <c r="P5552" s="11"/>
      <c r="Q5552" s="11"/>
      <c r="R5552" s="15"/>
      <c r="S5552" s="13"/>
      <c r="T5552" s="13"/>
      <c r="U5552" s="19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12"/>
      <c r="K5553" s="30"/>
      <c r="L5553" s="2"/>
      <c r="M5553" s="15"/>
      <c r="N5553" s="11"/>
      <c r="O5553" s="11"/>
      <c r="P5553" s="11"/>
      <c r="Q5553" s="11"/>
      <c r="R5553" s="15"/>
      <c r="S5553" s="13"/>
      <c r="T5553" s="13"/>
      <c r="U5553" s="19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12"/>
      <c r="K5554" s="30"/>
      <c r="L5554" s="2"/>
      <c r="M5554" s="15"/>
      <c r="N5554" s="11"/>
      <c r="O5554" s="11"/>
      <c r="P5554" s="11"/>
      <c r="Q5554" s="11"/>
      <c r="R5554" s="15"/>
      <c r="S5554" s="13"/>
      <c r="T5554" s="13"/>
      <c r="U5554" s="19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12"/>
      <c r="K5555" s="30"/>
      <c r="L5555" s="2"/>
      <c r="M5555" s="15"/>
      <c r="N5555" s="11"/>
      <c r="O5555" s="11"/>
      <c r="P5555" s="11"/>
      <c r="Q5555" s="11"/>
      <c r="R5555" s="15"/>
      <c r="S5555" s="13"/>
      <c r="T5555" s="13"/>
      <c r="U5555" s="19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12"/>
      <c r="K5556" s="30"/>
      <c r="L5556" s="2"/>
      <c r="M5556" s="15"/>
      <c r="N5556" s="11"/>
      <c r="O5556" s="11"/>
      <c r="P5556" s="11"/>
      <c r="Q5556" s="11"/>
      <c r="R5556" s="15"/>
      <c r="S5556" s="13"/>
      <c r="T5556" s="13"/>
      <c r="U5556" s="19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12"/>
      <c r="K5557" s="30"/>
      <c r="L5557" s="2"/>
      <c r="M5557" s="15"/>
      <c r="N5557" s="11"/>
      <c r="O5557" s="11"/>
      <c r="P5557" s="11"/>
      <c r="Q5557" s="11"/>
      <c r="R5557" s="15"/>
      <c r="S5557" s="13"/>
      <c r="T5557" s="13"/>
      <c r="U5557" s="19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12"/>
      <c r="K5558" s="30"/>
      <c r="L5558" s="2"/>
      <c r="M5558" s="15"/>
      <c r="N5558" s="11"/>
      <c r="O5558" s="11"/>
      <c r="P5558" s="11"/>
      <c r="Q5558" s="11"/>
      <c r="R5558" s="15"/>
      <c r="S5558" s="13"/>
      <c r="T5558" s="13"/>
      <c r="U5558" s="19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12"/>
      <c r="K5559" s="30"/>
      <c r="L5559" s="2"/>
      <c r="M5559" s="15"/>
      <c r="N5559" s="11"/>
      <c r="O5559" s="11"/>
      <c r="P5559" s="11"/>
      <c r="Q5559" s="11"/>
      <c r="R5559" s="15"/>
      <c r="S5559" s="13"/>
      <c r="T5559" s="13"/>
      <c r="U5559" s="19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12"/>
      <c r="K5560" s="30"/>
      <c r="L5560" s="2"/>
      <c r="M5560" s="15"/>
      <c r="N5560" s="11"/>
      <c r="O5560" s="11"/>
      <c r="P5560" s="11"/>
      <c r="Q5560" s="11"/>
      <c r="R5560" s="15"/>
      <c r="S5560" s="13"/>
      <c r="T5560" s="13"/>
      <c r="U5560" s="19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12"/>
      <c r="K5561" s="30"/>
      <c r="L5561" s="2"/>
      <c r="M5561" s="15"/>
      <c r="N5561" s="11"/>
      <c r="O5561" s="11"/>
      <c r="P5561" s="11"/>
      <c r="Q5561" s="11"/>
      <c r="R5561" s="15"/>
      <c r="S5561" s="13"/>
      <c r="T5561" s="13"/>
      <c r="U5561" s="19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12"/>
      <c r="K5562" s="30"/>
      <c r="L5562" s="2"/>
      <c r="M5562" s="15"/>
      <c r="N5562" s="11"/>
      <c r="O5562" s="11"/>
      <c r="P5562" s="11"/>
      <c r="Q5562" s="11"/>
      <c r="R5562" s="15"/>
      <c r="S5562" s="13"/>
      <c r="T5562" s="13"/>
      <c r="U5562" s="19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12"/>
      <c r="K5563" s="30"/>
      <c r="L5563" s="2"/>
      <c r="M5563" s="15"/>
      <c r="N5563" s="11"/>
      <c r="O5563" s="11"/>
      <c r="P5563" s="11"/>
      <c r="Q5563" s="11"/>
      <c r="R5563" s="15"/>
      <c r="S5563" s="13"/>
      <c r="T5563" s="13"/>
      <c r="U5563" s="19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12"/>
      <c r="K5564" s="30"/>
      <c r="L5564" s="2"/>
      <c r="M5564" s="15"/>
      <c r="N5564" s="11"/>
      <c r="O5564" s="11"/>
      <c r="P5564" s="11"/>
      <c r="Q5564" s="11"/>
      <c r="R5564" s="15"/>
      <c r="S5564" s="13"/>
      <c r="T5564" s="13"/>
      <c r="U5564" s="19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12"/>
      <c r="K5565" s="30"/>
      <c r="L5565" s="2"/>
      <c r="M5565" s="15"/>
      <c r="N5565" s="11"/>
      <c r="O5565" s="11"/>
      <c r="P5565" s="11"/>
      <c r="Q5565" s="11"/>
      <c r="R5565" s="15"/>
      <c r="S5565" s="13"/>
      <c r="T5565" s="13"/>
      <c r="U5565" s="19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12"/>
      <c r="K5566" s="30"/>
      <c r="L5566" s="2"/>
      <c r="M5566" s="15"/>
      <c r="N5566" s="11"/>
      <c r="O5566" s="11"/>
      <c r="P5566" s="11"/>
      <c r="Q5566" s="11"/>
      <c r="R5566" s="15"/>
      <c r="S5566" s="13"/>
      <c r="T5566" s="13"/>
      <c r="U5566" s="19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12"/>
      <c r="K5567" s="30"/>
      <c r="L5567" s="2"/>
      <c r="M5567" s="15"/>
      <c r="N5567" s="11"/>
      <c r="O5567" s="11"/>
      <c r="P5567" s="11"/>
      <c r="Q5567" s="11"/>
      <c r="R5567" s="15"/>
      <c r="S5567" s="13"/>
      <c r="T5567" s="13"/>
      <c r="U5567" s="19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12"/>
      <c r="K5568" s="30"/>
      <c r="L5568" s="2"/>
      <c r="M5568" s="15"/>
      <c r="N5568" s="11"/>
      <c r="O5568" s="11"/>
      <c r="P5568" s="11"/>
      <c r="Q5568" s="11"/>
      <c r="R5568" s="15"/>
      <c r="S5568" s="13"/>
      <c r="T5568" s="13"/>
      <c r="U5568" s="19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12"/>
      <c r="K5569" s="30"/>
      <c r="L5569" s="2"/>
      <c r="M5569" s="15"/>
      <c r="N5569" s="11"/>
      <c r="O5569" s="11"/>
      <c r="P5569" s="11"/>
      <c r="Q5569" s="11"/>
      <c r="R5569" s="15"/>
      <c r="S5569" s="13"/>
      <c r="T5569" s="13"/>
      <c r="U5569" s="19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12"/>
      <c r="K5570" s="30"/>
      <c r="L5570" s="2"/>
      <c r="M5570" s="15"/>
      <c r="N5570" s="11"/>
      <c r="O5570" s="11"/>
      <c r="P5570" s="11"/>
      <c r="Q5570" s="11"/>
      <c r="R5570" s="15"/>
      <c r="S5570" s="13"/>
      <c r="T5570" s="13"/>
      <c r="U5570" s="19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12"/>
      <c r="K5571" s="30"/>
      <c r="L5571" s="2"/>
      <c r="M5571" s="15"/>
      <c r="N5571" s="11"/>
      <c r="O5571" s="11"/>
      <c r="P5571" s="11"/>
      <c r="Q5571" s="11"/>
      <c r="R5571" s="15"/>
      <c r="S5571" s="13"/>
      <c r="T5571" s="13"/>
      <c r="U5571" s="19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12"/>
      <c r="K5572" s="30"/>
      <c r="L5572" s="2"/>
      <c r="M5572" s="15"/>
      <c r="N5572" s="11"/>
      <c r="O5572" s="11"/>
      <c r="P5572" s="11"/>
      <c r="Q5572" s="11"/>
      <c r="R5572" s="15"/>
      <c r="S5572" s="13"/>
      <c r="T5572" s="13"/>
      <c r="U5572" s="19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12"/>
      <c r="K5573" s="30"/>
      <c r="L5573" s="2"/>
      <c r="M5573" s="15"/>
      <c r="N5573" s="11"/>
      <c r="O5573" s="11"/>
      <c r="P5573" s="11"/>
      <c r="Q5573" s="11"/>
      <c r="R5573" s="15"/>
      <c r="S5573" s="13"/>
      <c r="T5573" s="13"/>
      <c r="U5573" s="19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12"/>
      <c r="K5574" s="30"/>
      <c r="L5574" s="2"/>
      <c r="M5574" s="15"/>
      <c r="N5574" s="11"/>
      <c r="O5574" s="11"/>
      <c r="P5574" s="11"/>
      <c r="Q5574" s="11"/>
      <c r="R5574" s="15"/>
      <c r="S5574" s="13"/>
      <c r="T5574" s="13"/>
      <c r="U5574" s="19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12"/>
      <c r="K5575" s="30"/>
      <c r="L5575" s="2"/>
      <c r="M5575" s="15"/>
      <c r="N5575" s="11"/>
      <c r="O5575" s="11"/>
      <c r="P5575" s="11"/>
      <c r="Q5575" s="11"/>
      <c r="R5575" s="15"/>
      <c r="S5575" s="13"/>
      <c r="T5575" s="13"/>
      <c r="U5575" s="19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12"/>
      <c r="K5576" s="30"/>
      <c r="L5576" s="2"/>
      <c r="M5576" s="15"/>
      <c r="N5576" s="11"/>
      <c r="O5576" s="11"/>
      <c r="P5576" s="11"/>
      <c r="Q5576" s="11"/>
      <c r="R5576" s="15"/>
      <c r="S5576" s="13"/>
      <c r="T5576" s="13"/>
      <c r="U5576" s="19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12"/>
      <c r="K5577" s="30"/>
      <c r="L5577" s="2"/>
      <c r="M5577" s="15"/>
      <c r="N5577" s="11"/>
      <c r="O5577" s="11"/>
      <c r="P5577" s="11"/>
      <c r="Q5577" s="11"/>
      <c r="R5577" s="15"/>
      <c r="S5577" s="13"/>
      <c r="T5577" s="13"/>
      <c r="U5577" s="19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12"/>
      <c r="K5578" s="30"/>
      <c r="L5578" s="2"/>
      <c r="M5578" s="15"/>
      <c r="N5578" s="11"/>
      <c r="O5578" s="11"/>
      <c r="P5578" s="11"/>
      <c r="Q5578" s="11"/>
      <c r="R5578" s="15"/>
      <c r="S5578" s="13"/>
      <c r="T5578" s="13"/>
      <c r="U5578" s="19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12"/>
      <c r="K5579" s="30"/>
      <c r="L5579" s="2"/>
      <c r="M5579" s="15"/>
      <c r="N5579" s="11"/>
      <c r="O5579" s="11"/>
      <c r="P5579" s="11"/>
      <c r="Q5579" s="11"/>
      <c r="R5579" s="15"/>
      <c r="S5579" s="13"/>
      <c r="T5579" s="13"/>
      <c r="U5579" s="19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12"/>
      <c r="K5580" s="30"/>
      <c r="L5580" s="2"/>
      <c r="M5580" s="15"/>
      <c r="N5580" s="11"/>
      <c r="O5580" s="11"/>
      <c r="P5580" s="11"/>
      <c r="Q5580" s="11"/>
      <c r="R5580" s="15"/>
      <c r="S5580" s="13"/>
      <c r="T5580" s="13"/>
      <c r="U5580" s="19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12"/>
      <c r="K5581" s="30"/>
      <c r="L5581" s="2"/>
      <c r="M5581" s="15"/>
      <c r="N5581" s="11"/>
      <c r="O5581" s="11"/>
      <c r="P5581" s="11"/>
      <c r="Q5581" s="11"/>
      <c r="R5581" s="15"/>
      <c r="S5581" s="13"/>
      <c r="T5581" s="13"/>
      <c r="U5581" s="19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12"/>
      <c r="K5582" s="30"/>
      <c r="L5582" s="2"/>
      <c r="M5582" s="15"/>
      <c r="N5582" s="11"/>
      <c r="O5582" s="11"/>
      <c r="P5582" s="11"/>
      <c r="Q5582" s="11"/>
      <c r="R5582" s="15"/>
      <c r="S5582" s="13"/>
      <c r="T5582" s="13"/>
      <c r="U5582" s="19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12"/>
      <c r="K5583" s="30"/>
      <c r="L5583" s="2"/>
      <c r="M5583" s="15"/>
      <c r="N5583" s="11"/>
      <c r="O5583" s="11"/>
      <c r="P5583" s="11"/>
      <c r="Q5583" s="11"/>
      <c r="R5583" s="15"/>
      <c r="S5583" s="13"/>
      <c r="T5583" s="13"/>
      <c r="U5583" s="19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12"/>
      <c r="K5584" s="30"/>
      <c r="L5584" s="2"/>
      <c r="M5584" s="15"/>
      <c r="N5584" s="11"/>
      <c r="O5584" s="11"/>
      <c r="P5584" s="11"/>
      <c r="Q5584" s="11"/>
      <c r="R5584" s="15"/>
      <c r="S5584" s="13"/>
      <c r="T5584" s="13"/>
      <c r="U5584" s="19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12"/>
      <c r="K5585" s="30"/>
      <c r="L5585" s="2"/>
      <c r="M5585" s="15"/>
      <c r="N5585" s="11"/>
      <c r="O5585" s="11"/>
      <c r="P5585" s="11"/>
      <c r="Q5585" s="11"/>
      <c r="R5585" s="15"/>
      <c r="S5585" s="13"/>
      <c r="T5585" s="13"/>
      <c r="U5585" s="19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12"/>
      <c r="K5586" s="30"/>
      <c r="L5586" s="2"/>
      <c r="M5586" s="15"/>
      <c r="N5586" s="11"/>
      <c r="O5586" s="11"/>
      <c r="P5586" s="11"/>
      <c r="Q5586" s="11"/>
      <c r="R5586" s="15"/>
      <c r="S5586" s="13"/>
      <c r="T5586" s="13"/>
      <c r="U5586" s="19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12"/>
      <c r="K5587" s="30"/>
      <c r="L5587" s="2"/>
      <c r="M5587" s="15"/>
      <c r="N5587" s="11"/>
      <c r="O5587" s="11"/>
      <c r="P5587" s="11"/>
      <c r="Q5587" s="11"/>
      <c r="R5587" s="15"/>
      <c r="S5587" s="13"/>
      <c r="T5587" s="13"/>
      <c r="U5587" s="19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12"/>
      <c r="K5588" s="30"/>
      <c r="L5588" s="2"/>
      <c r="M5588" s="15"/>
      <c r="N5588" s="11"/>
      <c r="O5588" s="11"/>
      <c r="P5588" s="11"/>
      <c r="Q5588" s="11"/>
      <c r="R5588" s="15"/>
      <c r="S5588" s="13"/>
      <c r="T5588" s="13"/>
      <c r="U5588" s="19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12"/>
      <c r="K5589" s="30"/>
      <c r="L5589" s="2"/>
      <c r="M5589" s="15"/>
      <c r="N5589" s="11"/>
      <c r="O5589" s="11"/>
      <c r="P5589" s="11"/>
      <c r="Q5589" s="11"/>
      <c r="R5589" s="15"/>
      <c r="S5589" s="13"/>
      <c r="T5589" s="13"/>
      <c r="U5589" s="19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12"/>
      <c r="K5590" s="30"/>
      <c r="L5590" s="2"/>
      <c r="M5590" s="15"/>
      <c r="N5590" s="11"/>
      <c r="O5590" s="11"/>
      <c r="P5590" s="11"/>
      <c r="Q5590" s="11"/>
      <c r="R5590" s="15"/>
      <c r="S5590" s="13"/>
      <c r="T5590" s="13"/>
      <c r="U5590" s="19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12"/>
      <c r="K5591" s="30"/>
      <c r="L5591" s="2"/>
      <c r="M5591" s="15"/>
      <c r="N5591" s="11"/>
      <c r="O5591" s="11"/>
      <c r="P5591" s="11"/>
      <c r="Q5591" s="11"/>
      <c r="R5591" s="15"/>
      <c r="S5591" s="13"/>
      <c r="T5591" s="13"/>
      <c r="U5591" s="19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12"/>
      <c r="K5592" s="30"/>
      <c r="L5592" s="2"/>
      <c r="M5592" s="15"/>
      <c r="N5592" s="11"/>
      <c r="O5592" s="11"/>
      <c r="P5592" s="11"/>
      <c r="Q5592" s="11"/>
      <c r="R5592" s="15"/>
      <c r="S5592" s="13"/>
      <c r="T5592" s="13"/>
      <c r="U5592" s="19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12"/>
      <c r="K5593" s="30"/>
      <c r="L5593" s="2"/>
      <c r="M5593" s="15"/>
      <c r="N5593" s="11"/>
      <c r="O5593" s="11"/>
      <c r="P5593" s="11"/>
      <c r="Q5593" s="11"/>
      <c r="R5593" s="15"/>
      <c r="S5593" s="13"/>
      <c r="T5593" s="13"/>
      <c r="U5593" s="19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12"/>
      <c r="K5594" s="30"/>
      <c r="L5594" s="2"/>
      <c r="M5594" s="15"/>
      <c r="N5594" s="11"/>
      <c r="O5594" s="11"/>
      <c r="P5594" s="11"/>
      <c r="Q5594" s="11"/>
      <c r="R5594" s="15"/>
      <c r="S5594" s="13"/>
      <c r="T5594" s="13"/>
      <c r="U5594" s="19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12"/>
      <c r="K5595" s="30"/>
      <c r="L5595" s="2"/>
      <c r="M5595" s="15"/>
      <c r="N5595" s="11"/>
      <c r="O5595" s="11"/>
      <c r="P5595" s="11"/>
      <c r="Q5595" s="11"/>
      <c r="R5595" s="15"/>
      <c r="S5595" s="13"/>
      <c r="T5595" s="13"/>
      <c r="U5595" s="19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12"/>
      <c r="K5596" s="30"/>
      <c r="L5596" s="2"/>
      <c r="M5596" s="15"/>
      <c r="N5596" s="11"/>
      <c r="O5596" s="11"/>
      <c r="P5596" s="11"/>
      <c r="Q5596" s="11"/>
      <c r="R5596" s="15"/>
      <c r="S5596" s="13"/>
      <c r="T5596" s="13"/>
      <c r="U5596" s="19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12"/>
      <c r="K5597" s="30"/>
      <c r="L5597" s="2"/>
      <c r="M5597" s="15"/>
      <c r="N5597" s="11"/>
      <c r="O5597" s="11"/>
      <c r="P5597" s="11"/>
      <c r="Q5597" s="11"/>
      <c r="R5597" s="15"/>
      <c r="S5597" s="13"/>
      <c r="T5597" s="13"/>
      <c r="U5597" s="19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12"/>
      <c r="K5598" s="30"/>
      <c r="L5598" s="2"/>
      <c r="M5598" s="15"/>
      <c r="N5598" s="11"/>
      <c r="O5598" s="11"/>
      <c r="P5598" s="11"/>
      <c r="Q5598" s="11"/>
      <c r="R5598" s="15"/>
      <c r="S5598" s="13"/>
      <c r="T5598" s="13"/>
      <c r="U5598" s="19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12"/>
      <c r="K5599" s="30"/>
      <c r="L5599" s="2"/>
      <c r="M5599" s="15"/>
      <c r="N5599" s="11"/>
      <c r="O5599" s="11"/>
      <c r="P5599" s="11"/>
      <c r="Q5599" s="11"/>
      <c r="R5599" s="15"/>
      <c r="S5599" s="13"/>
      <c r="T5599" s="13"/>
      <c r="U5599" s="19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12"/>
      <c r="K5600" s="30"/>
      <c r="L5600" s="2"/>
      <c r="M5600" s="15"/>
      <c r="N5600" s="11"/>
      <c r="O5600" s="11"/>
      <c r="P5600" s="11"/>
      <c r="Q5600" s="11"/>
      <c r="R5600" s="15"/>
      <c r="S5600" s="13"/>
      <c r="T5600" s="13"/>
      <c r="U5600" s="19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12"/>
      <c r="K5601" s="30"/>
      <c r="L5601" s="2"/>
      <c r="M5601" s="15"/>
      <c r="N5601" s="11"/>
      <c r="O5601" s="11"/>
      <c r="P5601" s="11"/>
      <c r="Q5601" s="11"/>
      <c r="R5601" s="15"/>
      <c r="S5601" s="13"/>
      <c r="T5601" s="13"/>
      <c r="U5601" s="19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12"/>
      <c r="K5602" s="30"/>
      <c r="L5602" s="2"/>
      <c r="M5602" s="15"/>
      <c r="N5602" s="11"/>
      <c r="O5602" s="11"/>
      <c r="P5602" s="11"/>
      <c r="Q5602" s="11"/>
      <c r="R5602" s="15"/>
      <c r="S5602" s="13"/>
      <c r="T5602" s="13"/>
      <c r="U5602" s="19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12"/>
      <c r="K5603" s="30"/>
      <c r="L5603" s="2"/>
      <c r="M5603" s="15"/>
      <c r="N5603" s="11"/>
      <c r="O5603" s="11"/>
      <c r="P5603" s="11"/>
      <c r="Q5603" s="11"/>
      <c r="R5603" s="15"/>
      <c r="S5603" s="13"/>
      <c r="T5603" s="13"/>
      <c r="U5603" s="19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12"/>
      <c r="K5604" s="30"/>
      <c r="L5604" s="2"/>
      <c r="M5604" s="15"/>
      <c r="N5604" s="11"/>
      <c r="O5604" s="11"/>
      <c r="P5604" s="11"/>
      <c r="Q5604" s="11"/>
      <c r="R5604" s="15"/>
      <c r="S5604" s="13"/>
      <c r="T5604" s="13"/>
      <c r="U5604" s="19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12"/>
      <c r="K5605" s="30"/>
      <c r="L5605" s="2"/>
      <c r="M5605" s="15"/>
      <c r="N5605" s="11"/>
      <c r="O5605" s="11"/>
      <c r="P5605" s="11"/>
      <c r="Q5605" s="11"/>
      <c r="R5605" s="15"/>
      <c r="S5605" s="13"/>
      <c r="T5605" s="13"/>
      <c r="U5605" s="19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12"/>
      <c r="K5606" s="30"/>
      <c r="L5606" s="2"/>
      <c r="M5606" s="15"/>
      <c r="N5606" s="11"/>
      <c r="O5606" s="11"/>
      <c r="P5606" s="11"/>
      <c r="Q5606" s="11"/>
      <c r="R5606" s="15"/>
      <c r="S5606" s="13"/>
      <c r="T5606" s="13"/>
      <c r="U5606" s="19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12"/>
      <c r="K5607" s="30"/>
      <c r="L5607" s="2"/>
      <c r="M5607" s="15"/>
      <c r="N5607" s="11"/>
      <c r="O5607" s="11"/>
      <c r="P5607" s="11"/>
      <c r="Q5607" s="11"/>
      <c r="R5607" s="15"/>
      <c r="S5607" s="13"/>
      <c r="T5607" s="13"/>
      <c r="U5607" s="19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12"/>
      <c r="K5608" s="30"/>
      <c r="L5608" s="2"/>
      <c r="M5608" s="15"/>
      <c r="N5608" s="11"/>
      <c r="O5608" s="11"/>
      <c r="P5608" s="11"/>
      <c r="Q5608" s="11"/>
      <c r="R5608" s="15"/>
      <c r="S5608" s="13"/>
      <c r="T5608" s="13"/>
      <c r="U5608" s="19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12"/>
      <c r="K5609" s="30"/>
      <c r="L5609" s="2"/>
      <c r="M5609" s="15"/>
      <c r="N5609" s="11"/>
      <c r="O5609" s="11"/>
      <c r="P5609" s="11"/>
      <c r="Q5609" s="11"/>
      <c r="R5609" s="15"/>
      <c r="S5609" s="13"/>
      <c r="T5609" s="13"/>
      <c r="U5609" s="19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12"/>
      <c r="K5610" s="30"/>
      <c r="L5610" s="2"/>
      <c r="M5610" s="15"/>
      <c r="N5610" s="11"/>
      <c r="O5610" s="11"/>
      <c r="P5610" s="11"/>
      <c r="Q5610" s="11"/>
      <c r="R5610" s="15"/>
      <c r="S5610" s="13"/>
      <c r="T5610" s="13"/>
      <c r="U5610" s="19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12"/>
      <c r="K5611" s="30"/>
      <c r="L5611" s="2"/>
      <c r="M5611" s="15"/>
      <c r="N5611" s="11"/>
      <c r="O5611" s="11"/>
      <c r="P5611" s="11"/>
      <c r="Q5611" s="11"/>
      <c r="R5611" s="15"/>
      <c r="S5611" s="13"/>
      <c r="T5611" s="13"/>
      <c r="U5611" s="19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12"/>
      <c r="K5612" s="30"/>
      <c r="L5612" s="2"/>
      <c r="M5612" s="15"/>
      <c r="N5612" s="11"/>
      <c r="O5612" s="11"/>
      <c r="P5612" s="11"/>
      <c r="Q5612" s="11"/>
      <c r="R5612" s="15"/>
      <c r="S5612" s="13"/>
      <c r="T5612" s="13"/>
      <c r="U5612" s="19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12"/>
      <c r="K5613" s="30"/>
      <c r="L5613" s="2"/>
      <c r="M5613" s="15"/>
      <c r="N5613" s="11"/>
      <c r="O5613" s="11"/>
      <c r="P5613" s="11"/>
      <c r="Q5613" s="11"/>
      <c r="R5613" s="15"/>
      <c r="S5613" s="13"/>
      <c r="T5613" s="13"/>
      <c r="U5613" s="19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12"/>
      <c r="K5614" s="30"/>
      <c r="L5614" s="2"/>
      <c r="M5614" s="15"/>
      <c r="N5614" s="11"/>
      <c r="O5614" s="11"/>
      <c r="P5614" s="11"/>
      <c r="Q5614" s="11"/>
      <c r="R5614" s="15"/>
      <c r="S5614" s="13"/>
      <c r="T5614" s="13"/>
      <c r="U5614" s="19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12"/>
      <c r="K5615" s="30"/>
      <c r="L5615" s="2"/>
      <c r="M5615" s="15"/>
      <c r="N5615" s="11"/>
      <c r="O5615" s="11"/>
      <c r="P5615" s="11"/>
      <c r="Q5615" s="11"/>
      <c r="R5615" s="15"/>
      <c r="S5615" s="13"/>
      <c r="T5615" s="13"/>
      <c r="U5615" s="19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12"/>
      <c r="K5616" s="30"/>
      <c r="L5616" s="2"/>
      <c r="M5616" s="15"/>
      <c r="N5616" s="11"/>
      <c r="O5616" s="11"/>
      <c r="P5616" s="11"/>
      <c r="Q5616" s="11"/>
      <c r="R5616" s="15"/>
      <c r="S5616" s="13"/>
      <c r="T5616" s="13"/>
      <c r="U5616" s="19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12"/>
      <c r="K5617" s="30"/>
      <c r="L5617" s="2"/>
      <c r="M5617" s="15"/>
      <c r="N5617" s="11"/>
      <c r="O5617" s="11"/>
      <c r="P5617" s="11"/>
      <c r="Q5617" s="11"/>
      <c r="R5617" s="15"/>
      <c r="S5617" s="13"/>
      <c r="T5617" s="13"/>
      <c r="U5617" s="19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12"/>
      <c r="K5618" s="30"/>
      <c r="L5618" s="2"/>
      <c r="M5618" s="15"/>
      <c r="N5618" s="11"/>
      <c r="O5618" s="11"/>
      <c r="P5618" s="11"/>
      <c r="Q5618" s="11"/>
      <c r="R5618" s="15"/>
      <c r="S5618" s="13"/>
      <c r="T5618" s="13"/>
      <c r="U5618" s="19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12"/>
      <c r="K5619" s="30"/>
      <c r="L5619" s="2"/>
      <c r="M5619" s="15"/>
      <c r="N5619" s="11"/>
      <c r="O5619" s="11"/>
      <c r="P5619" s="11"/>
      <c r="Q5619" s="11"/>
      <c r="R5619" s="15"/>
      <c r="S5619" s="13"/>
      <c r="T5619" s="13"/>
      <c r="U5619" s="19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12"/>
      <c r="K5620" s="30"/>
      <c r="L5620" s="2"/>
      <c r="M5620" s="15"/>
      <c r="N5620" s="11"/>
      <c r="O5620" s="11"/>
      <c r="P5620" s="11"/>
      <c r="Q5620" s="11"/>
      <c r="R5620" s="15"/>
      <c r="S5620" s="13"/>
      <c r="T5620" s="13"/>
      <c r="U5620" s="19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12"/>
      <c r="K5621" s="30"/>
      <c r="L5621" s="2"/>
      <c r="M5621" s="15"/>
      <c r="N5621" s="11"/>
      <c r="O5621" s="11"/>
      <c r="P5621" s="11"/>
      <c r="Q5621" s="11"/>
      <c r="R5621" s="15"/>
      <c r="S5621" s="13"/>
      <c r="T5621" s="13"/>
      <c r="U5621" s="19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12"/>
      <c r="K5622" s="30"/>
      <c r="L5622" s="2"/>
      <c r="M5622" s="15"/>
      <c r="N5622" s="11"/>
      <c r="O5622" s="11"/>
      <c r="P5622" s="11"/>
      <c r="Q5622" s="11"/>
      <c r="R5622" s="15"/>
      <c r="S5622" s="13"/>
      <c r="T5622" s="13"/>
      <c r="U5622" s="19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12"/>
      <c r="K5623" s="30"/>
      <c r="L5623" s="2"/>
      <c r="M5623" s="15"/>
      <c r="N5623" s="11"/>
      <c r="O5623" s="11"/>
      <c r="P5623" s="11"/>
      <c r="Q5623" s="11"/>
      <c r="R5623" s="15"/>
      <c r="S5623" s="13"/>
      <c r="T5623" s="13"/>
      <c r="U5623" s="19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12"/>
      <c r="K5624" s="30"/>
      <c r="L5624" s="2"/>
      <c r="M5624" s="15"/>
      <c r="N5624" s="11"/>
      <c r="O5624" s="11"/>
      <c r="P5624" s="11"/>
      <c r="Q5624" s="11"/>
      <c r="R5624" s="15"/>
      <c r="S5624" s="13"/>
      <c r="T5624" s="13"/>
      <c r="U5624" s="19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12"/>
      <c r="K5625" s="30"/>
      <c r="L5625" s="2"/>
      <c r="M5625" s="15"/>
      <c r="N5625" s="11"/>
      <c r="O5625" s="11"/>
      <c r="P5625" s="11"/>
      <c r="Q5625" s="11"/>
      <c r="R5625" s="15"/>
      <c r="S5625" s="13"/>
      <c r="T5625" s="13"/>
      <c r="U5625" s="19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12"/>
      <c r="K5626" s="30"/>
      <c r="L5626" s="2"/>
      <c r="M5626" s="15"/>
      <c r="N5626" s="11"/>
      <c r="O5626" s="11"/>
      <c r="P5626" s="11"/>
      <c r="Q5626" s="11"/>
      <c r="R5626" s="15"/>
      <c r="S5626" s="13"/>
      <c r="T5626" s="13"/>
      <c r="U5626" s="19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12"/>
      <c r="K5627" s="30"/>
      <c r="L5627" s="2"/>
      <c r="M5627" s="15"/>
      <c r="N5627" s="11"/>
      <c r="O5627" s="11"/>
      <c r="P5627" s="11"/>
      <c r="Q5627" s="11"/>
      <c r="R5627" s="15"/>
      <c r="S5627" s="13"/>
      <c r="T5627" s="13"/>
      <c r="U5627" s="19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12"/>
      <c r="K5628" s="30"/>
      <c r="L5628" s="2"/>
      <c r="M5628" s="15"/>
      <c r="N5628" s="11"/>
      <c r="O5628" s="11"/>
      <c r="P5628" s="11"/>
      <c r="Q5628" s="11"/>
      <c r="R5628" s="15"/>
      <c r="S5628" s="13"/>
      <c r="T5628" s="13"/>
      <c r="U5628" s="19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12"/>
      <c r="K5629" s="30"/>
      <c r="L5629" s="2"/>
      <c r="M5629" s="15"/>
      <c r="N5629" s="11"/>
      <c r="O5629" s="11"/>
      <c r="P5629" s="11"/>
      <c r="Q5629" s="11"/>
      <c r="R5629" s="15"/>
      <c r="S5629" s="13"/>
      <c r="T5629" s="13"/>
      <c r="U5629" s="19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12"/>
      <c r="K5630" s="30"/>
      <c r="L5630" s="2"/>
      <c r="M5630" s="15"/>
      <c r="N5630" s="11"/>
      <c r="O5630" s="11"/>
      <c r="P5630" s="11"/>
      <c r="Q5630" s="11"/>
      <c r="R5630" s="15"/>
      <c r="S5630" s="13"/>
      <c r="T5630" s="13"/>
      <c r="U5630" s="19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12"/>
      <c r="K5631" s="30"/>
      <c r="L5631" s="2"/>
      <c r="M5631" s="15"/>
      <c r="N5631" s="11"/>
      <c r="O5631" s="11"/>
      <c r="P5631" s="11"/>
      <c r="Q5631" s="11"/>
      <c r="R5631" s="15"/>
      <c r="S5631" s="13"/>
      <c r="T5631" s="13"/>
      <c r="U5631" s="19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12"/>
      <c r="K5632" s="30"/>
      <c r="L5632" s="2"/>
      <c r="M5632" s="15"/>
      <c r="N5632" s="11"/>
      <c r="O5632" s="11"/>
      <c r="P5632" s="11"/>
      <c r="Q5632" s="11"/>
      <c r="R5632" s="15"/>
      <c r="S5632" s="13"/>
      <c r="T5632" s="13"/>
      <c r="U5632" s="19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12"/>
      <c r="K5633" s="30"/>
      <c r="L5633" s="2"/>
      <c r="M5633" s="15"/>
      <c r="N5633" s="11"/>
      <c r="O5633" s="11"/>
      <c r="P5633" s="11"/>
      <c r="Q5633" s="11"/>
      <c r="R5633" s="15"/>
      <c r="S5633" s="13"/>
      <c r="T5633" s="13"/>
      <c r="U5633" s="19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12"/>
      <c r="K5634" s="30"/>
      <c r="L5634" s="2"/>
      <c r="M5634" s="15"/>
      <c r="N5634" s="11"/>
      <c r="O5634" s="11"/>
      <c r="P5634" s="11"/>
      <c r="Q5634" s="11"/>
      <c r="R5634" s="15"/>
      <c r="S5634" s="13"/>
      <c r="T5634" s="13"/>
      <c r="U5634" s="19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12"/>
      <c r="K5635" s="30"/>
      <c r="L5635" s="2"/>
      <c r="M5635" s="15"/>
      <c r="N5635" s="11"/>
      <c r="O5635" s="11"/>
      <c r="P5635" s="11"/>
      <c r="Q5635" s="11"/>
      <c r="R5635" s="15"/>
      <c r="S5635" s="13"/>
      <c r="T5635" s="13"/>
      <c r="U5635" s="19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12"/>
      <c r="K5636" s="30"/>
      <c r="L5636" s="2"/>
      <c r="M5636" s="15"/>
      <c r="N5636" s="11"/>
      <c r="O5636" s="11"/>
      <c r="P5636" s="11"/>
      <c r="Q5636" s="11"/>
      <c r="R5636" s="15"/>
      <c r="S5636" s="13"/>
      <c r="T5636" s="13"/>
      <c r="U5636" s="19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12"/>
      <c r="K5637" s="30"/>
      <c r="L5637" s="2"/>
      <c r="M5637" s="15"/>
      <c r="N5637" s="11"/>
      <c r="O5637" s="11"/>
      <c r="P5637" s="11"/>
      <c r="Q5637" s="11"/>
      <c r="R5637" s="15"/>
      <c r="S5637" s="13"/>
      <c r="T5637" s="13"/>
      <c r="U5637" s="19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12"/>
      <c r="K5638" s="30"/>
      <c r="L5638" s="2"/>
      <c r="M5638" s="15"/>
      <c r="N5638" s="11"/>
      <c r="O5638" s="11"/>
      <c r="P5638" s="11"/>
      <c r="Q5638" s="11"/>
      <c r="R5638" s="15"/>
      <c r="S5638" s="13"/>
      <c r="T5638" s="13"/>
      <c r="U5638" s="19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12"/>
      <c r="K5639" s="30"/>
      <c r="L5639" s="2"/>
      <c r="M5639" s="15"/>
      <c r="N5639" s="11"/>
      <c r="O5639" s="11"/>
      <c r="P5639" s="11"/>
      <c r="Q5639" s="11"/>
      <c r="R5639" s="15"/>
      <c r="S5639" s="13"/>
      <c r="T5639" s="13"/>
      <c r="U5639" s="19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12"/>
      <c r="K5640" s="30"/>
      <c r="L5640" s="2"/>
      <c r="M5640" s="15"/>
      <c r="N5640" s="11"/>
      <c r="O5640" s="11"/>
      <c r="P5640" s="11"/>
      <c r="Q5640" s="11"/>
      <c r="R5640" s="15"/>
      <c r="S5640" s="13"/>
      <c r="T5640" s="13"/>
      <c r="U5640" s="19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12"/>
      <c r="K5641" s="30"/>
      <c r="L5641" s="2"/>
      <c r="M5641" s="15"/>
      <c r="N5641" s="11"/>
      <c r="O5641" s="11"/>
      <c r="P5641" s="11"/>
      <c r="Q5641" s="11"/>
      <c r="R5641" s="15"/>
      <c r="S5641" s="13"/>
      <c r="T5641" s="13"/>
      <c r="U5641" s="19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12"/>
      <c r="K5642" s="30"/>
      <c r="L5642" s="2"/>
      <c r="M5642" s="15"/>
      <c r="N5642" s="11"/>
      <c r="O5642" s="11"/>
      <c r="P5642" s="11"/>
      <c r="Q5642" s="11"/>
      <c r="R5642" s="15"/>
      <c r="S5642" s="13"/>
      <c r="T5642" s="13"/>
      <c r="U5642" s="19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12"/>
      <c r="K5643" s="30"/>
      <c r="L5643" s="2"/>
      <c r="M5643" s="15"/>
      <c r="N5643" s="11"/>
      <c r="O5643" s="11"/>
      <c r="P5643" s="11"/>
      <c r="Q5643" s="11"/>
      <c r="R5643" s="15"/>
      <c r="S5643" s="13"/>
      <c r="T5643" s="13"/>
      <c r="U5643" s="19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12"/>
      <c r="K5644" s="30"/>
      <c r="L5644" s="2"/>
      <c r="M5644" s="15"/>
      <c r="N5644" s="11"/>
      <c r="O5644" s="11"/>
      <c r="P5644" s="11"/>
      <c r="Q5644" s="11"/>
      <c r="R5644" s="15"/>
      <c r="S5644" s="13"/>
      <c r="T5644" s="13"/>
      <c r="U5644" s="19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12"/>
      <c r="K5645" s="30"/>
      <c r="L5645" s="2"/>
      <c r="M5645" s="15"/>
      <c r="N5645" s="11"/>
      <c r="O5645" s="11"/>
      <c r="P5645" s="11"/>
      <c r="Q5645" s="11"/>
      <c r="R5645" s="15"/>
      <c r="S5645" s="13"/>
      <c r="T5645" s="13"/>
      <c r="U5645" s="19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12"/>
      <c r="K5646" s="30"/>
      <c r="L5646" s="2"/>
      <c r="M5646" s="15"/>
      <c r="N5646" s="11"/>
      <c r="O5646" s="11"/>
      <c r="P5646" s="11"/>
      <c r="Q5646" s="11"/>
      <c r="R5646" s="15"/>
      <c r="S5646" s="13"/>
      <c r="T5646" s="13"/>
      <c r="U5646" s="19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12"/>
      <c r="K5647" s="30"/>
      <c r="L5647" s="2"/>
      <c r="M5647" s="15"/>
      <c r="N5647" s="11"/>
      <c r="O5647" s="11"/>
      <c r="P5647" s="11"/>
      <c r="Q5647" s="11"/>
      <c r="R5647" s="15"/>
      <c r="S5647" s="13"/>
      <c r="T5647" s="13"/>
      <c r="U5647" s="19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12"/>
      <c r="K5648" s="30"/>
      <c r="L5648" s="2"/>
      <c r="M5648" s="15"/>
      <c r="N5648" s="11"/>
      <c r="O5648" s="11"/>
      <c r="P5648" s="11"/>
      <c r="Q5648" s="11"/>
      <c r="R5648" s="15"/>
      <c r="S5648" s="13"/>
      <c r="T5648" s="13"/>
      <c r="U5648" s="19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12"/>
      <c r="K5649" s="30"/>
      <c r="L5649" s="2"/>
      <c r="M5649" s="15"/>
      <c r="N5649" s="11"/>
      <c r="O5649" s="11"/>
      <c r="P5649" s="11"/>
      <c r="Q5649" s="11"/>
      <c r="R5649" s="15"/>
      <c r="S5649" s="13"/>
      <c r="T5649" s="13"/>
      <c r="U5649" s="19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12"/>
      <c r="K5650" s="30"/>
      <c r="L5650" s="2"/>
      <c r="M5650" s="15"/>
      <c r="N5650" s="11"/>
      <c r="O5650" s="11"/>
      <c r="P5650" s="11"/>
      <c r="Q5650" s="11"/>
      <c r="R5650" s="15"/>
      <c r="S5650" s="13"/>
      <c r="T5650" s="13"/>
      <c r="U5650" s="19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12"/>
      <c r="K5651" s="30"/>
      <c r="L5651" s="2"/>
      <c r="M5651" s="15"/>
      <c r="N5651" s="11"/>
      <c r="O5651" s="11"/>
      <c r="P5651" s="11"/>
      <c r="Q5651" s="11"/>
      <c r="R5651" s="15"/>
      <c r="S5651" s="13"/>
      <c r="T5651" s="13"/>
      <c r="U5651" s="19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12"/>
      <c r="K5652" s="30"/>
      <c r="L5652" s="2"/>
      <c r="M5652" s="15"/>
      <c r="N5652" s="11"/>
      <c r="O5652" s="11"/>
      <c r="P5652" s="11"/>
      <c r="Q5652" s="11"/>
      <c r="R5652" s="15"/>
      <c r="S5652" s="13"/>
      <c r="T5652" s="13"/>
      <c r="U5652" s="19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12"/>
      <c r="K5653" s="30"/>
      <c r="L5653" s="2"/>
      <c r="M5653" s="15"/>
      <c r="N5653" s="11"/>
      <c r="O5653" s="11"/>
      <c r="P5653" s="11"/>
      <c r="Q5653" s="11"/>
      <c r="R5653" s="15"/>
      <c r="S5653" s="13"/>
      <c r="T5653" s="13"/>
      <c r="U5653" s="19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12"/>
      <c r="K5654" s="30"/>
      <c r="L5654" s="2"/>
      <c r="M5654" s="15"/>
      <c r="N5654" s="11"/>
      <c r="O5654" s="11"/>
      <c r="P5654" s="11"/>
      <c r="Q5654" s="11"/>
      <c r="R5654" s="15"/>
      <c r="S5654" s="13"/>
      <c r="T5654" s="13"/>
      <c r="U5654" s="19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12"/>
      <c r="K5655" s="30"/>
      <c r="L5655" s="2"/>
      <c r="M5655" s="15"/>
      <c r="N5655" s="11"/>
      <c r="O5655" s="11"/>
      <c r="P5655" s="11"/>
      <c r="Q5655" s="11"/>
      <c r="R5655" s="15"/>
      <c r="S5655" s="13"/>
      <c r="T5655" s="13"/>
      <c r="U5655" s="19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12"/>
      <c r="K5656" s="30"/>
      <c r="L5656" s="2"/>
      <c r="M5656" s="15"/>
      <c r="N5656" s="11"/>
      <c r="O5656" s="11"/>
      <c r="P5656" s="11"/>
      <c r="Q5656" s="11"/>
      <c r="R5656" s="15"/>
      <c r="S5656" s="13"/>
      <c r="T5656" s="13"/>
      <c r="U5656" s="19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12"/>
      <c r="K5657" s="30"/>
      <c r="L5657" s="2"/>
      <c r="M5657" s="15"/>
      <c r="N5657" s="11"/>
      <c r="O5657" s="11"/>
      <c r="P5657" s="11"/>
      <c r="Q5657" s="11"/>
      <c r="R5657" s="15"/>
      <c r="S5657" s="13"/>
      <c r="T5657" s="13"/>
      <c r="U5657" s="19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12"/>
      <c r="K5658" s="30"/>
      <c r="L5658" s="2"/>
      <c r="M5658" s="15"/>
      <c r="N5658" s="11"/>
      <c r="O5658" s="11"/>
      <c r="P5658" s="11"/>
      <c r="Q5658" s="11"/>
      <c r="R5658" s="15"/>
      <c r="S5658" s="13"/>
      <c r="T5658" s="13"/>
      <c r="U5658" s="19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12"/>
      <c r="K5659" s="30"/>
      <c r="L5659" s="2"/>
      <c r="M5659" s="15"/>
      <c r="N5659" s="11"/>
      <c r="O5659" s="11"/>
      <c r="P5659" s="11"/>
      <c r="Q5659" s="11"/>
      <c r="R5659" s="15"/>
      <c r="S5659" s="13"/>
      <c r="T5659" s="13"/>
      <c r="U5659" s="19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12"/>
      <c r="K5660" s="30"/>
      <c r="L5660" s="2"/>
      <c r="M5660" s="15"/>
      <c r="N5660" s="11"/>
      <c r="O5660" s="11"/>
      <c r="P5660" s="11"/>
      <c r="Q5660" s="11"/>
      <c r="R5660" s="15"/>
      <c r="S5660" s="13"/>
      <c r="T5660" s="13"/>
      <c r="U5660" s="19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12"/>
      <c r="K5661" s="30"/>
      <c r="L5661" s="2"/>
      <c r="M5661" s="15"/>
      <c r="N5661" s="11"/>
      <c r="O5661" s="11"/>
      <c r="P5661" s="11"/>
      <c r="Q5661" s="11"/>
      <c r="R5661" s="15"/>
      <c r="S5661" s="13"/>
      <c r="T5661" s="13"/>
      <c r="U5661" s="19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12"/>
      <c r="K5662" s="30"/>
      <c r="L5662" s="2"/>
      <c r="M5662" s="15"/>
      <c r="N5662" s="11"/>
      <c r="O5662" s="11"/>
      <c r="P5662" s="11"/>
      <c r="Q5662" s="11"/>
      <c r="R5662" s="15"/>
      <c r="S5662" s="13"/>
      <c r="T5662" s="13"/>
      <c r="U5662" s="19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12"/>
      <c r="K5663" s="30"/>
      <c r="L5663" s="2"/>
      <c r="M5663" s="15"/>
      <c r="N5663" s="11"/>
      <c r="O5663" s="11"/>
      <c r="P5663" s="11"/>
      <c r="Q5663" s="11"/>
      <c r="R5663" s="15"/>
      <c r="S5663" s="13"/>
      <c r="T5663" s="13"/>
      <c r="U5663" s="19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12"/>
      <c r="K5664" s="30"/>
      <c r="L5664" s="2"/>
      <c r="M5664" s="15"/>
      <c r="N5664" s="11"/>
      <c r="O5664" s="11"/>
      <c r="P5664" s="11"/>
      <c r="Q5664" s="11"/>
      <c r="R5664" s="15"/>
      <c r="S5664" s="13"/>
      <c r="T5664" s="13"/>
      <c r="U5664" s="19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12"/>
      <c r="K5665" s="30"/>
      <c r="L5665" s="2"/>
      <c r="M5665" s="15"/>
      <c r="N5665" s="11"/>
      <c r="O5665" s="11"/>
      <c r="P5665" s="11"/>
      <c r="Q5665" s="11"/>
      <c r="R5665" s="15"/>
      <c r="S5665" s="13"/>
      <c r="T5665" s="13"/>
      <c r="U5665" s="19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12"/>
      <c r="K5666" s="30"/>
      <c r="L5666" s="2"/>
      <c r="M5666" s="15"/>
      <c r="N5666" s="11"/>
      <c r="O5666" s="11"/>
      <c r="P5666" s="11"/>
      <c r="Q5666" s="11"/>
      <c r="R5666" s="15"/>
      <c r="S5666" s="13"/>
      <c r="T5666" s="13"/>
      <c r="U5666" s="19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12"/>
      <c r="K5667" s="30"/>
      <c r="L5667" s="2"/>
      <c r="M5667" s="15"/>
      <c r="N5667" s="11"/>
      <c r="O5667" s="11"/>
      <c r="P5667" s="11"/>
      <c r="Q5667" s="11"/>
      <c r="R5667" s="15"/>
      <c r="S5667" s="13"/>
      <c r="T5667" s="13"/>
      <c r="U5667" s="19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12"/>
      <c r="K5668" s="30"/>
      <c r="L5668" s="2"/>
      <c r="M5668" s="15"/>
      <c r="N5668" s="11"/>
      <c r="O5668" s="11"/>
      <c r="P5668" s="11"/>
      <c r="Q5668" s="11"/>
      <c r="R5668" s="15"/>
      <c r="S5668" s="13"/>
      <c r="T5668" s="13"/>
      <c r="U5668" s="19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12"/>
      <c r="K5669" s="30"/>
      <c r="L5669" s="2"/>
      <c r="M5669" s="15"/>
      <c r="N5669" s="11"/>
      <c r="O5669" s="11"/>
      <c r="P5669" s="11"/>
      <c r="Q5669" s="11"/>
      <c r="R5669" s="15"/>
      <c r="S5669" s="13"/>
      <c r="T5669" s="13"/>
      <c r="U5669" s="19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12"/>
      <c r="K5670" s="30"/>
      <c r="L5670" s="2"/>
      <c r="M5670" s="15"/>
      <c r="N5670" s="11"/>
      <c r="O5670" s="11"/>
      <c r="P5670" s="11"/>
      <c r="Q5670" s="11"/>
      <c r="R5670" s="15"/>
      <c r="S5670" s="13"/>
      <c r="T5670" s="13"/>
      <c r="U5670" s="19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12"/>
      <c r="K5671" s="30"/>
      <c r="L5671" s="2"/>
      <c r="M5671" s="15"/>
      <c r="N5671" s="11"/>
      <c r="O5671" s="11"/>
      <c r="P5671" s="11"/>
      <c r="Q5671" s="11"/>
      <c r="R5671" s="15"/>
      <c r="S5671" s="13"/>
      <c r="T5671" s="13"/>
      <c r="U5671" s="19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12"/>
      <c r="K5672" s="30"/>
      <c r="L5672" s="2"/>
      <c r="M5672" s="15"/>
      <c r="N5672" s="11"/>
      <c r="O5672" s="11"/>
      <c r="P5672" s="11"/>
      <c r="Q5672" s="11"/>
      <c r="R5672" s="15"/>
      <c r="S5672" s="13"/>
      <c r="T5672" s="13"/>
      <c r="U5672" s="19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12"/>
      <c r="K5673" s="30"/>
      <c r="L5673" s="2"/>
      <c r="M5673" s="15"/>
      <c r="N5673" s="11"/>
      <c r="O5673" s="11"/>
      <c r="P5673" s="11"/>
      <c r="Q5673" s="11"/>
      <c r="R5673" s="15"/>
      <c r="S5673" s="13"/>
      <c r="T5673" s="13"/>
      <c r="U5673" s="19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12"/>
      <c r="K5674" s="30"/>
      <c r="L5674" s="2"/>
      <c r="M5674" s="15"/>
      <c r="N5674" s="11"/>
      <c r="O5674" s="11"/>
      <c r="P5674" s="11"/>
      <c r="Q5674" s="11"/>
      <c r="R5674" s="15"/>
      <c r="S5674" s="13"/>
      <c r="T5674" s="13"/>
      <c r="U5674" s="19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12"/>
      <c r="K5675" s="30"/>
      <c r="L5675" s="2"/>
      <c r="M5675" s="15"/>
      <c r="N5675" s="11"/>
      <c r="O5675" s="11"/>
      <c r="P5675" s="11"/>
      <c r="Q5675" s="11"/>
      <c r="R5675" s="15"/>
      <c r="S5675" s="13"/>
      <c r="T5675" s="13"/>
      <c r="U5675" s="19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12"/>
      <c r="K5676" s="30"/>
      <c r="L5676" s="2"/>
      <c r="M5676" s="15"/>
      <c r="N5676" s="11"/>
      <c r="O5676" s="11"/>
      <c r="P5676" s="11"/>
      <c r="Q5676" s="11"/>
      <c r="R5676" s="15"/>
      <c r="S5676" s="13"/>
      <c r="T5676" s="13"/>
      <c r="U5676" s="19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12"/>
      <c r="K5677" s="30"/>
      <c r="L5677" s="2"/>
      <c r="M5677" s="15"/>
      <c r="N5677" s="11"/>
      <c r="O5677" s="11"/>
      <c r="P5677" s="11"/>
      <c r="Q5677" s="11"/>
      <c r="R5677" s="15"/>
      <c r="S5677" s="13"/>
      <c r="T5677" s="13"/>
      <c r="U5677" s="19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12"/>
      <c r="K5678" s="30"/>
      <c r="L5678" s="2"/>
      <c r="M5678" s="15"/>
      <c r="N5678" s="11"/>
      <c r="O5678" s="11"/>
      <c r="P5678" s="11"/>
      <c r="Q5678" s="11"/>
      <c r="R5678" s="15"/>
      <c r="S5678" s="13"/>
      <c r="T5678" s="13"/>
      <c r="U5678" s="19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12"/>
      <c r="K5679" s="30"/>
      <c r="L5679" s="2"/>
      <c r="M5679" s="15"/>
      <c r="N5679" s="11"/>
      <c r="O5679" s="11"/>
      <c r="P5679" s="11"/>
      <c r="Q5679" s="11"/>
      <c r="R5679" s="15"/>
      <c r="S5679" s="13"/>
      <c r="T5679" s="13"/>
      <c r="U5679" s="19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12"/>
      <c r="K5680" s="30"/>
      <c r="L5680" s="2"/>
      <c r="M5680" s="15"/>
      <c r="N5680" s="11"/>
      <c r="O5680" s="11"/>
      <c r="P5680" s="11"/>
      <c r="Q5680" s="11"/>
      <c r="R5680" s="15"/>
      <c r="S5680" s="13"/>
      <c r="T5680" s="13"/>
      <c r="U5680" s="19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12"/>
      <c r="K5681" s="30"/>
      <c r="L5681" s="2"/>
      <c r="M5681" s="15"/>
      <c r="N5681" s="11"/>
      <c r="O5681" s="11"/>
      <c r="P5681" s="11"/>
      <c r="Q5681" s="11"/>
      <c r="R5681" s="15"/>
      <c r="S5681" s="13"/>
      <c r="T5681" s="13"/>
      <c r="U5681" s="19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12"/>
      <c r="K5682" s="30"/>
      <c r="L5682" s="2"/>
      <c r="M5682" s="15"/>
      <c r="N5682" s="11"/>
      <c r="O5682" s="11"/>
      <c r="P5682" s="11"/>
      <c r="Q5682" s="11"/>
      <c r="R5682" s="15"/>
      <c r="S5682" s="13"/>
      <c r="T5682" s="13"/>
      <c r="U5682" s="19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12"/>
      <c r="K5683" s="30"/>
      <c r="L5683" s="2"/>
      <c r="M5683" s="15"/>
      <c r="N5683" s="11"/>
      <c r="O5683" s="11"/>
      <c r="P5683" s="11"/>
      <c r="Q5683" s="11"/>
      <c r="R5683" s="15"/>
      <c r="S5683" s="13"/>
      <c r="T5683" s="13"/>
      <c r="U5683" s="19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12"/>
      <c r="K5684" s="30"/>
      <c r="L5684" s="2"/>
      <c r="M5684" s="15"/>
      <c r="N5684" s="11"/>
      <c r="O5684" s="11"/>
      <c r="P5684" s="11"/>
      <c r="Q5684" s="11"/>
      <c r="R5684" s="15"/>
      <c r="S5684" s="13"/>
      <c r="T5684" s="13"/>
      <c r="U5684" s="19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12"/>
      <c r="K5685" s="30"/>
      <c r="L5685" s="2"/>
      <c r="M5685" s="15"/>
      <c r="N5685" s="11"/>
      <c r="O5685" s="11"/>
      <c r="P5685" s="11"/>
      <c r="Q5685" s="11"/>
      <c r="R5685" s="15"/>
      <c r="S5685" s="13"/>
      <c r="T5685" s="13"/>
      <c r="U5685" s="19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12"/>
      <c r="K5686" s="30"/>
      <c r="L5686" s="2"/>
      <c r="M5686" s="15"/>
      <c r="N5686" s="11"/>
      <c r="O5686" s="11"/>
      <c r="P5686" s="11"/>
      <c r="Q5686" s="11"/>
      <c r="R5686" s="15"/>
      <c r="S5686" s="13"/>
      <c r="T5686" s="13"/>
      <c r="U5686" s="19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12"/>
      <c r="K5687" s="30"/>
      <c r="L5687" s="2"/>
      <c r="M5687" s="15"/>
      <c r="N5687" s="11"/>
      <c r="O5687" s="11"/>
      <c r="P5687" s="11"/>
      <c r="Q5687" s="11"/>
      <c r="R5687" s="15"/>
      <c r="S5687" s="13"/>
      <c r="T5687" s="13"/>
      <c r="U5687" s="19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12"/>
      <c r="K5688" s="30"/>
      <c r="L5688" s="2"/>
      <c r="M5688" s="15"/>
      <c r="N5688" s="11"/>
      <c r="O5688" s="11"/>
      <c r="P5688" s="11"/>
      <c r="Q5688" s="11"/>
      <c r="R5688" s="15"/>
      <c r="S5688" s="13"/>
      <c r="T5688" s="13"/>
      <c r="U5688" s="19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12"/>
      <c r="K5689" s="30"/>
      <c r="L5689" s="2"/>
      <c r="M5689" s="15"/>
      <c r="N5689" s="11"/>
      <c r="O5689" s="11"/>
      <c r="P5689" s="11"/>
      <c r="Q5689" s="11"/>
      <c r="R5689" s="15"/>
      <c r="S5689" s="13"/>
      <c r="T5689" s="13"/>
      <c r="U5689" s="19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12"/>
      <c r="K5690" s="30"/>
      <c r="L5690" s="2"/>
      <c r="M5690" s="15"/>
      <c r="N5690" s="11"/>
      <c r="O5690" s="11"/>
      <c r="P5690" s="11"/>
      <c r="Q5690" s="11"/>
      <c r="R5690" s="15"/>
      <c r="S5690" s="13"/>
      <c r="T5690" s="13"/>
      <c r="U5690" s="19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12"/>
      <c r="K5691" s="30"/>
      <c r="L5691" s="2"/>
      <c r="M5691" s="15"/>
      <c r="N5691" s="11"/>
      <c r="O5691" s="11"/>
      <c r="P5691" s="11"/>
      <c r="Q5691" s="11"/>
      <c r="R5691" s="15"/>
      <c r="S5691" s="13"/>
      <c r="T5691" s="13"/>
      <c r="U5691" s="19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12"/>
      <c r="K5692" s="30"/>
      <c r="L5692" s="2"/>
      <c r="M5692" s="15"/>
      <c r="N5692" s="11"/>
      <c r="O5692" s="11"/>
      <c r="P5692" s="11"/>
      <c r="Q5692" s="11"/>
      <c r="R5692" s="15"/>
      <c r="S5692" s="13"/>
      <c r="T5692" s="13"/>
      <c r="U5692" s="19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12"/>
      <c r="K5693" s="30"/>
      <c r="L5693" s="2"/>
      <c r="M5693" s="15"/>
      <c r="N5693" s="11"/>
      <c r="O5693" s="11"/>
      <c r="P5693" s="11"/>
      <c r="Q5693" s="11"/>
      <c r="R5693" s="15"/>
      <c r="S5693" s="13"/>
      <c r="T5693" s="13"/>
      <c r="U5693" s="19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12"/>
      <c r="K5694" s="30"/>
      <c r="L5694" s="2"/>
      <c r="M5694" s="15"/>
      <c r="N5694" s="11"/>
      <c r="O5694" s="11"/>
      <c r="P5694" s="11"/>
      <c r="Q5694" s="11"/>
      <c r="R5694" s="15"/>
      <c r="S5694" s="13"/>
      <c r="T5694" s="13"/>
      <c r="U5694" s="19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12"/>
      <c r="K5695" s="30"/>
      <c r="L5695" s="2"/>
      <c r="M5695" s="15"/>
      <c r="N5695" s="11"/>
      <c r="O5695" s="11"/>
      <c r="P5695" s="11"/>
      <c r="Q5695" s="11"/>
      <c r="R5695" s="15"/>
      <c r="S5695" s="13"/>
      <c r="T5695" s="13"/>
      <c r="U5695" s="19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12"/>
      <c r="K5696" s="30"/>
      <c r="L5696" s="2"/>
      <c r="M5696" s="15"/>
      <c r="N5696" s="11"/>
      <c r="O5696" s="11"/>
      <c r="P5696" s="11"/>
      <c r="Q5696" s="11"/>
      <c r="R5696" s="15"/>
      <c r="S5696" s="13"/>
      <c r="T5696" s="13"/>
      <c r="U5696" s="19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12"/>
      <c r="K5697" s="30"/>
      <c r="L5697" s="2"/>
      <c r="M5697" s="15"/>
      <c r="N5697" s="11"/>
      <c r="O5697" s="11"/>
      <c r="P5697" s="11"/>
      <c r="Q5697" s="11"/>
      <c r="R5697" s="15"/>
      <c r="S5697" s="13"/>
      <c r="T5697" s="13"/>
      <c r="U5697" s="19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12"/>
      <c r="K5698" s="30"/>
      <c r="L5698" s="2"/>
      <c r="M5698" s="15"/>
      <c r="N5698" s="11"/>
      <c r="O5698" s="11"/>
      <c r="P5698" s="11"/>
      <c r="Q5698" s="11"/>
      <c r="R5698" s="15"/>
      <c r="S5698" s="13"/>
      <c r="T5698" s="13"/>
      <c r="U5698" s="19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12"/>
      <c r="K5699" s="30"/>
      <c r="L5699" s="2"/>
      <c r="M5699" s="15"/>
      <c r="N5699" s="11"/>
      <c r="O5699" s="11"/>
      <c r="P5699" s="11"/>
      <c r="Q5699" s="11"/>
      <c r="R5699" s="15"/>
      <c r="S5699" s="13"/>
      <c r="T5699" s="13"/>
      <c r="U5699" s="19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12"/>
      <c r="K5700" s="30"/>
      <c r="L5700" s="2"/>
      <c r="M5700" s="15"/>
      <c r="N5700" s="11"/>
      <c r="O5700" s="11"/>
      <c r="P5700" s="11"/>
      <c r="Q5700" s="11"/>
      <c r="R5700" s="15"/>
      <c r="S5700" s="13"/>
      <c r="T5700" s="13"/>
      <c r="U5700" s="19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12"/>
      <c r="K5701" s="30"/>
      <c r="L5701" s="2"/>
      <c r="M5701" s="15"/>
      <c r="N5701" s="11"/>
      <c r="O5701" s="11"/>
      <c r="P5701" s="11"/>
      <c r="Q5701" s="11"/>
      <c r="R5701" s="15"/>
      <c r="S5701" s="13"/>
      <c r="T5701" s="13"/>
      <c r="U5701" s="19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12"/>
      <c r="K5702" s="30"/>
      <c r="L5702" s="2"/>
      <c r="M5702" s="15"/>
      <c r="N5702" s="11"/>
      <c r="O5702" s="11"/>
      <c r="P5702" s="11"/>
      <c r="Q5702" s="11"/>
      <c r="R5702" s="15"/>
      <c r="S5702" s="13"/>
      <c r="T5702" s="13"/>
      <c r="U5702" s="19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12"/>
      <c r="K5703" s="30"/>
      <c r="L5703" s="2"/>
      <c r="M5703" s="15"/>
      <c r="N5703" s="11"/>
      <c r="O5703" s="11"/>
      <c r="P5703" s="11"/>
      <c r="Q5703" s="11"/>
      <c r="R5703" s="15"/>
      <c r="S5703" s="13"/>
      <c r="T5703" s="13"/>
      <c r="U5703" s="19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12"/>
      <c r="K5704" s="30"/>
      <c r="L5704" s="2"/>
      <c r="M5704" s="15"/>
      <c r="N5704" s="11"/>
      <c r="O5704" s="11"/>
      <c r="P5704" s="11"/>
      <c r="Q5704" s="11"/>
      <c r="R5704" s="15"/>
      <c r="S5704" s="13"/>
      <c r="T5704" s="13"/>
      <c r="U5704" s="19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12"/>
      <c r="K5705" s="30"/>
      <c r="L5705" s="2"/>
      <c r="M5705" s="15"/>
      <c r="N5705" s="11"/>
      <c r="O5705" s="11"/>
      <c r="P5705" s="11"/>
      <c r="Q5705" s="11"/>
      <c r="R5705" s="15"/>
      <c r="S5705" s="13"/>
      <c r="T5705" s="13"/>
      <c r="U5705" s="19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12"/>
      <c r="K5706" s="30"/>
      <c r="L5706" s="2"/>
      <c r="M5706" s="15"/>
      <c r="N5706" s="11"/>
      <c r="O5706" s="11"/>
      <c r="P5706" s="11"/>
      <c r="Q5706" s="11"/>
      <c r="R5706" s="15"/>
      <c r="S5706" s="13"/>
      <c r="T5706" s="13"/>
      <c r="U5706" s="19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12"/>
      <c r="K5707" s="30"/>
      <c r="L5707" s="2"/>
      <c r="M5707" s="15"/>
      <c r="N5707" s="11"/>
      <c r="O5707" s="11"/>
      <c r="P5707" s="11"/>
      <c r="Q5707" s="11"/>
      <c r="R5707" s="15"/>
      <c r="S5707" s="13"/>
      <c r="T5707" s="13"/>
      <c r="U5707" s="19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12"/>
      <c r="K5708" s="30"/>
      <c r="L5708" s="2"/>
      <c r="M5708" s="15"/>
      <c r="N5708" s="11"/>
      <c r="O5708" s="11"/>
      <c r="P5708" s="11"/>
      <c r="Q5708" s="11"/>
      <c r="R5708" s="15"/>
      <c r="S5708" s="13"/>
      <c r="T5708" s="13"/>
      <c r="U5708" s="19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12"/>
      <c r="K5709" s="30"/>
      <c r="L5709" s="2"/>
      <c r="M5709" s="15"/>
      <c r="N5709" s="11"/>
      <c r="O5709" s="11"/>
      <c r="P5709" s="11"/>
      <c r="Q5709" s="11"/>
      <c r="R5709" s="15"/>
      <c r="S5709" s="13"/>
      <c r="T5709" s="13"/>
      <c r="U5709" s="19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12"/>
      <c r="K5710" s="30"/>
      <c r="L5710" s="2"/>
      <c r="M5710" s="15"/>
      <c r="N5710" s="11"/>
      <c r="O5710" s="11"/>
      <c r="P5710" s="11"/>
      <c r="Q5710" s="11"/>
      <c r="R5710" s="15"/>
      <c r="S5710" s="13"/>
      <c r="T5710" s="13"/>
      <c r="U5710" s="19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12"/>
      <c r="K5711" s="30"/>
      <c r="L5711" s="2"/>
      <c r="M5711" s="15"/>
      <c r="N5711" s="11"/>
      <c r="O5711" s="11"/>
      <c r="P5711" s="11"/>
      <c r="Q5711" s="11"/>
      <c r="R5711" s="15"/>
      <c r="S5711" s="13"/>
      <c r="T5711" s="13"/>
      <c r="U5711" s="19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12"/>
      <c r="K5712" s="30"/>
      <c r="L5712" s="2"/>
      <c r="M5712" s="15"/>
      <c r="N5712" s="11"/>
      <c r="O5712" s="11"/>
      <c r="P5712" s="11"/>
      <c r="Q5712" s="11"/>
      <c r="R5712" s="15"/>
      <c r="S5712" s="13"/>
      <c r="T5712" s="13"/>
      <c r="U5712" s="19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12"/>
      <c r="K5713" s="30"/>
      <c r="L5713" s="2"/>
      <c r="M5713" s="15"/>
      <c r="N5713" s="11"/>
      <c r="O5713" s="11"/>
      <c r="P5713" s="11"/>
      <c r="Q5713" s="11"/>
      <c r="R5713" s="15"/>
      <c r="S5713" s="13"/>
      <c r="T5713" s="13"/>
      <c r="U5713" s="19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12"/>
      <c r="K5714" s="30"/>
      <c r="L5714" s="2"/>
      <c r="M5714" s="15"/>
      <c r="N5714" s="11"/>
      <c r="O5714" s="11"/>
      <c r="P5714" s="11"/>
      <c r="Q5714" s="11"/>
      <c r="R5714" s="15"/>
      <c r="S5714" s="13"/>
      <c r="T5714" s="13"/>
      <c r="U5714" s="19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12"/>
      <c r="K5715" s="30"/>
      <c r="L5715" s="2"/>
      <c r="M5715" s="15"/>
      <c r="N5715" s="11"/>
      <c r="O5715" s="11"/>
      <c r="P5715" s="11"/>
      <c r="Q5715" s="11"/>
      <c r="R5715" s="15"/>
      <c r="S5715" s="13"/>
      <c r="T5715" s="13"/>
      <c r="U5715" s="19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12"/>
      <c r="K5716" s="30"/>
      <c r="L5716" s="2"/>
      <c r="M5716" s="15"/>
      <c r="N5716" s="11"/>
      <c r="O5716" s="11"/>
      <c r="P5716" s="11"/>
      <c r="Q5716" s="11"/>
      <c r="R5716" s="15"/>
      <c r="S5716" s="13"/>
      <c r="T5716" s="13"/>
      <c r="U5716" s="19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12"/>
      <c r="K5717" s="30"/>
      <c r="L5717" s="2"/>
      <c r="M5717" s="15"/>
      <c r="N5717" s="11"/>
      <c r="O5717" s="11"/>
      <c r="P5717" s="11"/>
      <c r="Q5717" s="11"/>
      <c r="R5717" s="15"/>
      <c r="S5717" s="13"/>
      <c r="T5717" s="13"/>
      <c r="U5717" s="19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12"/>
      <c r="K5718" s="30"/>
      <c r="L5718" s="2"/>
      <c r="M5718" s="15"/>
      <c r="N5718" s="11"/>
      <c r="O5718" s="11"/>
      <c r="P5718" s="11"/>
      <c r="Q5718" s="11"/>
      <c r="R5718" s="15"/>
      <c r="S5718" s="13"/>
      <c r="T5718" s="13"/>
      <c r="U5718" s="19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12"/>
      <c r="K5719" s="30"/>
      <c r="L5719" s="2"/>
      <c r="M5719" s="15"/>
      <c r="N5719" s="11"/>
      <c r="O5719" s="11"/>
      <c r="P5719" s="11"/>
      <c r="Q5719" s="11"/>
      <c r="R5719" s="15"/>
      <c r="S5719" s="13"/>
      <c r="T5719" s="13"/>
      <c r="U5719" s="19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12"/>
      <c r="K5720" s="30"/>
      <c r="L5720" s="2"/>
      <c r="M5720" s="15"/>
      <c r="N5720" s="11"/>
      <c r="O5720" s="11"/>
      <c r="P5720" s="11"/>
      <c r="Q5720" s="11"/>
      <c r="R5720" s="15"/>
      <c r="S5720" s="13"/>
      <c r="T5720" s="13"/>
      <c r="U5720" s="19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12"/>
      <c r="K5721" s="30"/>
      <c r="L5721" s="2"/>
      <c r="M5721" s="15"/>
      <c r="N5721" s="11"/>
      <c r="O5721" s="11"/>
      <c r="P5721" s="11"/>
      <c r="Q5721" s="11"/>
      <c r="R5721" s="15"/>
      <c r="S5721" s="13"/>
      <c r="T5721" s="13"/>
      <c r="U5721" s="19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12"/>
      <c r="K5722" s="30"/>
      <c r="L5722" s="2"/>
      <c r="M5722" s="15"/>
      <c r="N5722" s="11"/>
      <c r="O5722" s="11"/>
      <c r="P5722" s="11"/>
      <c r="Q5722" s="11"/>
      <c r="R5722" s="15"/>
      <c r="S5722" s="13"/>
      <c r="T5722" s="13"/>
      <c r="U5722" s="19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12"/>
      <c r="K5723" s="30"/>
      <c r="L5723" s="2"/>
      <c r="M5723" s="15"/>
      <c r="N5723" s="11"/>
      <c r="O5723" s="11"/>
      <c r="P5723" s="11"/>
      <c r="Q5723" s="11"/>
      <c r="R5723" s="15"/>
      <c r="S5723" s="13"/>
      <c r="T5723" s="13"/>
      <c r="U5723" s="19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12"/>
      <c r="K5724" s="30"/>
      <c r="L5724" s="2"/>
      <c r="M5724" s="15"/>
      <c r="N5724" s="11"/>
      <c r="O5724" s="11"/>
      <c r="P5724" s="11"/>
      <c r="Q5724" s="11"/>
      <c r="R5724" s="15"/>
      <c r="S5724" s="13"/>
      <c r="T5724" s="13"/>
      <c r="U5724" s="19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12"/>
      <c r="K5725" s="30"/>
      <c r="L5725" s="2"/>
      <c r="M5725" s="15"/>
      <c r="N5725" s="11"/>
      <c r="O5725" s="11"/>
      <c r="P5725" s="11"/>
      <c r="Q5725" s="11"/>
      <c r="R5725" s="15"/>
      <c r="S5725" s="13"/>
      <c r="T5725" s="13"/>
      <c r="U5725" s="19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12"/>
      <c r="K5726" s="30"/>
      <c r="L5726" s="2"/>
      <c r="M5726" s="15"/>
      <c r="N5726" s="11"/>
      <c r="O5726" s="11"/>
      <c r="P5726" s="11"/>
      <c r="Q5726" s="11"/>
      <c r="R5726" s="15"/>
      <c r="S5726" s="13"/>
      <c r="T5726" s="13"/>
      <c r="U5726" s="19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12"/>
      <c r="K5727" s="30"/>
      <c r="L5727" s="2"/>
      <c r="M5727" s="15"/>
      <c r="N5727" s="11"/>
      <c r="O5727" s="11"/>
      <c r="P5727" s="11"/>
      <c r="Q5727" s="11"/>
      <c r="R5727" s="15"/>
      <c r="S5727" s="13"/>
      <c r="T5727" s="13"/>
      <c r="U5727" s="19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12"/>
      <c r="K5728" s="30"/>
      <c r="L5728" s="2"/>
      <c r="M5728" s="15"/>
      <c r="N5728" s="11"/>
      <c r="O5728" s="11"/>
      <c r="P5728" s="11"/>
      <c r="Q5728" s="11"/>
      <c r="R5728" s="15"/>
      <c r="S5728" s="13"/>
      <c r="T5728" s="13"/>
      <c r="U5728" s="19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12"/>
      <c r="K5729" s="30"/>
      <c r="L5729" s="2"/>
      <c r="M5729" s="15"/>
      <c r="N5729" s="11"/>
      <c r="O5729" s="11"/>
      <c r="P5729" s="11"/>
      <c r="Q5729" s="11"/>
      <c r="R5729" s="15"/>
      <c r="S5729" s="13"/>
      <c r="T5729" s="13"/>
      <c r="U5729" s="19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12"/>
      <c r="K5730" s="30"/>
      <c r="L5730" s="2"/>
      <c r="M5730" s="15"/>
      <c r="N5730" s="11"/>
      <c r="O5730" s="11"/>
      <c r="P5730" s="11"/>
      <c r="Q5730" s="11"/>
      <c r="R5730" s="15"/>
      <c r="S5730" s="13"/>
      <c r="T5730" s="13"/>
      <c r="U5730" s="19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12"/>
      <c r="K5731" s="30"/>
      <c r="L5731" s="2"/>
      <c r="M5731" s="15"/>
      <c r="N5731" s="11"/>
      <c r="O5731" s="11"/>
      <c r="P5731" s="11"/>
      <c r="Q5731" s="11"/>
      <c r="R5731" s="15"/>
      <c r="S5731" s="13"/>
      <c r="T5731" s="13"/>
      <c r="U5731" s="19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12"/>
      <c r="K5732" s="30"/>
      <c r="L5732" s="2"/>
      <c r="M5732" s="15"/>
      <c r="N5732" s="11"/>
      <c r="O5732" s="11"/>
      <c r="P5732" s="11"/>
      <c r="Q5732" s="11"/>
      <c r="R5732" s="15"/>
      <c r="S5732" s="13"/>
      <c r="T5732" s="13"/>
      <c r="U5732" s="19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12"/>
      <c r="K5733" s="30"/>
      <c r="L5733" s="2"/>
      <c r="M5733" s="15"/>
      <c r="N5733" s="11"/>
      <c r="O5733" s="11"/>
      <c r="P5733" s="11"/>
      <c r="Q5733" s="11"/>
      <c r="R5733" s="15"/>
      <c r="S5733" s="13"/>
      <c r="T5733" s="13"/>
      <c r="U5733" s="19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12"/>
      <c r="K5734" s="30"/>
      <c r="L5734" s="2"/>
      <c r="M5734" s="15"/>
      <c r="N5734" s="11"/>
      <c r="O5734" s="11"/>
      <c r="P5734" s="11"/>
      <c r="Q5734" s="11"/>
      <c r="R5734" s="15"/>
      <c r="S5734" s="13"/>
      <c r="T5734" s="13"/>
      <c r="U5734" s="19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12"/>
      <c r="K5735" s="30"/>
      <c r="L5735" s="2"/>
      <c r="M5735" s="15"/>
      <c r="N5735" s="11"/>
      <c r="O5735" s="11"/>
      <c r="P5735" s="11"/>
      <c r="Q5735" s="11"/>
      <c r="R5735" s="15"/>
      <c r="S5735" s="13"/>
      <c r="T5735" s="13"/>
      <c r="U5735" s="19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12"/>
      <c r="K5736" s="30"/>
      <c r="L5736" s="2"/>
      <c r="M5736" s="15"/>
      <c r="N5736" s="11"/>
      <c r="O5736" s="11"/>
      <c r="P5736" s="11"/>
      <c r="Q5736" s="11"/>
      <c r="R5736" s="15"/>
      <c r="S5736" s="13"/>
      <c r="T5736" s="13"/>
      <c r="U5736" s="19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12"/>
      <c r="K5737" s="30"/>
      <c r="L5737" s="2"/>
      <c r="M5737" s="15"/>
      <c r="N5737" s="11"/>
      <c r="O5737" s="11"/>
      <c r="P5737" s="11"/>
      <c r="Q5737" s="11"/>
      <c r="R5737" s="15"/>
      <c r="S5737" s="13"/>
      <c r="T5737" s="13"/>
      <c r="U5737" s="19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12"/>
      <c r="K5738" s="30"/>
      <c r="L5738" s="2"/>
      <c r="M5738" s="15"/>
      <c r="N5738" s="11"/>
      <c r="O5738" s="11"/>
      <c r="P5738" s="11"/>
      <c r="Q5738" s="11"/>
      <c r="R5738" s="15"/>
      <c r="S5738" s="13"/>
      <c r="T5738" s="13"/>
      <c r="U5738" s="19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12"/>
      <c r="K5739" s="30"/>
      <c r="L5739" s="2"/>
      <c r="M5739" s="15"/>
      <c r="N5739" s="11"/>
      <c r="O5739" s="11"/>
      <c r="P5739" s="11"/>
      <c r="Q5739" s="11"/>
      <c r="R5739" s="15"/>
      <c r="S5739" s="13"/>
      <c r="T5739" s="13"/>
      <c r="U5739" s="19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12"/>
      <c r="K5740" s="30"/>
      <c r="L5740" s="2"/>
      <c r="M5740" s="15"/>
      <c r="N5740" s="11"/>
      <c r="O5740" s="11"/>
      <c r="P5740" s="11"/>
      <c r="Q5740" s="11"/>
      <c r="R5740" s="15"/>
      <c r="S5740" s="13"/>
      <c r="T5740" s="13"/>
      <c r="U5740" s="19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12"/>
      <c r="K5741" s="30"/>
      <c r="L5741" s="2"/>
      <c r="M5741" s="15"/>
      <c r="N5741" s="11"/>
      <c r="O5741" s="11"/>
      <c r="P5741" s="11"/>
      <c r="Q5741" s="11"/>
      <c r="R5741" s="15"/>
      <c r="S5741" s="13"/>
      <c r="T5741" s="13"/>
      <c r="U5741" s="19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12"/>
      <c r="K5742" s="30"/>
      <c r="L5742" s="2"/>
      <c r="M5742" s="15"/>
      <c r="N5742" s="11"/>
      <c r="O5742" s="11"/>
      <c r="P5742" s="11"/>
      <c r="Q5742" s="11"/>
      <c r="R5742" s="15"/>
      <c r="S5742" s="13"/>
      <c r="T5742" s="13"/>
      <c r="U5742" s="19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12"/>
      <c r="K5743" s="30"/>
      <c r="L5743" s="2"/>
      <c r="M5743" s="15"/>
      <c r="N5743" s="11"/>
      <c r="O5743" s="11"/>
      <c r="P5743" s="11"/>
      <c r="Q5743" s="11"/>
      <c r="R5743" s="15"/>
      <c r="S5743" s="13"/>
      <c r="T5743" s="13"/>
      <c r="U5743" s="19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12"/>
      <c r="K5744" s="30"/>
      <c r="L5744" s="2"/>
      <c r="M5744" s="15"/>
      <c r="N5744" s="11"/>
      <c r="O5744" s="11"/>
      <c r="P5744" s="11"/>
      <c r="Q5744" s="11"/>
      <c r="R5744" s="15"/>
      <c r="S5744" s="13"/>
      <c r="T5744" s="13"/>
      <c r="U5744" s="19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12"/>
      <c r="K5745" s="30"/>
      <c r="L5745" s="2"/>
      <c r="M5745" s="15"/>
      <c r="N5745" s="11"/>
      <c r="O5745" s="11"/>
      <c r="P5745" s="11"/>
      <c r="Q5745" s="11"/>
      <c r="R5745" s="15"/>
      <c r="S5745" s="13"/>
      <c r="T5745" s="13"/>
      <c r="U5745" s="19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12"/>
      <c r="K5746" s="30"/>
      <c r="L5746" s="2"/>
      <c r="M5746" s="15"/>
      <c r="N5746" s="11"/>
      <c r="O5746" s="11"/>
      <c r="P5746" s="11"/>
      <c r="Q5746" s="11"/>
      <c r="R5746" s="15"/>
      <c r="S5746" s="13"/>
      <c r="T5746" s="13"/>
      <c r="U5746" s="19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12"/>
      <c r="K5747" s="30"/>
      <c r="L5747" s="2"/>
      <c r="M5747" s="15"/>
      <c r="N5747" s="11"/>
      <c r="O5747" s="11"/>
      <c r="P5747" s="11"/>
      <c r="Q5747" s="11"/>
      <c r="R5747" s="15"/>
      <c r="S5747" s="13"/>
      <c r="T5747" s="13"/>
      <c r="U5747" s="19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12"/>
      <c r="K5748" s="30"/>
      <c r="L5748" s="2"/>
      <c r="M5748" s="15"/>
      <c r="N5748" s="11"/>
      <c r="O5748" s="11"/>
      <c r="P5748" s="11"/>
      <c r="Q5748" s="11"/>
      <c r="R5748" s="15"/>
      <c r="S5748" s="13"/>
      <c r="T5748" s="13"/>
      <c r="U5748" s="19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12"/>
      <c r="K5749" s="30"/>
      <c r="L5749" s="2"/>
      <c r="M5749" s="15"/>
      <c r="N5749" s="11"/>
      <c r="O5749" s="11"/>
      <c r="P5749" s="11"/>
      <c r="Q5749" s="11"/>
      <c r="R5749" s="15"/>
      <c r="S5749" s="13"/>
      <c r="T5749" s="13"/>
      <c r="U5749" s="19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12"/>
      <c r="K5750" s="30"/>
      <c r="L5750" s="2"/>
      <c r="M5750" s="15"/>
      <c r="N5750" s="11"/>
      <c r="O5750" s="11"/>
      <c r="P5750" s="11"/>
      <c r="Q5750" s="11"/>
      <c r="R5750" s="15"/>
      <c r="S5750" s="13"/>
      <c r="T5750" s="13"/>
      <c r="U5750" s="19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12"/>
      <c r="K5751" s="30"/>
      <c r="L5751" s="2"/>
      <c r="M5751" s="15"/>
      <c r="N5751" s="11"/>
      <c r="O5751" s="11"/>
      <c r="P5751" s="11"/>
      <c r="Q5751" s="11"/>
      <c r="R5751" s="15"/>
      <c r="S5751" s="13"/>
      <c r="T5751" s="13"/>
      <c r="U5751" s="19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12"/>
      <c r="K5752" s="30"/>
      <c r="L5752" s="2"/>
      <c r="M5752" s="15"/>
      <c r="N5752" s="11"/>
      <c r="O5752" s="11"/>
      <c r="P5752" s="11"/>
      <c r="Q5752" s="11"/>
      <c r="R5752" s="15"/>
      <c r="S5752" s="13"/>
      <c r="T5752" s="13"/>
      <c r="U5752" s="19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12"/>
      <c r="K5753" s="30"/>
      <c r="L5753" s="2"/>
      <c r="M5753" s="15"/>
      <c r="N5753" s="11"/>
      <c r="O5753" s="11"/>
      <c r="P5753" s="11"/>
      <c r="Q5753" s="11"/>
      <c r="R5753" s="15"/>
      <c r="S5753" s="13"/>
      <c r="T5753" s="13"/>
      <c r="U5753" s="19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12"/>
      <c r="K5754" s="30"/>
      <c r="L5754" s="2"/>
      <c r="M5754" s="15"/>
      <c r="N5754" s="11"/>
      <c r="O5754" s="11"/>
      <c r="P5754" s="11"/>
      <c r="Q5754" s="11"/>
      <c r="R5754" s="15"/>
      <c r="S5754" s="13"/>
      <c r="T5754" s="13"/>
      <c r="U5754" s="19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12"/>
      <c r="K5755" s="30"/>
      <c r="L5755" s="2"/>
      <c r="M5755" s="15"/>
      <c r="N5755" s="11"/>
      <c r="O5755" s="11"/>
      <c r="P5755" s="11"/>
      <c r="Q5755" s="11"/>
      <c r="R5755" s="15"/>
      <c r="S5755" s="13"/>
      <c r="T5755" s="13"/>
      <c r="U5755" s="19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12"/>
      <c r="K5756" s="30"/>
      <c r="L5756" s="2"/>
      <c r="M5756" s="15"/>
      <c r="N5756" s="11"/>
      <c r="O5756" s="11"/>
      <c r="P5756" s="11"/>
      <c r="Q5756" s="11"/>
      <c r="R5756" s="15"/>
      <c r="S5756" s="13"/>
      <c r="T5756" s="13"/>
      <c r="U5756" s="19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12"/>
      <c r="K5757" s="30"/>
      <c r="L5757" s="2"/>
      <c r="M5757" s="15"/>
      <c r="N5757" s="11"/>
      <c r="O5757" s="11"/>
      <c r="P5757" s="11"/>
      <c r="Q5757" s="11"/>
      <c r="R5757" s="15"/>
      <c r="S5757" s="13"/>
      <c r="T5757" s="13"/>
      <c r="U5757" s="19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12"/>
      <c r="K5758" s="30"/>
      <c r="L5758" s="2"/>
      <c r="M5758" s="15"/>
      <c r="N5758" s="11"/>
      <c r="O5758" s="11"/>
      <c r="P5758" s="11"/>
      <c r="Q5758" s="11"/>
      <c r="R5758" s="15"/>
      <c r="S5758" s="13"/>
      <c r="T5758" s="13"/>
      <c r="U5758" s="19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12"/>
      <c r="K5759" s="30"/>
      <c r="L5759" s="2"/>
      <c r="M5759" s="15"/>
      <c r="N5759" s="11"/>
      <c r="O5759" s="11"/>
      <c r="P5759" s="11"/>
      <c r="Q5759" s="11"/>
      <c r="R5759" s="15"/>
      <c r="S5759" s="13"/>
      <c r="T5759" s="13"/>
      <c r="U5759" s="19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12"/>
      <c r="K5760" s="30"/>
      <c r="L5760" s="2"/>
      <c r="M5760" s="15"/>
      <c r="N5760" s="11"/>
      <c r="O5760" s="11"/>
      <c r="P5760" s="11"/>
      <c r="Q5760" s="11"/>
      <c r="R5760" s="15"/>
      <c r="S5760" s="13"/>
      <c r="T5760" s="13"/>
      <c r="U5760" s="19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12"/>
      <c r="K5761" s="30"/>
      <c r="L5761" s="2"/>
      <c r="M5761" s="15"/>
      <c r="N5761" s="11"/>
      <c r="O5761" s="11"/>
      <c r="P5761" s="11"/>
      <c r="Q5761" s="11"/>
      <c r="R5761" s="15"/>
      <c r="S5761" s="13"/>
      <c r="T5761" s="13"/>
      <c r="U5761" s="19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12"/>
      <c r="K5762" s="30"/>
      <c r="L5762" s="2"/>
      <c r="M5762" s="15"/>
      <c r="N5762" s="11"/>
      <c r="O5762" s="11"/>
      <c r="P5762" s="11"/>
      <c r="Q5762" s="11"/>
      <c r="R5762" s="15"/>
      <c r="S5762" s="13"/>
      <c r="T5762" s="13"/>
      <c r="U5762" s="19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12"/>
      <c r="K5763" s="30"/>
      <c r="L5763" s="2"/>
      <c r="M5763" s="15"/>
      <c r="N5763" s="11"/>
      <c r="O5763" s="11"/>
      <c r="P5763" s="11"/>
      <c r="Q5763" s="11"/>
      <c r="R5763" s="15"/>
      <c r="S5763" s="13"/>
      <c r="T5763" s="13"/>
      <c r="U5763" s="19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12"/>
      <c r="K5764" s="30"/>
      <c r="L5764" s="2"/>
      <c r="M5764" s="15"/>
      <c r="N5764" s="11"/>
      <c r="O5764" s="11"/>
      <c r="P5764" s="11"/>
      <c r="Q5764" s="11"/>
      <c r="R5764" s="15"/>
      <c r="S5764" s="13"/>
      <c r="T5764" s="13"/>
      <c r="U5764" s="19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12"/>
      <c r="K5765" s="30"/>
      <c r="L5765" s="2"/>
      <c r="M5765" s="15"/>
      <c r="N5765" s="11"/>
      <c r="O5765" s="11"/>
      <c r="P5765" s="11"/>
      <c r="Q5765" s="11"/>
      <c r="R5765" s="15"/>
      <c r="S5765" s="13"/>
      <c r="T5765" s="13"/>
      <c r="U5765" s="19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12"/>
      <c r="K5766" s="30"/>
      <c r="L5766" s="2"/>
      <c r="M5766" s="15"/>
      <c r="N5766" s="11"/>
      <c r="O5766" s="11"/>
      <c r="P5766" s="11"/>
      <c r="Q5766" s="11"/>
      <c r="R5766" s="15"/>
      <c r="S5766" s="13"/>
      <c r="T5766" s="13"/>
      <c r="U5766" s="19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12"/>
      <c r="K5767" s="30"/>
      <c r="L5767" s="2"/>
      <c r="M5767" s="15"/>
      <c r="N5767" s="11"/>
      <c r="O5767" s="11"/>
      <c r="P5767" s="11"/>
      <c r="Q5767" s="11"/>
      <c r="R5767" s="15"/>
      <c r="S5767" s="13"/>
      <c r="T5767" s="13"/>
      <c r="U5767" s="19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12"/>
      <c r="K5768" s="30"/>
      <c r="L5768" s="2"/>
      <c r="M5768" s="15"/>
      <c r="N5768" s="11"/>
      <c r="O5768" s="11"/>
      <c r="P5768" s="11"/>
      <c r="Q5768" s="11"/>
      <c r="R5768" s="15"/>
      <c r="S5768" s="13"/>
      <c r="T5768" s="13"/>
      <c r="U5768" s="19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12"/>
      <c r="K5769" s="30"/>
      <c r="L5769" s="2"/>
      <c r="M5769" s="15"/>
      <c r="N5769" s="11"/>
      <c r="O5769" s="11"/>
      <c r="P5769" s="11"/>
      <c r="Q5769" s="11"/>
      <c r="R5769" s="15"/>
      <c r="S5769" s="13"/>
      <c r="T5769" s="13"/>
      <c r="U5769" s="19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12"/>
      <c r="K5770" s="30"/>
      <c r="L5770" s="2"/>
      <c r="M5770" s="15"/>
      <c r="N5770" s="11"/>
      <c r="O5770" s="11"/>
      <c r="P5770" s="11"/>
      <c r="Q5770" s="11"/>
      <c r="R5770" s="15"/>
      <c r="S5770" s="13"/>
      <c r="T5770" s="13"/>
      <c r="U5770" s="19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12"/>
      <c r="K5771" s="30"/>
      <c r="L5771" s="2"/>
      <c r="M5771" s="15"/>
      <c r="N5771" s="11"/>
      <c r="O5771" s="11"/>
      <c r="P5771" s="11"/>
      <c r="Q5771" s="11"/>
      <c r="R5771" s="15"/>
      <c r="S5771" s="13"/>
      <c r="T5771" s="13"/>
      <c r="U5771" s="19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12"/>
      <c r="K5772" s="30"/>
      <c r="L5772" s="2"/>
      <c r="M5772" s="15"/>
      <c r="N5772" s="11"/>
      <c r="O5772" s="11"/>
      <c r="P5772" s="11"/>
      <c r="Q5772" s="11"/>
      <c r="R5772" s="15"/>
      <c r="S5772" s="13"/>
      <c r="T5772" s="13"/>
      <c r="U5772" s="19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12"/>
      <c r="K5773" s="30"/>
      <c r="L5773" s="2"/>
      <c r="M5773" s="15"/>
      <c r="N5773" s="11"/>
      <c r="O5773" s="11"/>
      <c r="P5773" s="11"/>
      <c r="Q5773" s="11"/>
      <c r="R5773" s="15"/>
      <c r="S5773" s="13"/>
      <c r="T5773" s="13"/>
      <c r="U5773" s="19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12"/>
      <c r="K5774" s="30"/>
      <c r="L5774" s="2"/>
      <c r="M5774" s="15"/>
      <c r="N5774" s="11"/>
      <c r="O5774" s="11"/>
      <c r="P5774" s="11"/>
      <c r="Q5774" s="11"/>
      <c r="R5774" s="15"/>
      <c r="S5774" s="13"/>
      <c r="T5774" s="13"/>
      <c r="U5774" s="19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12"/>
      <c r="K5775" s="30"/>
      <c r="L5775" s="2"/>
      <c r="M5775" s="15"/>
      <c r="N5775" s="11"/>
      <c r="O5775" s="11"/>
      <c r="P5775" s="11"/>
      <c r="Q5775" s="11"/>
      <c r="R5775" s="15"/>
      <c r="S5775" s="13"/>
      <c r="T5775" s="13"/>
      <c r="U5775" s="19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12"/>
      <c r="K5776" s="30"/>
      <c r="L5776" s="2"/>
      <c r="M5776" s="15"/>
      <c r="N5776" s="11"/>
      <c r="O5776" s="11"/>
      <c r="P5776" s="11"/>
      <c r="Q5776" s="11"/>
      <c r="R5776" s="15"/>
      <c r="S5776" s="13"/>
      <c r="T5776" s="13"/>
      <c r="U5776" s="19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12"/>
      <c r="K5777" s="30"/>
      <c r="L5777" s="2"/>
      <c r="M5777" s="15"/>
      <c r="N5777" s="11"/>
      <c r="O5777" s="11"/>
      <c r="P5777" s="11"/>
      <c r="Q5777" s="11"/>
      <c r="R5777" s="15"/>
      <c r="S5777" s="13"/>
      <c r="T5777" s="13"/>
      <c r="U5777" s="19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12"/>
      <c r="K5778" s="30"/>
      <c r="L5778" s="2"/>
      <c r="M5778" s="15"/>
      <c r="N5778" s="11"/>
      <c r="O5778" s="11"/>
      <c r="P5778" s="11"/>
      <c r="Q5778" s="11"/>
      <c r="R5778" s="15"/>
      <c r="S5778" s="13"/>
      <c r="T5778" s="13"/>
      <c r="U5778" s="19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12"/>
      <c r="K5779" s="30"/>
      <c r="L5779" s="2"/>
      <c r="M5779" s="15"/>
      <c r="N5779" s="11"/>
      <c r="O5779" s="11"/>
      <c r="P5779" s="11"/>
      <c r="Q5779" s="11"/>
      <c r="R5779" s="15"/>
      <c r="S5779" s="13"/>
      <c r="T5779" s="13"/>
      <c r="U5779" s="19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12"/>
      <c r="K5780" s="30"/>
      <c r="L5780" s="2"/>
      <c r="M5780" s="15"/>
      <c r="N5780" s="11"/>
      <c r="O5780" s="11"/>
      <c r="P5780" s="11"/>
      <c r="Q5780" s="11"/>
      <c r="R5780" s="15"/>
      <c r="S5780" s="13"/>
      <c r="T5780" s="13"/>
      <c r="U5780" s="19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12"/>
      <c r="K5781" s="30"/>
      <c r="L5781" s="2"/>
      <c r="M5781" s="15"/>
      <c r="N5781" s="11"/>
      <c r="O5781" s="11"/>
      <c r="P5781" s="11"/>
      <c r="Q5781" s="11"/>
      <c r="R5781" s="15"/>
      <c r="S5781" s="13"/>
      <c r="T5781" s="13"/>
      <c r="U5781" s="19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12"/>
      <c r="K5782" s="30"/>
      <c r="L5782" s="2"/>
      <c r="M5782" s="15"/>
      <c r="N5782" s="11"/>
      <c r="O5782" s="11"/>
      <c r="P5782" s="11"/>
      <c r="Q5782" s="11"/>
      <c r="R5782" s="15"/>
      <c r="S5782" s="13"/>
      <c r="T5782" s="13"/>
      <c r="U5782" s="19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12"/>
      <c r="K5783" s="30"/>
      <c r="L5783" s="2"/>
      <c r="M5783" s="15"/>
      <c r="N5783" s="11"/>
      <c r="O5783" s="11"/>
      <c r="P5783" s="11"/>
      <c r="Q5783" s="11"/>
      <c r="R5783" s="15"/>
      <c r="S5783" s="13"/>
      <c r="T5783" s="13"/>
      <c r="U5783" s="19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12"/>
      <c r="K5784" s="30"/>
      <c r="L5784" s="2"/>
      <c r="M5784" s="15"/>
      <c r="N5784" s="11"/>
      <c r="O5784" s="11"/>
      <c r="P5784" s="11"/>
      <c r="Q5784" s="11"/>
      <c r="R5784" s="15"/>
      <c r="S5784" s="13"/>
      <c r="T5784" s="13"/>
      <c r="U5784" s="19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12"/>
      <c r="K5785" s="30"/>
      <c r="L5785" s="2"/>
      <c r="M5785" s="15"/>
      <c r="N5785" s="11"/>
      <c r="O5785" s="11"/>
      <c r="P5785" s="11"/>
      <c r="Q5785" s="11"/>
      <c r="R5785" s="15"/>
      <c r="S5785" s="13"/>
      <c r="T5785" s="13"/>
      <c r="U5785" s="19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12"/>
      <c r="K5786" s="30"/>
      <c r="L5786" s="2"/>
      <c r="M5786" s="15"/>
      <c r="N5786" s="11"/>
      <c r="O5786" s="11"/>
      <c r="P5786" s="11"/>
      <c r="Q5786" s="11"/>
      <c r="R5786" s="15"/>
      <c r="S5786" s="13"/>
      <c r="T5786" s="13"/>
      <c r="U5786" s="19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12"/>
      <c r="K5787" s="30"/>
      <c r="L5787" s="2"/>
      <c r="M5787" s="15"/>
      <c r="N5787" s="11"/>
      <c r="O5787" s="11"/>
      <c r="P5787" s="11"/>
      <c r="Q5787" s="11"/>
      <c r="R5787" s="15"/>
      <c r="S5787" s="13"/>
      <c r="T5787" s="13"/>
      <c r="U5787" s="19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12"/>
      <c r="K5788" s="30"/>
      <c r="L5788" s="2"/>
      <c r="M5788" s="15"/>
      <c r="N5788" s="11"/>
      <c r="O5788" s="11"/>
      <c r="P5788" s="11"/>
      <c r="Q5788" s="11"/>
      <c r="R5788" s="15"/>
      <c r="S5788" s="13"/>
      <c r="T5788" s="13"/>
      <c r="U5788" s="19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12"/>
      <c r="K5789" s="30"/>
      <c r="L5789" s="2"/>
      <c r="M5789" s="15"/>
      <c r="N5789" s="11"/>
      <c r="O5789" s="11"/>
      <c r="P5789" s="11"/>
      <c r="Q5789" s="11"/>
      <c r="R5789" s="15"/>
      <c r="S5789" s="13"/>
      <c r="T5789" s="13"/>
      <c r="U5789" s="19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12"/>
      <c r="K5790" s="30"/>
      <c r="L5790" s="2"/>
      <c r="M5790" s="15"/>
      <c r="N5790" s="11"/>
      <c r="O5790" s="11"/>
      <c r="P5790" s="11"/>
      <c r="Q5790" s="11"/>
      <c r="R5790" s="15"/>
      <c r="S5790" s="13"/>
      <c r="T5790" s="13"/>
      <c r="U5790" s="19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12"/>
      <c r="K5791" s="30"/>
      <c r="L5791" s="2"/>
      <c r="M5791" s="15"/>
      <c r="N5791" s="11"/>
      <c r="O5791" s="11"/>
      <c r="P5791" s="11"/>
      <c r="Q5791" s="11"/>
      <c r="R5791" s="15"/>
      <c r="S5791" s="13"/>
      <c r="T5791" s="13"/>
      <c r="U5791" s="19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12"/>
      <c r="K5792" s="30"/>
      <c r="L5792" s="2"/>
      <c r="M5792" s="15"/>
      <c r="N5792" s="11"/>
      <c r="O5792" s="11"/>
      <c r="P5792" s="11"/>
      <c r="Q5792" s="11"/>
      <c r="R5792" s="15"/>
      <c r="S5792" s="13"/>
      <c r="T5792" s="13"/>
      <c r="U5792" s="19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12"/>
      <c r="K5793" s="30"/>
      <c r="L5793" s="2"/>
      <c r="M5793" s="15"/>
      <c r="N5793" s="11"/>
      <c r="O5793" s="11"/>
      <c r="P5793" s="11"/>
      <c r="Q5793" s="11"/>
      <c r="R5793" s="15"/>
      <c r="S5793" s="13"/>
      <c r="T5793" s="13"/>
      <c r="U5793" s="19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12"/>
      <c r="K5794" s="30"/>
      <c r="L5794" s="2"/>
      <c r="M5794" s="15"/>
      <c r="N5794" s="11"/>
      <c r="O5794" s="11"/>
      <c r="P5794" s="11"/>
      <c r="Q5794" s="11"/>
      <c r="R5794" s="15"/>
      <c r="S5794" s="13"/>
      <c r="T5794" s="13"/>
      <c r="U5794" s="19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12"/>
      <c r="K5795" s="30"/>
      <c r="L5795" s="2"/>
      <c r="M5795" s="15"/>
      <c r="N5795" s="11"/>
      <c r="O5795" s="11"/>
      <c r="P5795" s="11"/>
      <c r="Q5795" s="11"/>
      <c r="R5795" s="15"/>
      <c r="S5795" s="13"/>
      <c r="T5795" s="13"/>
      <c r="U5795" s="19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12"/>
      <c r="K5796" s="30"/>
      <c r="L5796" s="2"/>
      <c r="M5796" s="15"/>
      <c r="N5796" s="11"/>
      <c r="O5796" s="11"/>
      <c r="P5796" s="11"/>
      <c r="Q5796" s="11"/>
      <c r="R5796" s="15"/>
      <c r="S5796" s="13"/>
      <c r="T5796" s="13"/>
      <c r="U5796" s="19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12"/>
      <c r="K5797" s="30"/>
      <c r="L5797" s="2"/>
      <c r="M5797" s="15"/>
      <c r="N5797" s="11"/>
      <c r="O5797" s="11"/>
      <c r="P5797" s="11"/>
      <c r="Q5797" s="11"/>
      <c r="R5797" s="15"/>
      <c r="S5797" s="13"/>
      <c r="T5797" s="13"/>
      <c r="U5797" s="19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12"/>
      <c r="K5798" s="30"/>
      <c r="L5798" s="2"/>
      <c r="M5798" s="15"/>
      <c r="N5798" s="11"/>
      <c r="O5798" s="11"/>
      <c r="P5798" s="11"/>
      <c r="Q5798" s="11"/>
      <c r="R5798" s="15"/>
      <c r="S5798" s="13"/>
      <c r="T5798" s="13"/>
      <c r="U5798" s="19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12"/>
      <c r="K5799" s="30"/>
      <c r="L5799" s="2"/>
      <c r="M5799" s="15"/>
      <c r="N5799" s="11"/>
      <c r="O5799" s="11"/>
      <c r="P5799" s="11"/>
      <c r="Q5799" s="11"/>
      <c r="R5799" s="15"/>
      <c r="S5799" s="13"/>
      <c r="T5799" s="13"/>
      <c r="U5799" s="19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12"/>
      <c r="K5800" s="30"/>
      <c r="L5800" s="2"/>
      <c r="M5800" s="15"/>
      <c r="N5800" s="11"/>
      <c r="O5800" s="11"/>
      <c r="P5800" s="11"/>
      <c r="Q5800" s="11"/>
      <c r="R5800" s="15"/>
      <c r="S5800" s="13"/>
      <c r="T5800" s="13"/>
      <c r="U5800" s="19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12"/>
      <c r="K5801" s="30"/>
      <c r="L5801" s="2"/>
      <c r="M5801" s="15"/>
      <c r="N5801" s="11"/>
      <c r="O5801" s="11"/>
      <c r="P5801" s="11"/>
      <c r="Q5801" s="11"/>
      <c r="R5801" s="15"/>
      <c r="S5801" s="13"/>
      <c r="T5801" s="13"/>
      <c r="U5801" s="19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12"/>
      <c r="K5802" s="30"/>
      <c r="L5802" s="2"/>
      <c r="M5802" s="15"/>
      <c r="N5802" s="11"/>
      <c r="O5802" s="11"/>
      <c r="P5802" s="11"/>
      <c r="Q5802" s="11"/>
      <c r="R5802" s="15"/>
      <c r="S5802" s="13"/>
      <c r="T5802" s="13"/>
      <c r="U5802" s="19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12"/>
      <c r="K5803" s="30"/>
      <c r="L5803" s="2"/>
      <c r="M5803" s="15"/>
      <c r="N5803" s="11"/>
      <c r="O5803" s="11"/>
      <c r="P5803" s="11"/>
      <c r="Q5803" s="11"/>
      <c r="R5803" s="15"/>
      <c r="S5803" s="13"/>
      <c r="T5803" s="13"/>
      <c r="U5803" s="19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12"/>
      <c r="K5804" s="30"/>
      <c r="L5804" s="2"/>
      <c r="M5804" s="15"/>
      <c r="N5804" s="11"/>
      <c r="O5804" s="11"/>
      <c r="P5804" s="11"/>
      <c r="Q5804" s="11"/>
      <c r="R5804" s="15"/>
      <c r="S5804" s="13"/>
      <c r="T5804" s="13"/>
      <c r="U5804" s="19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12"/>
      <c r="K5805" s="30"/>
      <c r="L5805" s="2"/>
      <c r="M5805" s="15"/>
      <c r="N5805" s="11"/>
      <c r="O5805" s="11"/>
      <c r="P5805" s="11"/>
      <c r="Q5805" s="11"/>
      <c r="R5805" s="15"/>
      <c r="S5805" s="13"/>
      <c r="T5805" s="13"/>
      <c r="U5805" s="19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12"/>
      <c r="K5806" s="30"/>
      <c r="L5806" s="2"/>
      <c r="M5806" s="15"/>
      <c r="N5806" s="11"/>
      <c r="O5806" s="11"/>
      <c r="P5806" s="11"/>
      <c r="Q5806" s="11"/>
      <c r="R5806" s="15"/>
      <c r="S5806" s="13"/>
      <c r="T5806" s="13"/>
      <c r="U5806" s="19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12"/>
      <c r="K5807" s="30"/>
      <c r="L5807" s="2"/>
      <c r="M5807" s="15"/>
      <c r="N5807" s="11"/>
      <c r="O5807" s="11"/>
      <c r="P5807" s="11"/>
      <c r="Q5807" s="11"/>
      <c r="R5807" s="15"/>
      <c r="S5807" s="13"/>
      <c r="T5807" s="13"/>
      <c r="U5807" s="19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12"/>
      <c r="K5808" s="30"/>
      <c r="L5808" s="2"/>
      <c r="M5808" s="15"/>
      <c r="N5808" s="11"/>
      <c r="O5808" s="11"/>
      <c r="P5808" s="11"/>
      <c r="Q5808" s="11"/>
      <c r="R5808" s="15"/>
      <c r="S5808" s="13"/>
      <c r="T5808" s="13"/>
      <c r="U5808" s="19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12"/>
      <c r="K5809" s="30"/>
      <c r="L5809" s="2"/>
      <c r="M5809" s="15"/>
      <c r="N5809" s="11"/>
      <c r="O5809" s="11"/>
      <c r="P5809" s="11"/>
      <c r="Q5809" s="11"/>
      <c r="R5809" s="15"/>
      <c r="S5809" s="13"/>
      <c r="T5809" s="13"/>
      <c r="U5809" s="19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12"/>
      <c r="K5810" s="30"/>
      <c r="L5810" s="2"/>
      <c r="M5810" s="15"/>
      <c r="N5810" s="11"/>
      <c r="O5810" s="11"/>
      <c r="P5810" s="11"/>
      <c r="Q5810" s="11"/>
      <c r="R5810" s="15"/>
      <c r="S5810" s="13"/>
      <c r="T5810" s="13"/>
      <c r="U5810" s="19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12"/>
      <c r="K5811" s="30"/>
      <c r="L5811" s="2"/>
      <c r="M5811" s="15"/>
      <c r="N5811" s="11"/>
      <c r="O5811" s="11"/>
      <c r="P5811" s="11"/>
      <c r="Q5811" s="11"/>
      <c r="R5811" s="15"/>
      <c r="S5811" s="13"/>
      <c r="T5811" s="13"/>
      <c r="U5811" s="19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12"/>
      <c r="K5812" s="30"/>
      <c r="L5812" s="2"/>
      <c r="M5812" s="15"/>
      <c r="N5812" s="11"/>
      <c r="O5812" s="11"/>
      <c r="P5812" s="11"/>
      <c r="Q5812" s="11"/>
      <c r="R5812" s="15"/>
      <c r="S5812" s="13"/>
      <c r="T5812" s="13"/>
      <c r="U5812" s="19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12"/>
      <c r="K5813" s="30"/>
      <c r="L5813" s="2"/>
      <c r="M5813" s="15"/>
      <c r="N5813" s="11"/>
      <c r="O5813" s="11"/>
      <c r="P5813" s="11"/>
      <c r="Q5813" s="11"/>
      <c r="R5813" s="15"/>
      <c r="S5813" s="13"/>
      <c r="T5813" s="13"/>
      <c r="U5813" s="19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12"/>
      <c r="K5814" s="30"/>
      <c r="L5814" s="2"/>
      <c r="M5814" s="15"/>
      <c r="N5814" s="11"/>
      <c r="O5814" s="11"/>
      <c r="P5814" s="11"/>
      <c r="Q5814" s="11"/>
      <c r="R5814" s="15"/>
      <c r="S5814" s="13"/>
      <c r="T5814" s="13"/>
      <c r="U5814" s="19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12"/>
      <c r="K5815" s="30"/>
      <c r="L5815" s="2"/>
      <c r="M5815" s="15"/>
      <c r="N5815" s="11"/>
      <c r="O5815" s="11"/>
      <c r="P5815" s="11"/>
      <c r="Q5815" s="11"/>
      <c r="R5815" s="15"/>
      <c r="S5815" s="13"/>
      <c r="T5815" s="13"/>
      <c r="U5815" s="19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12"/>
      <c r="K5816" s="30"/>
      <c r="L5816" s="2"/>
      <c r="M5816" s="15"/>
      <c r="N5816" s="11"/>
      <c r="O5816" s="11"/>
      <c r="P5816" s="11"/>
      <c r="Q5816" s="11"/>
      <c r="R5816" s="15"/>
      <c r="S5816" s="13"/>
      <c r="T5816" s="13"/>
      <c r="U5816" s="19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12"/>
      <c r="K5817" s="30"/>
      <c r="L5817" s="2"/>
      <c r="M5817" s="15"/>
      <c r="N5817" s="11"/>
      <c r="O5817" s="11"/>
      <c r="P5817" s="11"/>
      <c r="Q5817" s="11"/>
      <c r="R5817" s="15"/>
      <c r="S5817" s="13"/>
      <c r="T5817" s="13"/>
      <c r="U5817" s="19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12"/>
      <c r="K5818" s="30"/>
      <c r="L5818" s="2"/>
      <c r="M5818" s="15"/>
      <c r="N5818" s="11"/>
      <c r="O5818" s="11"/>
      <c r="P5818" s="11"/>
      <c r="Q5818" s="11"/>
      <c r="R5818" s="15"/>
      <c r="S5818" s="13"/>
      <c r="T5818" s="13"/>
      <c r="U5818" s="19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12"/>
      <c r="K5819" s="30"/>
      <c r="L5819" s="2"/>
      <c r="M5819" s="15"/>
      <c r="N5819" s="11"/>
      <c r="O5819" s="11"/>
      <c r="P5819" s="11"/>
      <c r="Q5819" s="11"/>
      <c r="R5819" s="15"/>
      <c r="S5819" s="13"/>
      <c r="T5819" s="13"/>
      <c r="U5819" s="19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12"/>
      <c r="K5820" s="30"/>
      <c r="L5820" s="2"/>
      <c r="M5820" s="15"/>
      <c r="N5820" s="11"/>
      <c r="O5820" s="11"/>
      <c r="P5820" s="11"/>
      <c r="Q5820" s="11"/>
      <c r="R5820" s="15"/>
      <c r="S5820" s="13"/>
      <c r="T5820" s="13"/>
      <c r="U5820" s="19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12"/>
      <c r="K5821" s="30"/>
      <c r="L5821" s="2"/>
      <c r="M5821" s="15"/>
      <c r="N5821" s="11"/>
      <c r="O5821" s="11"/>
      <c r="P5821" s="11"/>
      <c r="Q5821" s="11"/>
      <c r="R5821" s="15"/>
      <c r="S5821" s="13"/>
      <c r="T5821" s="13"/>
      <c r="U5821" s="19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12"/>
      <c r="K5822" s="30"/>
      <c r="L5822" s="2"/>
      <c r="M5822" s="15"/>
      <c r="N5822" s="11"/>
      <c r="O5822" s="11"/>
      <c r="P5822" s="11"/>
      <c r="Q5822" s="11"/>
      <c r="R5822" s="15"/>
      <c r="S5822" s="13"/>
      <c r="T5822" s="13"/>
      <c r="U5822" s="19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12"/>
      <c r="K5823" s="30"/>
      <c r="L5823" s="2"/>
      <c r="M5823" s="15"/>
      <c r="N5823" s="11"/>
      <c r="O5823" s="11"/>
      <c r="P5823" s="11"/>
      <c r="Q5823" s="11"/>
      <c r="R5823" s="15"/>
      <c r="S5823" s="13"/>
      <c r="T5823" s="13"/>
      <c r="U5823" s="19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12"/>
      <c r="K5824" s="30"/>
      <c r="L5824" s="2"/>
      <c r="M5824" s="15"/>
      <c r="N5824" s="11"/>
      <c r="O5824" s="11"/>
      <c r="P5824" s="11"/>
      <c r="Q5824" s="11"/>
      <c r="R5824" s="15"/>
      <c r="S5824" s="13"/>
      <c r="T5824" s="13"/>
      <c r="U5824" s="19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12"/>
      <c r="K5825" s="30"/>
      <c r="L5825" s="2"/>
      <c r="M5825" s="15"/>
      <c r="N5825" s="11"/>
      <c r="O5825" s="11"/>
      <c r="P5825" s="11"/>
      <c r="Q5825" s="11"/>
      <c r="R5825" s="15"/>
      <c r="S5825" s="13"/>
      <c r="T5825" s="13"/>
      <c r="U5825" s="19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12"/>
      <c r="K5826" s="30"/>
      <c r="L5826" s="2"/>
      <c r="M5826" s="15"/>
      <c r="N5826" s="11"/>
      <c r="O5826" s="11"/>
      <c r="P5826" s="11"/>
      <c r="Q5826" s="11"/>
      <c r="R5826" s="15"/>
      <c r="S5826" s="13"/>
      <c r="T5826" s="13"/>
      <c r="U5826" s="19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12"/>
      <c r="K5827" s="30"/>
      <c r="L5827" s="2"/>
      <c r="M5827" s="15"/>
      <c r="N5827" s="11"/>
      <c r="O5827" s="11"/>
      <c r="P5827" s="11"/>
      <c r="Q5827" s="11"/>
      <c r="R5827" s="15"/>
      <c r="S5827" s="13"/>
      <c r="T5827" s="13"/>
      <c r="U5827" s="19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12"/>
      <c r="K5828" s="30"/>
      <c r="L5828" s="2"/>
      <c r="M5828" s="15"/>
      <c r="N5828" s="11"/>
      <c r="O5828" s="11"/>
      <c r="P5828" s="11"/>
      <c r="Q5828" s="11"/>
      <c r="R5828" s="15"/>
      <c r="S5828" s="13"/>
      <c r="T5828" s="13"/>
      <c r="U5828" s="19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12"/>
      <c r="K5829" s="30"/>
      <c r="L5829" s="2"/>
      <c r="M5829" s="15"/>
      <c r="N5829" s="11"/>
      <c r="O5829" s="11"/>
      <c r="P5829" s="11"/>
      <c r="Q5829" s="11"/>
      <c r="R5829" s="15"/>
      <c r="S5829" s="13"/>
      <c r="T5829" s="13"/>
      <c r="U5829" s="19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12"/>
      <c r="K5830" s="30"/>
      <c r="L5830" s="2"/>
      <c r="M5830" s="15"/>
      <c r="N5830" s="11"/>
      <c r="O5830" s="11"/>
      <c r="P5830" s="11"/>
      <c r="Q5830" s="11"/>
      <c r="R5830" s="15"/>
      <c r="S5830" s="13"/>
      <c r="T5830" s="13"/>
      <c r="U5830" s="19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12"/>
      <c r="K5831" s="30"/>
      <c r="L5831" s="2"/>
      <c r="M5831" s="15"/>
      <c r="N5831" s="11"/>
      <c r="O5831" s="11"/>
      <c r="P5831" s="11"/>
      <c r="Q5831" s="11"/>
      <c r="R5831" s="15"/>
      <c r="S5831" s="13"/>
      <c r="T5831" s="13"/>
      <c r="U5831" s="19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12"/>
      <c r="K5832" s="30"/>
      <c r="L5832" s="2"/>
      <c r="M5832" s="15"/>
      <c r="N5832" s="11"/>
      <c r="O5832" s="11"/>
      <c r="P5832" s="11"/>
      <c r="Q5832" s="11"/>
      <c r="R5832" s="15"/>
      <c r="S5832" s="13"/>
      <c r="T5832" s="13"/>
      <c r="U5832" s="19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12"/>
      <c r="K5833" s="30"/>
      <c r="L5833" s="2"/>
      <c r="M5833" s="15"/>
      <c r="N5833" s="11"/>
      <c r="O5833" s="11"/>
      <c r="P5833" s="11"/>
      <c r="Q5833" s="11"/>
      <c r="R5833" s="15"/>
      <c r="S5833" s="13"/>
      <c r="T5833" s="13"/>
      <c r="U5833" s="19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12"/>
      <c r="K5834" s="30"/>
      <c r="L5834" s="2"/>
      <c r="M5834" s="15"/>
      <c r="N5834" s="11"/>
      <c r="O5834" s="11"/>
      <c r="P5834" s="11"/>
      <c r="Q5834" s="11"/>
      <c r="R5834" s="15"/>
      <c r="S5834" s="13"/>
      <c r="T5834" s="13"/>
      <c r="U5834" s="19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12"/>
      <c r="K5835" s="30"/>
      <c r="L5835" s="2"/>
      <c r="M5835" s="15"/>
      <c r="N5835" s="11"/>
      <c r="O5835" s="11"/>
      <c r="P5835" s="11"/>
      <c r="Q5835" s="11"/>
      <c r="R5835" s="15"/>
      <c r="S5835" s="13"/>
      <c r="T5835" s="13"/>
      <c r="U5835" s="19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12"/>
      <c r="K5836" s="30"/>
      <c r="L5836" s="2"/>
      <c r="M5836" s="15"/>
      <c r="N5836" s="11"/>
      <c r="O5836" s="11"/>
      <c r="P5836" s="11"/>
      <c r="Q5836" s="11"/>
      <c r="R5836" s="15"/>
      <c r="S5836" s="13"/>
      <c r="T5836" s="13"/>
      <c r="U5836" s="19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12"/>
      <c r="K5837" s="30"/>
      <c r="L5837" s="2"/>
      <c r="M5837" s="15"/>
      <c r="N5837" s="11"/>
      <c r="O5837" s="11"/>
      <c r="P5837" s="11"/>
      <c r="Q5837" s="11"/>
      <c r="R5837" s="15"/>
      <c r="S5837" s="13"/>
      <c r="T5837" s="13"/>
      <c r="U5837" s="19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12"/>
      <c r="K5838" s="30"/>
      <c r="L5838" s="2"/>
      <c r="M5838" s="15"/>
      <c r="N5838" s="11"/>
      <c r="O5838" s="11"/>
      <c r="P5838" s="11"/>
      <c r="Q5838" s="11"/>
      <c r="R5838" s="15"/>
      <c r="S5838" s="13"/>
      <c r="T5838" s="13"/>
      <c r="U5838" s="19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12"/>
      <c r="K5839" s="30"/>
      <c r="L5839" s="2"/>
      <c r="M5839" s="15"/>
      <c r="N5839" s="11"/>
      <c r="O5839" s="11"/>
      <c r="P5839" s="11"/>
      <c r="Q5839" s="11"/>
      <c r="R5839" s="15"/>
      <c r="S5839" s="13"/>
      <c r="T5839" s="13"/>
      <c r="U5839" s="19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12"/>
      <c r="K5840" s="30"/>
      <c r="L5840" s="2"/>
      <c r="M5840" s="15"/>
      <c r="N5840" s="11"/>
      <c r="O5840" s="11"/>
      <c r="P5840" s="11"/>
      <c r="Q5840" s="11"/>
      <c r="R5840" s="15"/>
      <c r="S5840" s="13"/>
      <c r="T5840" s="13"/>
      <c r="U5840" s="19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12"/>
      <c r="K5841" s="30"/>
      <c r="L5841" s="2"/>
      <c r="M5841" s="15"/>
      <c r="N5841" s="11"/>
      <c r="O5841" s="11"/>
      <c r="P5841" s="11"/>
      <c r="Q5841" s="11"/>
      <c r="R5841" s="15"/>
      <c r="S5841" s="13"/>
      <c r="T5841" s="13"/>
      <c r="U5841" s="19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12"/>
      <c r="K5842" s="30"/>
      <c r="L5842" s="2"/>
      <c r="M5842" s="15"/>
      <c r="N5842" s="11"/>
      <c r="O5842" s="11"/>
      <c r="P5842" s="11"/>
      <c r="Q5842" s="11"/>
      <c r="R5842" s="15"/>
      <c r="S5842" s="13"/>
      <c r="T5842" s="13"/>
      <c r="U5842" s="19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12"/>
      <c r="K5843" s="30"/>
      <c r="L5843" s="2"/>
      <c r="M5843" s="15"/>
      <c r="N5843" s="11"/>
      <c r="O5843" s="11"/>
      <c r="P5843" s="11"/>
      <c r="Q5843" s="11"/>
      <c r="R5843" s="15"/>
      <c r="S5843" s="13"/>
      <c r="T5843" s="13"/>
      <c r="U5843" s="19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12"/>
      <c r="K5844" s="30"/>
      <c r="L5844" s="2"/>
      <c r="M5844" s="15"/>
      <c r="N5844" s="11"/>
      <c r="O5844" s="11"/>
      <c r="P5844" s="11"/>
      <c r="Q5844" s="11"/>
      <c r="R5844" s="15"/>
      <c r="S5844" s="13"/>
      <c r="T5844" s="13"/>
      <c r="U5844" s="19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12"/>
      <c r="K5845" s="30"/>
      <c r="L5845" s="2"/>
      <c r="M5845" s="15"/>
      <c r="N5845" s="11"/>
      <c r="O5845" s="11"/>
      <c r="P5845" s="11"/>
      <c r="Q5845" s="11"/>
      <c r="R5845" s="15"/>
      <c r="S5845" s="13"/>
      <c r="T5845" s="13"/>
      <c r="U5845" s="19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12"/>
      <c r="K5846" s="30"/>
      <c r="L5846" s="2"/>
      <c r="M5846" s="15"/>
      <c r="N5846" s="11"/>
      <c r="O5846" s="11"/>
      <c r="P5846" s="11"/>
      <c r="Q5846" s="11"/>
      <c r="R5846" s="15"/>
      <c r="S5846" s="13"/>
      <c r="T5846" s="13"/>
      <c r="U5846" s="19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12"/>
      <c r="K5847" s="30"/>
      <c r="L5847" s="2"/>
      <c r="M5847" s="15"/>
      <c r="N5847" s="11"/>
      <c r="O5847" s="11"/>
      <c r="P5847" s="11"/>
      <c r="Q5847" s="11"/>
      <c r="R5847" s="15"/>
      <c r="S5847" s="13"/>
      <c r="T5847" s="13"/>
      <c r="U5847" s="19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12"/>
      <c r="K5848" s="30"/>
      <c r="L5848" s="2"/>
      <c r="M5848" s="15"/>
      <c r="N5848" s="11"/>
      <c r="O5848" s="11"/>
      <c r="P5848" s="11"/>
      <c r="Q5848" s="11"/>
      <c r="R5848" s="15"/>
      <c r="S5848" s="13"/>
      <c r="T5848" s="13"/>
      <c r="U5848" s="19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12"/>
      <c r="K5849" s="30"/>
      <c r="L5849" s="2"/>
      <c r="M5849" s="15"/>
      <c r="N5849" s="11"/>
      <c r="O5849" s="11"/>
      <c r="P5849" s="11"/>
      <c r="Q5849" s="11"/>
      <c r="R5849" s="15"/>
      <c r="S5849" s="13"/>
      <c r="T5849" s="13"/>
      <c r="U5849" s="19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12"/>
      <c r="K5850" s="30"/>
      <c r="L5850" s="2"/>
      <c r="M5850" s="15"/>
      <c r="N5850" s="11"/>
      <c r="O5850" s="11"/>
      <c r="P5850" s="11"/>
      <c r="Q5850" s="11"/>
      <c r="R5850" s="15"/>
      <c r="S5850" s="13"/>
      <c r="T5850" s="13"/>
      <c r="U5850" s="19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12"/>
      <c r="K5851" s="30"/>
      <c r="L5851" s="2"/>
      <c r="M5851" s="15"/>
      <c r="N5851" s="11"/>
      <c r="O5851" s="11"/>
      <c r="P5851" s="11"/>
      <c r="Q5851" s="11"/>
      <c r="R5851" s="15"/>
      <c r="S5851" s="13"/>
      <c r="T5851" s="13"/>
      <c r="U5851" s="19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12"/>
      <c r="K5852" s="30"/>
      <c r="L5852" s="2"/>
      <c r="M5852" s="15"/>
      <c r="N5852" s="11"/>
      <c r="O5852" s="11"/>
      <c r="P5852" s="11"/>
      <c r="Q5852" s="11"/>
      <c r="R5852" s="15"/>
      <c r="S5852" s="13"/>
      <c r="T5852" s="13"/>
      <c r="U5852" s="19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12"/>
      <c r="K5853" s="30"/>
      <c r="L5853" s="2"/>
      <c r="M5853" s="15"/>
      <c r="N5853" s="11"/>
      <c r="O5853" s="11"/>
      <c r="P5853" s="11"/>
      <c r="Q5853" s="11"/>
      <c r="R5853" s="15"/>
      <c r="S5853" s="13"/>
      <c r="T5853" s="13"/>
      <c r="U5853" s="19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12"/>
      <c r="K5854" s="30"/>
      <c r="L5854" s="2"/>
      <c r="M5854" s="15"/>
      <c r="N5854" s="11"/>
      <c r="O5854" s="11"/>
      <c r="P5854" s="11"/>
      <c r="Q5854" s="11"/>
      <c r="R5854" s="15"/>
      <c r="S5854" s="13"/>
      <c r="T5854" s="13"/>
      <c r="U5854" s="19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12"/>
      <c r="K5855" s="30"/>
      <c r="L5855" s="2"/>
      <c r="M5855" s="15"/>
      <c r="N5855" s="11"/>
      <c r="O5855" s="11"/>
      <c r="P5855" s="11"/>
      <c r="Q5855" s="11"/>
      <c r="R5855" s="15"/>
      <c r="S5855" s="13"/>
      <c r="T5855" s="13"/>
      <c r="U5855" s="19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12"/>
      <c r="K5856" s="30"/>
      <c r="L5856" s="2"/>
      <c r="M5856" s="15"/>
      <c r="N5856" s="11"/>
      <c r="O5856" s="11"/>
      <c r="P5856" s="11"/>
      <c r="Q5856" s="11"/>
      <c r="R5856" s="15"/>
      <c r="S5856" s="13"/>
      <c r="T5856" s="13"/>
      <c r="U5856" s="19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12"/>
      <c r="K5857" s="30"/>
      <c r="L5857" s="2"/>
      <c r="M5857" s="15"/>
      <c r="N5857" s="11"/>
      <c r="O5857" s="11"/>
      <c r="P5857" s="11"/>
      <c r="Q5857" s="11"/>
      <c r="R5857" s="15"/>
      <c r="S5857" s="13"/>
      <c r="T5857" s="13"/>
      <c r="U5857" s="19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12"/>
      <c r="K5858" s="30"/>
      <c r="L5858" s="2"/>
      <c r="M5858" s="15"/>
      <c r="N5858" s="11"/>
      <c r="O5858" s="11"/>
      <c r="P5858" s="11"/>
      <c r="Q5858" s="11"/>
      <c r="R5858" s="15"/>
      <c r="S5858" s="13"/>
      <c r="T5858" s="13"/>
      <c r="U5858" s="19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12"/>
      <c r="K5859" s="30"/>
      <c r="L5859" s="2"/>
      <c r="M5859" s="15"/>
      <c r="N5859" s="11"/>
      <c r="O5859" s="11"/>
      <c r="P5859" s="11"/>
      <c r="Q5859" s="11"/>
      <c r="R5859" s="15"/>
      <c r="S5859" s="13"/>
      <c r="T5859" s="13"/>
      <c r="U5859" s="19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12"/>
      <c r="K5860" s="30"/>
      <c r="L5860" s="2"/>
      <c r="M5860" s="15"/>
      <c r="N5860" s="11"/>
      <c r="O5860" s="11"/>
      <c r="P5860" s="11"/>
      <c r="Q5860" s="11"/>
      <c r="R5860" s="15"/>
      <c r="S5860" s="13"/>
      <c r="T5860" s="13"/>
      <c r="U5860" s="19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12"/>
      <c r="K5861" s="30"/>
      <c r="L5861" s="2"/>
      <c r="M5861" s="15"/>
      <c r="N5861" s="11"/>
      <c r="O5861" s="11"/>
      <c r="P5861" s="11"/>
      <c r="Q5861" s="11"/>
      <c r="R5861" s="15"/>
      <c r="S5861" s="13"/>
      <c r="T5861" s="13"/>
      <c r="U5861" s="19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12"/>
      <c r="K5862" s="30"/>
      <c r="L5862" s="2"/>
      <c r="M5862" s="15"/>
      <c r="N5862" s="11"/>
      <c r="O5862" s="11"/>
      <c r="P5862" s="11"/>
      <c r="Q5862" s="11"/>
      <c r="R5862" s="15"/>
      <c r="S5862" s="13"/>
      <c r="T5862" s="13"/>
      <c r="U5862" s="19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12"/>
      <c r="K5863" s="30"/>
      <c r="L5863" s="2"/>
      <c r="M5863" s="15"/>
      <c r="N5863" s="11"/>
      <c r="O5863" s="11"/>
      <c r="P5863" s="11"/>
      <c r="Q5863" s="11"/>
      <c r="R5863" s="15"/>
      <c r="S5863" s="13"/>
      <c r="T5863" s="13"/>
      <c r="U5863" s="19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12"/>
      <c r="K5864" s="30"/>
      <c r="L5864" s="2"/>
      <c r="M5864" s="15"/>
      <c r="N5864" s="11"/>
      <c r="O5864" s="11"/>
      <c r="P5864" s="11"/>
      <c r="Q5864" s="11"/>
      <c r="R5864" s="15"/>
      <c r="S5864" s="13"/>
      <c r="T5864" s="13"/>
      <c r="U5864" s="19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12"/>
      <c r="K5865" s="30"/>
      <c r="L5865" s="2"/>
      <c r="M5865" s="15"/>
      <c r="N5865" s="11"/>
      <c r="O5865" s="11"/>
      <c r="P5865" s="11"/>
      <c r="Q5865" s="11"/>
      <c r="R5865" s="15"/>
      <c r="S5865" s="13"/>
      <c r="T5865" s="13"/>
      <c r="U5865" s="19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12"/>
      <c r="K5866" s="30"/>
      <c r="L5866" s="2"/>
      <c r="M5866" s="15"/>
      <c r="N5866" s="11"/>
      <c r="O5866" s="11"/>
      <c r="P5866" s="11"/>
      <c r="Q5866" s="11"/>
      <c r="R5866" s="15"/>
      <c r="S5866" s="13"/>
      <c r="T5866" s="13"/>
      <c r="U5866" s="19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12"/>
      <c r="K5867" s="30"/>
      <c r="L5867" s="2"/>
      <c r="M5867" s="15"/>
      <c r="N5867" s="11"/>
      <c r="O5867" s="11"/>
      <c r="P5867" s="11"/>
      <c r="Q5867" s="11"/>
      <c r="R5867" s="15"/>
      <c r="S5867" s="13"/>
      <c r="T5867" s="13"/>
      <c r="U5867" s="19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12"/>
      <c r="K5868" s="30"/>
      <c r="L5868" s="2"/>
      <c r="M5868" s="15"/>
      <c r="N5868" s="11"/>
      <c r="O5868" s="11"/>
      <c r="P5868" s="11"/>
      <c r="Q5868" s="11"/>
      <c r="R5868" s="15"/>
      <c r="S5868" s="13"/>
      <c r="T5868" s="13"/>
      <c r="U5868" s="19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12"/>
      <c r="K5869" s="30"/>
      <c r="L5869" s="2"/>
      <c r="M5869" s="15"/>
      <c r="N5869" s="11"/>
      <c r="O5869" s="11"/>
      <c r="P5869" s="11"/>
      <c r="Q5869" s="11"/>
      <c r="R5869" s="15"/>
      <c r="S5869" s="13"/>
      <c r="T5869" s="13"/>
      <c r="U5869" s="19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12"/>
      <c r="K5870" s="30"/>
      <c r="L5870" s="2"/>
      <c r="M5870" s="15"/>
      <c r="N5870" s="11"/>
      <c r="O5870" s="11"/>
      <c r="P5870" s="11"/>
      <c r="Q5870" s="11"/>
      <c r="R5870" s="15"/>
      <c r="S5870" s="13"/>
      <c r="T5870" s="13"/>
      <c r="U5870" s="19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12"/>
      <c r="K5871" s="30"/>
      <c r="L5871" s="2"/>
      <c r="M5871" s="15"/>
      <c r="N5871" s="11"/>
      <c r="O5871" s="11"/>
      <c r="P5871" s="11"/>
      <c r="Q5871" s="11"/>
      <c r="R5871" s="15"/>
      <c r="S5871" s="13"/>
      <c r="T5871" s="13"/>
      <c r="U5871" s="19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12"/>
      <c r="K5872" s="30"/>
      <c r="L5872" s="2"/>
      <c r="M5872" s="15"/>
      <c r="N5872" s="11"/>
      <c r="O5872" s="11"/>
      <c r="P5872" s="11"/>
      <c r="Q5872" s="11"/>
      <c r="R5872" s="15"/>
      <c r="S5872" s="13"/>
      <c r="T5872" s="13"/>
      <c r="U5872" s="19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12"/>
      <c r="K5873" s="30"/>
      <c r="L5873" s="2"/>
      <c r="M5873" s="15"/>
      <c r="N5873" s="11"/>
      <c r="O5873" s="11"/>
      <c r="P5873" s="11"/>
      <c r="Q5873" s="11"/>
      <c r="R5873" s="15"/>
      <c r="S5873" s="13"/>
      <c r="T5873" s="13"/>
      <c r="U5873" s="19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12"/>
      <c r="K5874" s="30"/>
      <c r="L5874" s="2"/>
      <c r="M5874" s="15"/>
      <c r="N5874" s="11"/>
      <c r="O5874" s="11"/>
      <c r="P5874" s="11"/>
      <c r="Q5874" s="11"/>
      <c r="R5874" s="15"/>
      <c r="S5874" s="13"/>
      <c r="T5874" s="13"/>
      <c r="U5874" s="19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12"/>
      <c r="K5875" s="30"/>
      <c r="L5875" s="2"/>
      <c r="M5875" s="15"/>
      <c r="N5875" s="11"/>
      <c r="O5875" s="11"/>
      <c r="P5875" s="11"/>
      <c r="Q5875" s="11"/>
      <c r="R5875" s="15"/>
      <c r="S5875" s="13"/>
      <c r="T5875" s="13"/>
      <c r="U5875" s="19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12"/>
      <c r="K5876" s="30"/>
      <c r="L5876" s="2"/>
      <c r="M5876" s="15"/>
      <c r="N5876" s="11"/>
      <c r="O5876" s="11"/>
      <c r="P5876" s="11"/>
      <c r="Q5876" s="11"/>
      <c r="R5876" s="15"/>
      <c r="S5876" s="13"/>
      <c r="T5876" s="13"/>
      <c r="U5876" s="19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12"/>
      <c r="K5877" s="30"/>
      <c r="L5877" s="2"/>
      <c r="M5877" s="15"/>
      <c r="N5877" s="11"/>
      <c r="O5877" s="11"/>
      <c r="P5877" s="11"/>
      <c r="Q5877" s="11"/>
      <c r="R5877" s="15"/>
      <c r="S5877" s="13"/>
      <c r="T5877" s="13"/>
      <c r="U5877" s="19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12"/>
      <c r="K5878" s="30"/>
      <c r="L5878" s="2"/>
      <c r="M5878" s="15"/>
      <c r="N5878" s="11"/>
      <c r="O5878" s="11"/>
      <c r="P5878" s="11"/>
      <c r="Q5878" s="11"/>
      <c r="R5878" s="15"/>
      <c r="S5878" s="13"/>
      <c r="T5878" s="13"/>
      <c r="U5878" s="19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12"/>
      <c r="K5879" s="30"/>
      <c r="L5879" s="2"/>
      <c r="M5879" s="15"/>
      <c r="N5879" s="11"/>
      <c r="O5879" s="11"/>
      <c r="P5879" s="11"/>
      <c r="Q5879" s="11"/>
      <c r="R5879" s="15"/>
      <c r="S5879" s="13"/>
      <c r="T5879" s="13"/>
      <c r="U5879" s="19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12"/>
      <c r="K5880" s="30"/>
      <c r="L5880" s="2"/>
      <c r="M5880" s="15"/>
      <c r="N5880" s="11"/>
      <c r="O5880" s="11"/>
      <c r="P5880" s="11"/>
      <c r="Q5880" s="11"/>
      <c r="R5880" s="15"/>
      <c r="S5880" s="13"/>
      <c r="T5880" s="13"/>
      <c r="U5880" s="19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12"/>
      <c r="K5881" s="30"/>
      <c r="L5881" s="2"/>
      <c r="M5881" s="15"/>
      <c r="N5881" s="11"/>
      <c r="O5881" s="11"/>
      <c r="P5881" s="11"/>
      <c r="Q5881" s="11"/>
      <c r="R5881" s="15"/>
      <c r="S5881" s="13"/>
      <c r="T5881" s="13"/>
      <c r="U5881" s="19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12"/>
      <c r="K5882" s="30"/>
      <c r="L5882" s="2"/>
      <c r="M5882" s="15"/>
      <c r="N5882" s="11"/>
      <c r="O5882" s="11"/>
      <c r="P5882" s="11"/>
      <c r="Q5882" s="11"/>
      <c r="R5882" s="15"/>
      <c r="S5882" s="13"/>
      <c r="T5882" s="13"/>
      <c r="U5882" s="19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12"/>
      <c r="K5883" s="30"/>
      <c r="L5883" s="2"/>
      <c r="M5883" s="15"/>
      <c r="N5883" s="11"/>
      <c r="O5883" s="11"/>
      <c r="P5883" s="11"/>
      <c r="Q5883" s="11"/>
      <c r="R5883" s="15"/>
      <c r="S5883" s="13"/>
      <c r="T5883" s="13"/>
      <c r="U5883" s="19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12"/>
      <c r="K5884" s="30"/>
      <c r="L5884" s="2"/>
      <c r="M5884" s="15"/>
      <c r="N5884" s="11"/>
      <c r="O5884" s="11"/>
      <c r="P5884" s="11"/>
      <c r="Q5884" s="11"/>
      <c r="R5884" s="15"/>
      <c r="S5884" s="13"/>
      <c r="T5884" s="13"/>
      <c r="U5884" s="19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12"/>
      <c r="K5885" s="30"/>
      <c r="L5885" s="2"/>
      <c r="M5885" s="15"/>
      <c r="N5885" s="11"/>
      <c r="O5885" s="11"/>
      <c r="P5885" s="11"/>
      <c r="Q5885" s="11"/>
      <c r="R5885" s="15"/>
      <c r="S5885" s="13"/>
      <c r="T5885" s="13"/>
      <c r="U5885" s="19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12"/>
      <c r="K5886" s="30"/>
      <c r="L5886" s="2"/>
      <c r="M5886" s="15"/>
      <c r="N5886" s="11"/>
      <c r="O5886" s="11"/>
      <c r="P5886" s="11"/>
      <c r="Q5886" s="11"/>
      <c r="R5886" s="15"/>
      <c r="S5886" s="13"/>
      <c r="T5886" s="13"/>
      <c r="U5886" s="19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12"/>
      <c r="K5887" s="30"/>
      <c r="L5887" s="2"/>
      <c r="M5887" s="15"/>
      <c r="N5887" s="11"/>
      <c r="O5887" s="11"/>
      <c r="P5887" s="11"/>
      <c r="Q5887" s="11"/>
      <c r="R5887" s="15"/>
      <c r="S5887" s="13"/>
      <c r="T5887" s="13"/>
      <c r="U5887" s="19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12"/>
      <c r="K5888" s="30"/>
      <c r="L5888" s="2"/>
      <c r="M5888" s="15"/>
      <c r="N5888" s="11"/>
      <c r="O5888" s="11"/>
      <c r="P5888" s="11"/>
      <c r="Q5888" s="11"/>
      <c r="R5888" s="15"/>
      <c r="S5888" s="13"/>
      <c r="T5888" s="13"/>
      <c r="U5888" s="19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12"/>
      <c r="K5889" s="30"/>
      <c r="L5889" s="2"/>
      <c r="M5889" s="15"/>
      <c r="N5889" s="11"/>
      <c r="O5889" s="11"/>
      <c r="P5889" s="11"/>
      <c r="Q5889" s="11"/>
      <c r="R5889" s="15"/>
      <c r="S5889" s="13"/>
      <c r="T5889" s="13"/>
      <c r="U5889" s="19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12"/>
      <c r="K5890" s="30"/>
      <c r="L5890" s="2"/>
      <c r="M5890" s="15"/>
      <c r="N5890" s="11"/>
      <c r="O5890" s="11"/>
      <c r="P5890" s="11"/>
      <c r="Q5890" s="11"/>
      <c r="R5890" s="15"/>
      <c r="S5890" s="13"/>
      <c r="T5890" s="13"/>
      <c r="U5890" s="19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12"/>
      <c r="K5891" s="30"/>
      <c r="L5891" s="2"/>
      <c r="M5891" s="15"/>
      <c r="N5891" s="11"/>
      <c r="O5891" s="11"/>
      <c r="P5891" s="11"/>
      <c r="Q5891" s="11"/>
      <c r="R5891" s="15"/>
      <c r="S5891" s="13"/>
      <c r="T5891" s="13"/>
      <c r="U5891" s="19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12"/>
      <c r="K5892" s="30"/>
      <c r="L5892" s="2"/>
      <c r="M5892" s="15"/>
      <c r="N5892" s="11"/>
      <c r="O5892" s="11"/>
      <c r="P5892" s="11"/>
      <c r="Q5892" s="11"/>
      <c r="R5892" s="15"/>
      <c r="S5892" s="13"/>
      <c r="T5892" s="13"/>
      <c r="U5892" s="19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12"/>
      <c r="K5893" s="30"/>
      <c r="L5893" s="2"/>
      <c r="M5893" s="15"/>
      <c r="N5893" s="11"/>
      <c r="O5893" s="11"/>
      <c r="P5893" s="11"/>
      <c r="Q5893" s="11"/>
      <c r="R5893" s="15"/>
      <c r="S5893" s="13"/>
      <c r="T5893" s="13"/>
      <c r="U5893" s="19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12"/>
      <c r="K5894" s="30"/>
      <c r="L5894" s="2"/>
      <c r="M5894" s="15"/>
      <c r="N5894" s="11"/>
      <c r="O5894" s="11"/>
      <c r="P5894" s="11"/>
      <c r="Q5894" s="11"/>
      <c r="R5894" s="15"/>
      <c r="S5894" s="13"/>
      <c r="T5894" s="13"/>
      <c r="U5894" s="19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12"/>
      <c r="K5895" s="30"/>
      <c r="L5895" s="2"/>
      <c r="M5895" s="15"/>
      <c r="N5895" s="11"/>
      <c r="O5895" s="11"/>
      <c r="P5895" s="11"/>
      <c r="Q5895" s="11"/>
      <c r="R5895" s="15"/>
      <c r="S5895" s="13"/>
      <c r="T5895" s="13"/>
      <c r="U5895" s="19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12"/>
      <c r="K5896" s="30"/>
      <c r="L5896" s="2"/>
      <c r="M5896" s="15"/>
      <c r="N5896" s="11"/>
      <c r="O5896" s="11"/>
      <c r="P5896" s="11"/>
      <c r="Q5896" s="11"/>
      <c r="R5896" s="15"/>
      <c r="S5896" s="13"/>
      <c r="T5896" s="13"/>
      <c r="U5896" s="19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12"/>
      <c r="K5897" s="30"/>
      <c r="L5897" s="2"/>
      <c r="M5897" s="15"/>
      <c r="N5897" s="11"/>
      <c r="O5897" s="11"/>
      <c r="P5897" s="11"/>
      <c r="Q5897" s="11"/>
      <c r="R5897" s="15"/>
      <c r="S5897" s="13"/>
      <c r="T5897" s="13"/>
      <c r="U5897" s="19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12"/>
      <c r="K5898" s="30"/>
      <c r="L5898" s="2"/>
      <c r="M5898" s="15"/>
      <c r="N5898" s="11"/>
      <c r="O5898" s="11"/>
      <c r="P5898" s="11"/>
      <c r="Q5898" s="11"/>
      <c r="R5898" s="15"/>
      <c r="S5898" s="13"/>
      <c r="T5898" s="13"/>
      <c r="U5898" s="19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12"/>
      <c r="K5899" s="30"/>
      <c r="L5899" s="2"/>
      <c r="M5899" s="15"/>
      <c r="N5899" s="11"/>
      <c r="O5899" s="11"/>
      <c r="P5899" s="11"/>
      <c r="Q5899" s="11"/>
      <c r="R5899" s="15"/>
      <c r="S5899" s="13"/>
      <c r="T5899" s="13"/>
      <c r="U5899" s="19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12"/>
      <c r="K5900" s="30"/>
      <c r="L5900" s="2"/>
      <c r="M5900" s="15"/>
      <c r="N5900" s="11"/>
      <c r="O5900" s="11"/>
      <c r="P5900" s="11"/>
      <c r="Q5900" s="11"/>
      <c r="R5900" s="15"/>
      <c r="S5900" s="13"/>
      <c r="T5900" s="13"/>
      <c r="U5900" s="19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12"/>
      <c r="K5901" s="30"/>
      <c r="L5901" s="2"/>
      <c r="M5901" s="15"/>
      <c r="N5901" s="11"/>
      <c r="O5901" s="11"/>
      <c r="P5901" s="11"/>
      <c r="Q5901" s="11"/>
      <c r="R5901" s="15"/>
      <c r="S5901" s="13"/>
      <c r="T5901" s="13"/>
      <c r="U5901" s="19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12"/>
      <c r="K5902" s="30"/>
      <c r="L5902" s="2"/>
      <c r="M5902" s="15"/>
      <c r="N5902" s="11"/>
      <c r="O5902" s="11"/>
      <c r="P5902" s="11"/>
      <c r="Q5902" s="11"/>
      <c r="R5902" s="15"/>
      <c r="S5902" s="13"/>
      <c r="T5902" s="13"/>
      <c r="U5902" s="19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12"/>
      <c r="K5903" s="30"/>
      <c r="L5903" s="2"/>
      <c r="M5903" s="15"/>
      <c r="N5903" s="11"/>
      <c r="O5903" s="11"/>
      <c r="P5903" s="11"/>
      <c r="Q5903" s="11"/>
      <c r="R5903" s="15"/>
      <c r="S5903" s="13"/>
      <c r="T5903" s="13"/>
      <c r="U5903" s="19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12"/>
      <c r="K5904" s="30"/>
      <c r="L5904" s="2"/>
      <c r="M5904" s="15"/>
      <c r="N5904" s="11"/>
      <c r="O5904" s="11"/>
      <c r="P5904" s="11"/>
      <c r="Q5904" s="11"/>
      <c r="R5904" s="15"/>
      <c r="S5904" s="13"/>
      <c r="T5904" s="13"/>
      <c r="U5904" s="19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12"/>
      <c r="K5905" s="30"/>
      <c r="L5905" s="2"/>
      <c r="M5905" s="15"/>
      <c r="N5905" s="11"/>
      <c r="O5905" s="11"/>
      <c r="P5905" s="11"/>
      <c r="Q5905" s="11"/>
      <c r="R5905" s="15"/>
      <c r="S5905" s="13"/>
      <c r="T5905" s="13"/>
      <c r="U5905" s="19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12"/>
      <c r="K5906" s="30"/>
      <c r="L5906" s="2"/>
      <c r="M5906" s="15"/>
      <c r="N5906" s="11"/>
      <c r="O5906" s="11"/>
      <c r="P5906" s="11"/>
      <c r="Q5906" s="11"/>
      <c r="R5906" s="15"/>
      <c r="S5906" s="13"/>
      <c r="T5906" s="13"/>
      <c r="U5906" s="19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12"/>
      <c r="K5907" s="30"/>
      <c r="L5907" s="2"/>
      <c r="M5907" s="15"/>
      <c r="N5907" s="11"/>
      <c r="O5907" s="11"/>
      <c r="P5907" s="11"/>
      <c r="Q5907" s="11"/>
      <c r="R5907" s="15"/>
      <c r="S5907" s="13"/>
      <c r="T5907" s="13"/>
      <c r="U5907" s="19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12"/>
      <c r="K5908" s="30"/>
      <c r="L5908" s="2"/>
      <c r="M5908" s="15"/>
      <c r="N5908" s="11"/>
      <c r="O5908" s="11"/>
      <c r="P5908" s="11"/>
      <c r="Q5908" s="11"/>
      <c r="R5908" s="15"/>
      <c r="S5908" s="13"/>
      <c r="T5908" s="13"/>
      <c r="U5908" s="19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12"/>
      <c r="K5909" s="30"/>
      <c r="L5909" s="2"/>
      <c r="M5909" s="15"/>
      <c r="N5909" s="11"/>
      <c r="O5909" s="11"/>
      <c r="P5909" s="11"/>
      <c r="Q5909" s="11"/>
      <c r="R5909" s="15"/>
      <c r="S5909" s="13"/>
      <c r="T5909" s="13"/>
      <c r="U5909" s="19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12"/>
      <c r="K5910" s="30"/>
      <c r="L5910" s="2"/>
      <c r="M5910" s="15"/>
      <c r="N5910" s="11"/>
      <c r="O5910" s="11"/>
      <c r="P5910" s="11"/>
      <c r="Q5910" s="11"/>
      <c r="R5910" s="15"/>
      <c r="S5910" s="13"/>
      <c r="T5910" s="13"/>
      <c r="U5910" s="19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12"/>
      <c r="K5911" s="30"/>
      <c r="L5911" s="2"/>
      <c r="M5911" s="15"/>
      <c r="N5911" s="11"/>
      <c r="O5911" s="11"/>
      <c r="P5911" s="11"/>
      <c r="Q5911" s="11"/>
      <c r="R5911" s="15"/>
      <c r="S5911" s="13"/>
      <c r="T5911" s="13"/>
      <c r="U5911" s="19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12"/>
      <c r="K5912" s="30"/>
      <c r="L5912" s="2"/>
      <c r="M5912" s="15"/>
      <c r="N5912" s="11"/>
      <c r="O5912" s="11"/>
      <c r="P5912" s="11"/>
      <c r="Q5912" s="11"/>
      <c r="R5912" s="15"/>
      <c r="S5912" s="13"/>
      <c r="T5912" s="13"/>
      <c r="U5912" s="19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12"/>
      <c r="K5913" s="30"/>
      <c r="L5913" s="2"/>
      <c r="M5913" s="15"/>
      <c r="N5913" s="11"/>
      <c r="O5913" s="11"/>
      <c r="P5913" s="11"/>
      <c r="Q5913" s="11"/>
      <c r="R5913" s="15"/>
      <c r="S5913" s="13"/>
      <c r="T5913" s="13"/>
      <c r="U5913" s="19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12"/>
      <c r="K5914" s="30"/>
      <c r="L5914" s="2"/>
      <c r="M5914" s="15"/>
      <c r="N5914" s="11"/>
      <c r="O5914" s="11"/>
      <c r="P5914" s="11"/>
      <c r="Q5914" s="11"/>
      <c r="R5914" s="15"/>
      <c r="S5914" s="13"/>
      <c r="T5914" s="13"/>
      <c r="U5914" s="19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12"/>
      <c r="K5915" s="30"/>
      <c r="L5915" s="2"/>
      <c r="M5915" s="15"/>
      <c r="N5915" s="11"/>
      <c r="O5915" s="11"/>
      <c r="P5915" s="11"/>
      <c r="Q5915" s="11"/>
      <c r="R5915" s="15"/>
      <c r="S5915" s="13"/>
      <c r="T5915" s="13"/>
      <c r="U5915" s="19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12"/>
      <c r="K5916" s="30"/>
      <c r="L5916" s="2"/>
      <c r="M5916" s="15"/>
      <c r="N5916" s="11"/>
      <c r="O5916" s="11"/>
      <c r="P5916" s="11"/>
      <c r="Q5916" s="11"/>
      <c r="R5916" s="15"/>
      <c r="S5916" s="13"/>
      <c r="T5916" s="13"/>
      <c r="U5916" s="19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12"/>
      <c r="K5917" s="30"/>
      <c r="L5917" s="2"/>
      <c r="M5917" s="15"/>
      <c r="N5917" s="11"/>
      <c r="O5917" s="11"/>
      <c r="P5917" s="11"/>
      <c r="Q5917" s="11"/>
      <c r="R5917" s="15"/>
      <c r="S5917" s="13"/>
      <c r="T5917" s="13"/>
      <c r="U5917" s="19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12"/>
      <c r="K5918" s="30"/>
      <c r="L5918" s="2"/>
      <c r="M5918" s="15"/>
      <c r="N5918" s="11"/>
      <c r="O5918" s="11"/>
      <c r="P5918" s="11"/>
      <c r="Q5918" s="11"/>
      <c r="R5918" s="15"/>
      <c r="S5918" s="13"/>
      <c r="T5918" s="13"/>
      <c r="U5918" s="19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12"/>
      <c r="K5919" s="30"/>
      <c r="L5919" s="2"/>
      <c r="M5919" s="15"/>
      <c r="N5919" s="11"/>
      <c r="O5919" s="11"/>
      <c r="P5919" s="11"/>
      <c r="Q5919" s="11"/>
      <c r="R5919" s="15"/>
      <c r="S5919" s="13"/>
      <c r="T5919" s="13"/>
      <c r="U5919" s="19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12"/>
      <c r="K5920" s="30"/>
      <c r="L5920" s="2"/>
      <c r="M5920" s="15"/>
      <c r="N5920" s="11"/>
      <c r="O5920" s="11"/>
      <c r="P5920" s="11"/>
      <c r="Q5920" s="11"/>
      <c r="R5920" s="15"/>
      <c r="S5920" s="13"/>
      <c r="T5920" s="13"/>
      <c r="U5920" s="19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12"/>
      <c r="K5921" s="30"/>
      <c r="L5921" s="2"/>
      <c r="M5921" s="15"/>
      <c r="N5921" s="11"/>
      <c r="O5921" s="11"/>
      <c r="P5921" s="11"/>
      <c r="Q5921" s="11"/>
      <c r="R5921" s="15"/>
      <c r="S5921" s="13"/>
      <c r="T5921" s="13"/>
      <c r="U5921" s="19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12"/>
      <c r="K5922" s="30"/>
      <c r="L5922" s="2"/>
      <c r="M5922" s="15"/>
      <c r="N5922" s="11"/>
      <c r="O5922" s="11"/>
      <c r="P5922" s="11"/>
      <c r="Q5922" s="11"/>
      <c r="R5922" s="15"/>
      <c r="S5922" s="13"/>
      <c r="T5922" s="13"/>
      <c r="U5922" s="19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12"/>
      <c r="K5923" s="30"/>
      <c r="L5923" s="2"/>
      <c r="M5923" s="15"/>
      <c r="N5923" s="11"/>
      <c r="O5923" s="11"/>
      <c r="P5923" s="11"/>
      <c r="Q5923" s="11"/>
      <c r="R5923" s="15"/>
      <c r="S5923" s="13"/>
      <c r="T5923" s="13"/>
      <c r="U5923" s="19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12"/>
      <c r="K5924" s="30"/>
      <c r="L5924" s="2"/>
      <c r="M5924" s="15"/>
      <c r="N5924" s="11"/>
      <c r="O5924" s="11"/>
      <c r="P5924" s="11"/>
      <c r="Q5924" s="11"/>
      <c r="R5924" s="15"/>
      <c r="S5924" s="13"/>
      <c r="T5924" s="13"/>
      <c r="U5924" s="19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12"/>
      <c r="K5925" s="30"/>
      <c r="L5925" s="2"/>
      <c r="M5925" s="15"/>
      <c r="N5925" s="11"/>
      <c r="O5925" s="11"/>
      <c r="P5925" s="11"/>
      <c r="Q5925" s="11"/>
      <c r="R5925" s="15"/>
      <c r="S5925" s="13"/>
      <c r="T5925" s="13"/>
      <c r="U5925" s="19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12"/>
      <c r="K5926" s="30"/>
      <c r="L5926" s="2"/>
      <c r="M5926" s="15"/>
      <c r="N5926" s="11"/>
      <c r="O5926" s="11"/>
      <c r="P5926" s="11"/>
      <c r="Q5926" s="11"/>
      <c r="R5926" s="15"/>
      <c r="S5926" s="13"/>
      <c r="T5926" s="13"/>
      <c r="U5926" s="19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12"/>
      <c r="K5927" s="30"/>
      <c r="L5927" s="2"/>
      <c r="M5927" s="15"/>
      <c r="N5927" s="11"/>
      <c r="O5927" s="11"/>
      <c r="P5927" s="11"/>
      <c r="Q5927" s="11"/>
      <c r="R5927" s="15"/>
      <c r="S5927" s="13"/>
      <c r="T5927" s="13"/>
      <c r="U5927" s="19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12"/>
      <c r="K5928" s="30"/>
      <c r="L5928" s="2"/>
      <c r="M5928" s="15"/>
      <c r="N5928" s="11"/>
      <c r="O5928" s="11"/>
      <c r="P5928" s="11"/>
      <c r="Q5928" s="11"/>
      <c r="R5928" s="15"/>
      <c r="S5928" s="13"/>
      <c r="T5928" s="13"/>
      <c r="U5928" s="19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12"/>
      <c r="K5929" s="30"/>
      <c r="L5929" s="2"/>
      <c r="M5929" s="15"/>
      <c r="N5929" s="11"/>
      <c r="O5929" s="11"/>
      <c r="P5929" s="11"/>
      <c r="Q5929" s="11"/>
      <c r="R5929" s="15"/>
      <c r="S5929" s="13"/>
      <c r="T5929" s="13"/>
      <c r="U5929" s="19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12"/>
      <c r="K5930" s="30"/>
      <c r="L5930" s="2"/>
      <c r="M5930" s="15"/>
      <c r="N5930" s="11"/>
      <c r="O5930" s="11"/>
      <c r="P5930" s="11"/>
      <c r="Q5930" s="11"/>
      <c r="R5930" s="15"/>
      <c r="S5930" s="13"/>
      <c r="T5930" s="13"/>
      <c r="U5930" s="19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12"/>
      <c r="K5931" s="30"/>
      <c r="L5931" s="2"/>
      <c r="M5931" s="15"/>
      <c r="N5931" s="11"/>
      <c r="O5931" s="11"/>
      <c r="P5931" s="11"/>
      <c r="Q5931" s="11"/>
      <c r="R5931" s="15"/>
      <c r="S5931" s="13"/>
      <c r="T5931" s="13"/>
      <c r="U5931" s="19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12"/>
      <c r="K5932" s="30"/>
      <c r="L5932" s="2"/>
      <c r="M5932" s="15"/>
      <c r="N5932" s="11"/>
      <c r="O5932" s="11"/>
      <c r="P5932" s="11"/>
      <c r="Q5932" s="11"/>
      <c r="R5932" s="15"/>
      <c r="S5932" s="13"/>
      <c r="T5932" s="13"/>
      <c r="U5932" s="19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12"/>
      <c r="K5933" s="30"/>
      <c r="L5933" s="2"/>
      <c r="M5933" s="15"/>
      <c r="N5933" s="11"/>
      <c r="O5933" s="11"/>
      <c r="P5933" s="11"/>
      <c r="Q5933" s="11"/>
      <c r="R5933" s="15"/>
      <c r="S5933" s="13"/>
      <c r="T5933" s="13"/>
      <c r="U5933" s="19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12"/>
      <c r="K5934" s="30"/>
      <c r="L5934" s="2"/>
      <c r="M5934" s="15"/>
      <c r="N5934" s="11"/>
      <c r="O5934" s="11"/>
      <c r="P5934" s="11"/>
      <c r="Q5934" s="11"/>
      <c r="R5934" s="15"/>
      <c r="S5934" s="13"/>
      <c r="T5934" s="13"/>
      <c r="U5934" s="19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12"/>
      <c r="K5935" s="30"/>
      <c r="L5935" s="2"/>
      <c r="M5935" s="15"/>
      <c r="N5935" s="11"/>
      <c r="O5935" s="11"/>
      <c r="P5935" s="11"/>
      <c r="Q5935" s="11"/>
      <c r="R5935" s="15"/>
      <c r="S5935" s="13"/>
      <c r="T5935" s="13"/>
      <c r="U5935" s="19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12"/>
      <c r="K5936" s="30"/>
      <c r="L5936" s="2"/>
      <c r="M5936" s="15"/>
      <c r="N5936" s="11"/>
      <c r="O5936" s="11"/>
      <c r="P5936" s="11"/>
      <c r="Q5936" s="11"/>
      <c r="R5936" s="15"/>
      <c r="S5936" s="13"/>
      <c r="T5936" s="13"/>
      <c r="U5936" s="19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12"/>
      <c r="K5937" s="30"/>
      <c r="L5937" s="2"/>
      <c r="M5937" s="15"/>
      <c r="N5937" s="11"/>
      <c r="O5937" s="11"/>
      <c r="P5937" s="11"/>
      <c r="Q5937" s="11"/>
      <c r="R5937" s="15"/>
      <c r="S5937" s="13"/>
      <c r="T5937" s="13"/>
      <c r="U5937" s="19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12"/>
      <c r="K5938" s="30"/>
      <c r="L5938" s="2"/>
      <c r="M5938" s="15"/>
      <c r="N5938" s="11"/>
      <c r="O5938" s="11"/>
      <c r="P5938" s="11"/>
      <c r="Q5938" s="11"/>
      <c r="R5938" s="15"/>
      <c r="S5938" s="13"/>
      <c r="T5938" s="13"/>
      <c r="U5938" s="19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12"/>
      <c r="K5939" s="30"/>
      <c r="L5939" s="2"/>
      <c r="M5939" s="15"/>
      <c r="N5939" s="11"/>
      <c r="O5939" s="11"/>
      <c r="P5939" s="11"/>
      <c r="Q5939" s="11"/>
      <c r="R5939" s="15"/>
      <c r="S5939" s="13"/>
      <c r="T5939" s="13"/>
      <c r="U5939" s="19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12"/>
      <c r="K5940" s="30"/>
      <c r="L5940" s="2"/>
      <c r="M5940" s="15"/>
      <c r="N5940" s="11"/>
      <c r="O5940" s="11"/>
      <c r="P5940" s="11"/>
      <c r="Q5940" s="11"/>
      <c r="R5940" s="15"/>
      <c r="S5940" s="13"/>
      <c r="T5940" s="13"/>
      <c r="U5940" s="19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12"/>
      <c r="K5941" s="30"/>
      <c r="L5941" s="2"/>
      <c r="M5941" s="15"/>
      <c r="N5941" s="11"/>
      <c r="O5941" s="11"/>
      <c r="P5941" s="11"/>
      <c r="Q5941" s="11"/>
      <c r="R5941" s="15"/>
      <c r="S5941" s="13"/>
      <c r="T5941" s="13"/>
      <c r="U5941" s="19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12"/>
      <c r="K5942" s="30"/>
      <c r="L5942" s="2"/>
      <c r="M5942" s="15"/>
      <c r="N5942" s="11"/>
      <c r="O5942" s="11"/>
      <c r="P5942" s="11"/>
      <c r="Q5942" s="11"/>
      <c r="R5942" s="15"/>
      <c r="S5942" s="13"/>
      <c r="T5942" s="13"/>
      <c r="U5942" s="19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12"/>
      <c r="K5943" s="30"/>
      <c r="L5943" s="2"/>
      <c r="M5943" s="15"/>
      <c r="N5943" s="11"/>
      <c r="O5943" s="11"/>
      <c r="P5943" s="11"/>
      <c r="Q5943" s="11"/>
      <c r="R5943" s="15"/>
      <c r="S5943" s="13"/>
      <c r="T5943" s="13"/>
      <c r="U5943" s="19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12"/>
      <c r="K5944" s="30"/>
      <c r="L5944" s="2"/>
      <c r="M5944" s="15"/>
      <c r="N5944" s="11"/>
      <c r="O5944" s="11"/>
      <c r="P5944" s="11"/>
      <c r="Q5944" s="11"/>
      <c r="R5944" s="15"/>
      <c r="S5944" s="13"/>
      <c r="T5944" s="13"/>
      <c r="U5944" s="19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12"/>
      <c r="K5945" s="30"/>
      <c r="L5945" s="2"/>
      <c r="M5945" s="15"/>
      <c r="N5945" s="11"/>
      <c r="O5945" s="11"/>
      <c r="P5945" s="11"/>
      <c r="Q5945" s="11"/>
      <c r="R5945" s="15"/>
      <c r="S5945" s="13"/>
      <c r="T5945" s="13"/>
      <c r="U5945" s="19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12"/>
      <c r="K5946" s="30"/>
      <c r="L5946" s="2"/>
      <c r="M5946" s="15"/>
      <c r="N5946" s="11"/>
      <c r="O5946" s="11"/>
      <c r="P5946" s="11"/>
      <c r="Q5946" s="11"/>
      <c r="R5946" s="15"/>
      <c r="S5946" s="13"/>
      <c r="T5946" s="13"/>
      <c r="U5946" s="19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12"/>
      <c r="K5947" s="30"/>
      <c r="L5947" s="2"/>
      <c r="M5947" s="15"/>
      <c r="N5947" s="11"/>
      <c r="O5947" s="11"/>
      <c r="P5947" s="11"/>
      <c r="Q5947" s="11"/>
      <c r="R5947" s="15"/>
      <c r="S5947" s="13"/>
      <c r="T5947" s="13"/>
      <c r="U5947" s="19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12"/>
      <c r="K5948" s="30"/>
      <c r="L5948" s="2"/>
      <c r="M5948" s="15"/>
      <c r="N5948" s="11"/>
      <c r="O5948" s="11"/>
      <c r="P5948" s="11"/>
      <c r="Q5948" s="11"/>
      <c r="R5948" s="15"/>
      <c r="S5948" s="13"/>
      <c r="T5948" s="13"/>
      <c r="U5948" s="19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12"/>
      <c r="K5949" s="30"/>
      <c r="L5949" s="2"/>
      <c r="M5949" s="15"/>
      <c r="N5949" s="11"/>
      <c r="O5949" s="11"/>
      <c r="P5949" s="11"/>
      <c r="Q5949" s="11"/>
      <c r="R5949" s="15"/>
      <c r="S5949" s="13"/>
      <c r="T5949" s="13"/>
      <c r="U5949" s="19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12"/>
      <c r="K5950" s="30"/>
      <c r="L5950" s="2"/>
      <c r="M5950" s="15"/>
      <c r="N5950" s="11"/>
      <c r="O5950" s="11"/>
      <c r="P5950" s="11"/>
      <c r="Q5950" s="11"/>
      <c r="R5950" s="15"/>
      <c r="S5950" s="13"/>
      <c r="T5950" s="13"/>
      <c r="U5950" s="19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12"/>
      <c r="K5951" s="30"/>
      <c r="L5951" s="2"/>
      <c r="M5951" s="15"/>
      <c r="N5951" s="11"/>
      <c r="O5951" s="11"/>
      <c r="P5951" s="11"/>
      <c r="Q5951" s="11"/>
      <c r="R5951" s="15"/>
      <c r="S5951" s="13"/>
      <c r="T5951" s="13"/>
      <c r="U5951" s="19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12"/>
      <c r="K5952" s="30"/>
      <c r="L5952" s="2"/>
      <c r="M5952" s="15"/>
      <c r="N5952" s="11"/>
      <c r="O5952" s="11"/>
      <c r="P5952" s="11"/>
      <c r="Q5952" s="11"/>
      <c r="R5952" s="15"/>
      <c r="S5952" s="13"/>
      <c r="T5952" s="13"/>
      <c r="U5952" s="19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12"/>
      <c r="K5953" s="30"/>
      <c r="L5953" s="2"/>
      <c r="M5953" s="15"/>
      <c r="N5953" s="11"/>
      <c r="O5953" s="11"/>
      <c r="P5953" s="11"/>
      <c r="Q5953" s="11"/>
      <c r="R5953" s="15"/>
      <c r="S5953" s="13"/>
      <c r="T5953" s="13"/>
      <c r="U5953" s="19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12"/>
      <c r="K5954" s="30"/>
      <c r="L5954" s="2"/>
      <c r="M5954" s="15"/>
      <c r="N5954" s="11"/>
      <c r="O5954" s="11"/>
      <c r="P5954" s="11"/>
      <c r="Q5954" s="11"/>
      <c r="R5954" s="15"/>
      <c r="S5954" s="13"/>
      <c r="T5954" s="13"/>
      <c r="U5954" s="19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12"/>
      <c r="K5955" s="30"/>
      <c r="L5955" s="2"/>
      <c r="M5955" s="15"/>
      <c r="N5955" s="11"/>
      <c r="O5955" s="11"/>
      <c r="P5955" s="11"/>
      <c r="Q5955" s="11"/>
      <c r="R5955" s="15"/>
      <c r="S5955" s="13"/>
      <c r="T5955" s="13"/>
      <c r="U5955" s="19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12"/>
      <c r="K5956" s="30"/>
      <c r="L5956" s="2"/>
      <c r="M5956" s="15"/>
      <c r="N5956" s="11"/>
      <c r="O5956" s="11"/>
      <c r="P5956" s="11"/>
      <c r="Q5956" s="11"/>
      <c r="R5956" s="15"/>
      <c r="S5956" s="13"/>
      <c r="T5956" s="13"/>
      <c r="U5956" s="19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12"/>
      <c r="K5957" s="30"/>
      <c r="L5957" s="2"/>
      <c r="M5957" s="15"/>
      <c r="N5957" s="11"/>
      <c r="O5957" s="11"/>
      <c r="P5957" s="11"/>
      <c r="Q5957" s="11"/>
      <c r="R5957" s="15"/>
      <c r="S5957" s="13"/>
      <c r="T5957" s="13"/>
      <c r="U5957" s="19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12"/>
      <c r="K5958" s="30"/>
      <c r="L5958" s="2"/>
      <c r="M5958" s="15"/>
      <c r="N5958" s="11"/>
      <c r="O5958" s="11"/>
      <c r="P5958" s="11"/>
      <c r="Q5958" s="11"/>
      <c r="R5958" s="15"/>
      <c r="S5958" s="13"/>
      <c r="T5958" s="13"/>
      <c r="U5958" s="19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12"/>
      <c r="K5959" s="30"/>
      <c r="L5959" s="2"/>
      <c r="M5959" s="15"/>
      <c r="N5959" s="11"/>
      <c r="O5959" s="11"/>
      <c r="P5959" s="11"/>
      <c r="Q5959" s="11"/>
      <c r="R5959" s="15"/>
      <c r="S5959" s="13"/>
      <c r="T5959" s="13"/>
      <c r="U5959" s="19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12"/>
      <c r="K5960" s="30"/>
      <c r="L5960" s="2"/>
      <c r="M5960" s="15"/>
      <c r="N5960" s="11"/>
      <c r="O5960" s="11"/>
      <c r="P5960" s="11"/>
      <c r="Q5960" s="11"/>
      <c r="R5960" s="15"/>
      <c r="S5960" s="13"/>
      <c r="T5960" s="13"/>
      <c r="U5960" s="19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12"/>
      <c r="K5961" s="30"/>
      <c r="L5961" s="2"/>
      <c r="M5961" s="15"/>
      <c r="N5961" s="11"/>
      <c r="O5961" s="11"/>
      <c r="P5961" s="11"/>
      <c r="Q5961" s="11"/>
      <c r="R5961" s="15"/>
      <c r="S5961" s="13"/>
      <c r="T5961" s="13"/>
      <c r="U5961" s="19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12"/>
      <c r="K5962" s="30"/>
      <c r="L5962" s="2"/>
      <c r="M5962" s="15"/>
      <c r="N5962" s="11"/>
      <c r="O5962" s="11"/>
      <c r="P5962" s="11"/>
      <c r="Q5962" s="11"/>
      <c r="R5962" s="15"/>
      <c r="S5962" s="13"/>
      <c r="T5962" s="13"/>
      <c r="U5962" s="19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12"/>
      <c r="K5963" s="30"/>
      <c r="L5963" s="2"/>
      <c r="M5963" s="15"/>
      <c r="N5963" s="11"/>
      <c r="O5963" s="11"/>
      <c r="P5963" s="11"/>
      <c r="Q5963" s="11"/>
      <c r="R5963" s="15"/>
      <c r="S5963" s="13"/>
      <c r="T5963" s="13"/>
      <c r="U5963" s="19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12"/>
      <c r="K5964" s="30"/>
      <c r="L5964" s="2"/>
      <c r="M5964" s="15"/>
      <c r="N5964" s="11"/>
      <c r="O5964" s="11"/>
      <c r="P5964" s="11"/>
      <c r="Q5964" s="11"/>
      <c r="R5964" s="15"/>
      <c r="S5964" s="13"/>
      <c r="T5964" s="13"/>
      <c r="U5964" s="19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12"/>
      <c r="K5965" s="30"/>
      <c r="L5965" s="2"/>
      <c r="M5965" s="15"/>
      <c r="N5965" s="11"/>
      <c r="O5965" s="11"/>
      <c r="P5965" s="11"/>
      <c r="Q5965" s="11"/>
      <c r="R5965" s="15"/>
      <c r="S5965" s="13"/>
      <c r="T5965" s="13"/>
      <c r="U5965" s="19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12"/>
      <c r="K5966" s="30"/>
      <c r="L5966" s="2"/>
      <c r="M5966" s="15"/>
      <c r="N5966" s="11"/>
      <c r="O5966" s="11"/>
      <c r="P5966" s="11"/>
      <c r="Q5966" s="11"/>
      <c r="R5966" s="15"/>
      <c r="S5966" s="13"/>
      <c r="T5966" s="13"/>
      <c r="U5966" s="19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12"/>
      <c r="K5967" s="30"/>
      <c r="L5967" s="2"/>
      <c r="M5967" s="15"/>
      <c r="N5967" s="11"/>
      <c r="O5967" s="11"/>
      <c r="P5967" s="11"/>
      <c r="Q5967" s="11"/>
      <c r="R5967" s="15"/>
      <c r="S5967" s="13"/>
      <c r="T5967" s="13"/>
      <c r="U5967" s="19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12"/>
      <c r="K5968" s="30"/>
      <c r="L5968" s="2"/>
      <c r="M5968" s="15"/>
      <c r="N5968" s="11"/>
      <c r="O5968" s="11"/>
      <c r="P5968" s="11"/>
      <c r="Q5968" s="11"/>
      <c r="R5968" s="15"/>
      <c r="S5968" s="13"/>
      <c r="T5968" s="13"/>
      <c r="U5968" s="19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12"/>
      <c r="K5969" s="30"/>
      <c r="L5969" s="2"/>
      <c r="M5969" s="15"/>
      <c r="N5969" s="11"/>
      <c r="O5969" s="11"/>
      <c r="P5969" s="11"/>
      <c r="Q5969" s="11"/>
      <c r="R5969" s="15"/>
      <c r="S5969" s="13"/>
      <c r="T5969" s="13"/>
      <c r="U5969" s="19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12"/>
      <c r="K5970" s="30"/>
      <c r="L5970" s="2"/>
      <c r="M5970" s="15"/>
      <c r="N5970" s="11"/>
      <c r="O5970" s="11"/>
      <c r="P5970" s="11"/>
      <c r="Q5970" s="11"/>
      <c r="R5970" s="15"/>
      <c r="S5970" s="13"/>
      <c r="T5970" s="13"/>
      <c r="U5970" s="19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12"/>
      <c r="K5971" s="30"/>
      <c r="L5971" s="2"/>
      <c r="M5971" s="15"/>
      <c r="N5971" s="11"/>
      <c r="O5971" s="11"/>
      <c r="P5971" s="11"/>
      <c r="Q5971" s="11"/>
      <c r="R5971" s="15"/>
      <c r="S5971" s="13"/>
      <c r="T5971" s="13"/>
      <c r="U5971" s="19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12"/>
      <c r="K5972" s="30"/>
      <c r="L5972" s="2"/>
      <c r="M5972" s="15"/>
      <c r="N5972" s="11"/>
      <c r="O5972" s="11"/>
      <c r="P5972" s="11"/>
      <c r="Q5972" s="11"/>
      <c r="R5972" s="15"/>
      <c r="S5972" s="13"/>
      <c r="T5972" s="13"/>
      <c r="U5972" s="19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12"/>
      <c r="K5973" s="30"/>
      <c r="L5973" s="2"/>
      <c r="M5973" s="15"/>
      <c r="N5973" s="11"/>
      <c r="O5973" s="11"/>
      <c r="P5973" s="11"/>
      <c r="Q5973" s="11"/>
      <c r="R5973" s="15"/>
      <c r="S5973" s="13"/>
      <c r="T5973" s="13"/>
      <c r="U5973" s="19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12"/>
      <c r="K5974" s="30"/>
      <c r="L5974" s="2"/>
      <c r="M5974" s="15"/>
      <c r="N5974" s="11"/>
      <c r="O5974" s="11"/>
      <c r="P5974" s="11"/>
      <c r="Q5974" s="11"/>
      <c r="R5974" s="15"/>
      <c r="S5974" s="13"/>
      <c r="T5974" s="13"/>
      <c r="U5974" s="19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12"/>
      <c r="K5975" s="30"/>
      <c r="L5975" s="2"/>
      <c r="M5975" s="15"/>
      <c r="N5975" s="11"/>
      <c r="O5975" s="11"/>
      <c r="P5975" s="11"/>
      <c r="Q5975" s="11"/>
      <c r="R5975" s="15"/>
      <c r="S5975" s="13"/>
      <c r="T5975" s="13"/>
      <c r="U5975" s="19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12"/>
      <c r="K5976" s="30"/>
      <c r="L5976" s="2"/>
      <c r="M5976" s="15"/>
      <c r="N5976" s="11"/>
      <c r="O5976" s="11"/>
      <c r="P5976" s="11"/>
      <c r="Q5976" s="11"/>
      <c r="R5976" s="15"/>
      <c r="S5976" s="13"/>
      <c r="T5976" s="13"/>
      <c r="U5976" s="19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12"/>
      <c r="K5977" s="30"/>
      <c r="L5977" s="2"/>
      <c r="M5977" s="15"/>
      <c r="N5977" s="11"/>
      <c r="O5977" s="11"/>
      <c r="P5977" s="11"/>
      <c r="Q5977" s="11"/>
      <c r="R5977" s="15"/>
      <c r="S5977" s="13"/>
      <c r="T5977" s="13"/>
      <c r="U5977" s="19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12"/>
      <c r="K5978" s="30"/>
      <c r="L5978" s="2"/>
      <c r="M5978" s="15"/>
      <c r="N5978" s="11"/>
      <c r="O5978" s="11"/>
      <c r="P5978" s="11"/>
      <c r="Q5978" s="11"/>
      <c r="R5978" s="15"/>
      <c r="S5978" s="13"/>
      <c r="T5978" s="13"/>
      <c r="U5978" s="19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12"/>
      <c r="K5979" s="30"/>
      <c r="L5979" s="2"/>
      <c r="M5979" s="15"/>
      <c r="N5979" s="11"/>
      <c r="O5979" s="11"/>
      <c r="P5979" s="11"/>
      <c r="Q5979" s="11"/>
      <c r="R5979" s="15"/>
      <c r="S5979" s="13"/>
      <c r="T5979" s="13"/>
      <c r="U5979" s="19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12"/>
      <c r="K5980" s="30"/>
      <c r="L5980" s="2"/>
      <c r="M5980" s="15"/>
      <c r="N5980" s="11"/>
      <c r="O5980" s="11"/>
      <c r="P5980" s="11"/>
      <c r="Q5980" s="11"/>
      <c r="R5980" s="15"/>
      <c r="S5980" s="13"/>
      <c r="T5980" s="13"/>
      <c r="U5980" s="19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12"/>
      <c r="K5981" s="30"/>
      <c r="L5981" s="2"/>
      <c r="M5981" s="15"/>
      <c r="N5981" s="11"/>
      <c r="O5981" s="11"/>
      <c r="P5981" s="11"/>
      <c r="Q5981" s="11"/>
      <c r="R5981" s="15"/>
      <c r="S5981" s="13"/>
      <c r="T5981" s="13"/>
      <c r="U5981" s="19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12"/>
      <c r="K5982" s="30"/>
      <c r="L5982" s="2"/>
      <c r="M5982" s="15"/>
      <c r="N5982" s="11"/>
      <c r="O5982" s="11"/>
      <c r="P5982" s="11"/>
      <c r="Q5982" s="11"/>
      <c r="R5982" s="15"/>
      <c r="S5982" s="13"/>
      <c r="T5982" s="13"/>
      <c r="U5982" s="19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12"/>
      <c r="K5983" s="30"/>
      <c r="L5983" s="2"/>
      <c r="M5983" s="15"/>
      <c r="N5983" s="11"/>
      <c r="O5983" s="11"/>
      <c r="P5983" s="11"/>
      <c r="Q5983" s="11"/>
      <c r="R5983" s="15"/>
      <c r="S5983" s="13"/>
      <c r="T5983" s="13"/>
      <c r="U5983" s="19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12"/>
      <c r="K5984" s="30"/>
      <c r="L5984" s="2"/>
      <c r="M5984" s="15"/>
      <c r="N5984" s="11"/>
      <c r="O5984" s="11"/>
      <c r="P5984" s="11"/>
      <c r="Q5984" s="11"/>
      <c r="R5984" s="15"/>
      <c r="S5984" s="13"/>
      <c r="T5984" s="13"/>
      <c r="U5984" s="19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12"/>
      <c r="K5985" s="30"/>
      <c r="L5985" s="2"/>
      <c r="M5985" s="15"/>
      <c r="N5985" s="11"/>
      <c r="O5985" s="11"/>
      <c r="P5985" s="11"/>
      <c r="Q5985" s="11"/>
      <c r="R5985" s="15"/>
      <c r="S5985" s="13"/>
      <c r="T5985" s="13"/>
      <c r="U5985" s="19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12"/>
      <c r="K5986" s="30"/>
      <c r="L5986" s="2"/>
      <c r="M5986" s="15"/>
      <c r="N5986" s="11"/>
      <c r="O5986" s="11"/>
      <c r="P5986" s="11"/>
      <c r="Q5986" s="11"/>
      <c r="R5986" s="15"/>
      <c r="S5986" s="13"/>
      <c r="T5986" s="13"/>
      <c r="U5986" s="19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12"/>
      <c r="K5987" s="30"/>
      <c r="L5987" s="2"/>
      <c r="M5987" s="15"/>
      <c r="N5987" s="11"/>
      <c r="O5987" s="11"/>
      <c r="P5987" s="11"/>
      <c r="Q5987" s="11"/>
      <c r="R5987" s="15"/>
      <c r="S5987" s="13"/>
      <c r="T5987" s="13"/>
      <c r="U5987" s="19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12"/>
      <c r="K5988" s="30"/>
      <c r="L5988" s="2"/>
      <c r="M5988" s="15"/>
      <c r="N5988" s="11"/>
      <c r="O5988" s="11"/>
      <c r="P5988" s="11"/>
      <c r="Q5988" s="11"/>
      <c r="R5988" s="15"/>
      <c r="S5988" s="13"/>
      <c r="T5988" s="13"/>
      <c r="U5988" s="19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12"/>
      <c r="K5989" s="30"/>
      <c r="L5989" s="2"/>
      <c r="M5989" s="15"/>
      <c r="N5989" s="11"/>
      <c r="O5989" s="11"/>
      <c r="P5989" s="11"/>
      <c r="Q5989" s="11"/>
      <c r="R5989" s="15"/>
      <c r="S5989" s="13"/>
      <c r="T5989" s="13"/>
      <c r="U5989" s="19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12"/>
      <c r="K5990" s="30"/>
      <c r="L5990" s="2"/>
      <c r="M5990" s="15"/>
      <c r="N5990" s="11"/>
      <c r="O5990" s="11"/>
      <c r="P5990" s="11"/>
      <c r="Q5990" s="11"/>
      <c r="R5990" s="15"/>
      <c r="S5990" s="13"/>
      <c r="T5990" s="13"/>
      <c r="U5990" s="19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12"/>
      <c r="K5991" s="30"/>
      <c r="L5991" s="2"/>
      <c r="M5991" s="15"/>
      <c r="N5991" s="11"/>
      <c r="O5991" s="11"/>
      <c r="P5991" s="11"/>
      <c r="Q5991" s="11"/>
      <c r="R5991" s="15"/>
      <c r="S5991" s="13"/>
      <c r="T5991" s="13"/>
      <c r="U5991" s="19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12"/>
      <c r="K5992" s="30"/>
      <c r="L5992" s="2"/>
      <c r="M5992" s="15"/>
      <c r="N5992" s="11"/>
      <c r="O5992" s="11"/>
      <c r="P5992" s="11"/>
      <c r="Q5992" s="11"/>
      <c r="R5992" s="15"/>
      <c r="S5992" s="13"/>
      <c r="T5992" s="13"/>
      <c r="U5992" s="19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12"/>
      <c r="K5993" s="30"/>
      <c r="L5993" s="2"/>
      <c r="M5993" s="15"/>
      <c r="N5993" s="11"/>
      <c r="O5993" s="11"/>
      <c r="P5993" s="11"/>
      <c r="Q5993" s="11"/>
      <c r="R5993" s="15"/>
      <c r="S5993" s="13"/>
      <c r="T5993" s="13"/>
      <c r="U5993" s="19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12"/>
      <c r="K5994" s="30"/>
      <c r="L5994" s="2"/>
      <c r="M5994" s="15"/>
      <c r="N5994" s="11"/>
      <c r="O5994" s="11"/>
      <c r="P5994" s="11"/>
      <c r="Q5994" s="11"/>
      <c r="R5994" s="15"/>
      <c r="S5994" s="13"/>
      <c r="T5994" s="13"/>
      <c r="U5994" s="19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12"/>
      <c r="K5995" s="30"/>
      <c r="L5995" s="2"/>
      <c r="M5995" s="15"/>
      <c r="N5995" s="11"/>
      <c r="O5995" s="11"/>
      <c r="P5995" s="11"/>
      <c r="Q5995" s="11"/>
      <c r="R5995" s="15"/>
      <c r="S5995" s="13"/>
      <c r="T5995" s="13"/>
      <c r="U5995" s="19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12"/>
      <c r="K5996" s="30"/>
      <c r="L5996" s="2"/>
      <c r="M5996" s="15"/>
      <c r="N5996" s="11"/>
      <c r="O5996" s="11"/>
      <c r="P5996" s="11"/>
      <c r="Q5996" s="11"/>
      <c r="R5996" s="15"/>
      <c r="S5996" s="13"/>
      <c r="T5996" s="13"/>
      <c r="U5996" s="19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12"/>
      <c r="K5997" s="30"/>
      <c r="L5997" s="2"/>
      <c r="M5997" s="15"/>
      <c r="N5997" s="11"/>
      <c r="O5997" s="11"/>
      <c r="P5997" s="11"/>
      <c r="Q5997" s="11"/>
      <c r="R5997" s="15"/>
      <c r="S5997" s="13"/>
      <c r="T5997" s="13"/>
      <c r="U5997" s="19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12"/>
      <c r="K5998" s="30"/>
      <c r="L5998" s="2"/>
      <c r="M5998" s="15"/>
      <c r="N5998" s="11"/>
      <c r="O5998" s="11"/>
      <c r="P5998" s="11"/>
      <c r="Q5998" s="11"/>
      <c r="R5998" s="15"/>
      <c r="S5998" s="13"/>
      <c r="T5998" s="13"/>
      <c r="U5998" s="19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12"/>
      <c r="K5999" s="30"/>
      <c r="L5999" s="2"/>
      <c r="M5999" s="15"/>
      <c r="N5999" s="11"/>
      <c r="O5999" s="11"/>
      <c r="P5999" s="11"/>
      <c r="Q5999" s="11"/>
      <c r="R5999" s="15"/>
      <c r="S5999" s="13"/>
      <c r="T5999" s="13"/>
      <c r="U5999" s="19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12"/>
      <c r="K6000" s="30"/>
      <c r="L6000" s="2"/>
      <c r="M6000" s="15"/>
      <c r="N6000" s="11"/>
      <c r="O6000" s="11"/>
      <c r="P6000" s="11"/>
      <c r="Q6000" s="11"/>
      <c r="R6000" s="15"/>
      <c r="S6000" s="13"/>
      <c r="T6000" s="13"/>
      <c r="U6000" s="19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12"/>
      <c r="K6001" s="30"/>
      <c r="L6001" s="2"/>
      <c r="M6001" s="15"/>
      <c r="N6001" s="11"/>
      <c r="O6001" s="11"/>
      <c r="P6001" s="11"/>
      <c r="Q6001" s="11"/>
      <c r="R6001" s="15"/>
      <c r="S6001" s="13"/>
      <c r="T6001" s="13"/>
      <c r="U6001" s="19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12"/>
      <c r="K6002" s="30"/>
      <c r="L6002" s="2"/>
      <c r="M6002" s="15"/>
      <c r="N6002" s="11"/>
      <c r="O6002" s="11"/>
      <c r="P6002" s="11"/>
      <c r="Q6002" s="11"/>
      <c r="R6002" s="15"/>
      <c r="S6002" s="13"/>
      <c r="T6002" s="13"/>
      <c r="U6002" s="19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12"/>
      <c r="K6003" s="30"/>
      <c r="L6003" s="2"/>
      <c r="M6003" s="15"/>
      <c r="N6003" s="11"/>
      <c r="O6003" s="11"/>
      <c r="P6003" s="11"/>
      <c r="Q6003" s="11"/>
      <c r="R6003" s="15"/>
      <c r="S6003" s="13"/>
      <c r="T6003" s="13"/>
      <c r="U6003" s="19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12"/>
      <c r="K6004" s="30"/>
      <c r="L6004" s="2"/>
      <c r="M6004" s="15"/>
      <c r="N6004" s="11"/>
      <c r="O6004" s="11"/>
      <c r="P6004" s="11"/>
      <c r="Q6004" s="11"/>
      <c r="R6004" s="15"/>
      <c r="S6004" s="13"/>
      <c r="T6004" s="13"/>
      <c r="U6004" s="19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12"/>
      <c r="K6005" s="30"/>
      <c r="L6005" s="2"/>
      <c r="M6005" s="15"/>
      <c r="N6005" s="11"/>
      <c r="O6005" s="11"/>
      <c r="P6005" s="11"/>
      <c r="Q6005" s="11"/>
      <c r="R6005" s="15"/>
      <c r="S6005" s="13"/>
      <c r="T6005" s="13"/>
      <c r="U6005" s="19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12"/>
      <c r="K6006" s="30"/>
      <c r="L6006" s="2"/>
      <c r="M6006" s="15"/>
      <c r="N6006" s="11"/>
      <c r="O6006" s="11"/>
      <c r="P6006" s="11"/>
      <c r="Q6006" s="11"/>
      <c r="R6006" s="15"/>
      <c r="S6006" s="13"/>
      <c r="T6006" s="13"/>
      <c r="U6006" s="19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12"/>
      <c r="K6007" s="30"/>
      <c r="L6007" s="2"/>
      <c r="M6007" s="15"/>
      <c r="N6007" s="11"/>
      <c r="O6007" s="11"/>
      <c r="P6007" s="11"/>
      <c r="Q6007" s="11"/>
      <c r="R6007" s="15"/>
      <c r="S6007" s="13"/>
      <c r="T6007" s="13"/>
      <c r="U6007" s="19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12"/>
      <c r="K6008" s="30"/>
      <c r="L6008" s="2"/>
      <c r="M6008" s="15"/>
      <c r="N6008" s="11"/>
      <c r="O6008" s="11"/>
      <c r="P6008" s="11"/>
      <c r="Q6008" s="11"/>
      <c r="R6008" s="15"/>
      <c r="S6008" s="13"/>
      <c r="T6008" s="13"/>
      <c r="U6008" s="19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12"/>
      <c r="K6009" s="30"/>
      <c r="L6009" s="2"/>
      <c r="M6009" s="15"/>
      <c r="N6009" s="11"/>
      <c r="O6009" s="11"/>
      <c r="P6009" s="11"/>
      <c r="Q6009" s="11"/>
      <c r="R6009" s="15"/>
      <c r="S6009" s="13"/>
      <c r="T6009" s="13"/>
      <c r="U6009" s="19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12"/>
      <c r="K6010" s="30"/>
      <c r="L6010" s="2"/>
      <c r="M6010" s="15"/>
      <c r="N6010" s="11"/>
      <c r="O6010" s="11"/>
      <c r="P6010" s="11"/>
      <c r="Q6010" s="11"/>
      <c r="R6010" s="15"/>
      <c r="S6010" s="13"/>
      <c r="T6010" s="13"/>
      <c r="U6010" s="19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12"/>
      <c r="K6011" s="30"/>
      <c r="L6011" s="2"/>
      <c r="M6011" s="15"/>
      <c r="N6011" s="11"/>
      <c r="O6011" s="11"/>
      <c r="P6011" s="11"/>
      <c r="Q6011" s="11"/>
      <c r="R6011" s="15"/>
      <c r="S6011" s="13"/>
      <c r="T6011" s="13"/>
      <c r="U6011" s="19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12"/>
      <c r="K6012" s="30"/>
      <c r="L6012" s="2"/>
      <c r="M6012" s="15"/>
      <c r="N6012" s="11"/>
      <c r="O6012" s="11"/>
      <c r="P6012" s="11"/>
      <c r="Q6012" s="11"/>
      <c r="R6012" s="15"/>
      <c r="S6012" s="13"/>
      <c r="T6012" s="13"/>
      <c r="U6012" s="19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12"/>
      <c r="K6013" s="30"/>
      <c r="L6013" s="2"/>
      <c r="M6013" s="15"/>
      <c r="N6013" s="11"/>
      <c r="O6013" s="11"/>
      <c r="P6013" s="11"/>
      <c r="Q6013" s="11"/>
      <c r="R6013" s="15"/>
      <c r="S6013" s="13"/>
      <c r="T6013" s="13"/>
      <c r="U6013" s="19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12"/>
      <c r="K6014" s="30"/>
      <c r="L6014" s="2"/>
      <c r="M6014" s="15"/>
      <c r="N6014" s="11"/>
      <c r="O6014" s="11"/>
      <c r="P6014" s="11"/>
      <c r="Q6014" s="11"/>
      <c r="R6014" s="15"/>
      <c r="S6014" s="13"/>
      <c r="T6014" s="13"/>
      <c r="U6014" s="19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12"/>
      <c r="K6015" s="30"/>
      <c r="L6015" s="2"/>
      <c r="M6015" s="15"/>
      <c r="N6015" s="11"/>
      <c r="O6015" s="11"/>
      <c r="P6015" s="11"/>
      <c r="Q6015" s="11"/>
      <c r="R6015" s="15"/>
      <c r="S6015" s="13"/>
      <c r="T6015" s="13"/>
      <c r="U6015" s="19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12"/>
      <c r="K6016" s="30"/>
      <c r="L6016" s="2"/>
      <c r="M6016" s="15"/>
      <c r="N6016" s="11"/>
      <c r="O6016" s="11"/>
      <c r="P6016" s="11"/>
      <c r="Q6016" s="11"/>
      <c r="R6016" s="15"/>
      <c r="S6016" s="13"/>
      <c r="T6016" s="13"/>
      <c r="U6016" s="19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12"/>
      <c r="K6017" s="30"/>
      <c r="L6017" s="2"/>
      <c r="M6017" s="15"/>
      <c r="N6017" s="11"/>
      <c r="O6017" s="11"/>
      <c r="P6017" s="11"/>
      <c r="Q6017" s="11"/>
      <c r="R6017" s="15"/>
      <c r="S6017" s="13"/>
      <c r="T6017" s="13"/>
      <c r="U6017" s="19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12"/>
      <c r="K6018" s="30"/>
      <c r="L6018" s="2"/>
      <c r="M6018" s="15"/>
      <c r="N6018" s="11"/>
      <c r="O6018" s="11"/>
      <c r="P6018" s="11"/>
      <c r="Q6018" s="11"/>
      <c r="R6018" s="15"/>
      <c r="S6018" s="13"/>
      <c r="T6018" s="13"/>
      <c r="U6018" s="19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12"/>
      <c r="K6019" s="30"/>
      <c r="L6019" s="2"/>
      <c r="M6019" s="15"/>
      <c r="N6019" s="11"/>
      <c r="O6019" s="11"/>
      <c r="P6019" s="11"/>
      <c r="Q6019" s="11"/>
      <c r="R6019" s="15"/>
      <c r="S6019" s="13"/>
      <c r="T6019" s="13"/>
      <c r="U6019" s="19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12"/>
      <c r="K6020" s="30"/>
      <c r="L6020" s="2"/>
      <c r="M6020" s="15"/>
      <c r="N6020" s="11"/>
      <c r="O6020" s="11"/>
      <c r="P6020" s="11"/>
      <c r="Q6020" s="11"/>
      <c r="R6020" s="15"/>
      <c r="S6020" s="13"/>
      <c r="T6020" s="13"/>
      <c r="U6020" s="19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12"/>
      <c r="K6021" s="30"/>
      <c r="L6021" s="2"/>
      <c r="M6021" s="15"/>
      <c r="N6021" s="11"/>
      <c r="O6021" s="11"/>
      <c r="P6021" s="11"/>
      <c r="Q6021" s="11"/>
      <c r="R6021" s="15"/>
      <c r="S6021" s="13"/>
      <c r="T6021" s="13"/>
      <c r="U6021" s="19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12"/>
      <c r="K6022" s="30"/>
      <c r="L6022" s="2"/>
      <c r="M6022" s="15"/>
      <c r="N6022" s="11"/>
      <c r="O6022" s="11"/>
      <c r="P6022" s="11"/>
      <c r="Q6022" s="11"/>
      <c r="R6022" s="15"/>
      <c r="S6022" s="13"/>
      <c r="T6022" s="13"/>
      <c r="U6022" s="19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12"/>
      <c r="K6023" s="30"/>
      <c r="L6023" s="2"/>
      <c r="M6023" s="15"/>
      <c r="N6023" s="11"/>
      <c r="O6023" s="11"/>
      <c r="P6023" s="11"/>
      <c r="Q6023" s="11"/>
      <c r="R6023" s="15"/>
      <c r="S6023" s="13"/>
      <c r="T6023" s="13"/>
      <c r="U6023" s="19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12"/>
      <c r="K6024" s="30"/>
      <c r="L6024" s="2"/>
      <c r="M6024" s="15"/>
      <c r="N6024" s="11"/>
      <c r="O6024" s="11"/>
      <c r="P6024" s="11"/>
      <c r="Q6024" s="11"/>
      <c r="R6024" s="15"/>
      <c r="S6024" s="13"/>
      <c r="T6024" s="13"/>
      <c r="U6024" s="19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12"/>
      <c r="K6025" s="30"/>
      <c r="L6025" s="2"/>
      <c r="M6025" s="15"/>
      <c r="N6025" s="11"/>
      <c r="O6025" s="11"/>
      <c r="P6025" s="11"/>
      <c r="Q6025" s="11"/>
      <c r="R6025" s="15"/>
      <c r="S6025" s="13"/>
      <c r="T6025" s="13"/>
      <c r="U6025" s="19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12"/>
      <c r="K6026" s="30"/>
      <c r="L6026" s="2"/>
      <c r="M6026" s="15"/>
      <c r="N6026" s="11"/>
      <c r="O6026" s="11"/>
      <c r="P6026" s="11"/>
      <c r="Q6026" s="11"/>
      <c r="R6026" s="15"/>
      <c r="S6026" s="13"/>
      <c r="T6026" s="13"/>
      <c r="U6026" s="19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12"/>
      <c r="K6027" s="30"/>
      <c r="L6027" s="2"/>
      <c r="M6027" s="15"/>
      <c r="N6027" s="11"/>
      <c r="O6027" s="11"/>
      <c r="P6027" s="11"/>
      <c r="Q6027" s="11"/>
      <c r="R6027" s="15"/>
      <c r="S6027" s="13"/>
      <c r="T6027" s="13"/>
      <c r="U6027" s="19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12"/>
      <c r="K6028" s="30"/>
      <c r="L6028" s="2"/>
      <c r="M6028" s="15"/>
      <c r="N6028" s="11"/>
      <c r="O6028" s="11"/>
      <c r="P6028" s="11"/>
      <c r="Q6028" s="11"/>
      <c r="R6028" s="15"/>
      <c r="S6028" s="13"/>
      <c r="T6028" s="13"/>
      <c r="U6028" s="19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12"/>
      <c r="K6029" s="30"/>
      <c r="L6029" s="2"/>
      <c r="M6029" s="15"/>
      <c r="N6029" s="11"/>
      <c r="O6029" s="11"/>
      <c r="P6029" s="11"/>
      <c r="Q6029" s="11"/>
      <c r="R6029" s="15"/>
      <c r="S6029" s="13"/>
      <c r="T6029" s="13"/>
      <c r="U6029" s="19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12"/>
      <c r="K6030" s="30"/>
      <c r="L6030" s="2"/>
      <c r="M6030" s="15"/>
      <c r="N6030" s="11"/>
      <c r="O6030" s="11"/>
      <c r="P6030" s="11"/>
      <c r="Q6030" s="11"/>
      <c r="R6030" s="15"/>
      <c r="S6030" s="13"/>
      <c r="T6030" s="13"/>
      <c r="U6030" s="19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12"/>
      <c r="K6031" s="30"/>
      <c r="L6031" s="2"/>
      <c r="M6031" s="15"/>
      <c r="N6031" s="11"/>
      <c r="O6031" s="11"/>
      <c r="P6031" s="11"/>
      <c r="Q6031" s="11"/>
      <c r="R6031" s="15"/>
      <c r="S6031" s="13"/>
      <c r="T6031" s="13"/>
      <c r="U6031" s="19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12"/>
      <c r="K6032" s="30"/>
      <c r="L6032" s="2"/>
      <c r="M6032" s="15"/>
      <c r="N6032" s="11"/>
      <c r="O6032" s="11"/>
      <c r="P6032" s="11"/>
      <c r="Q6032" s="11"/>
      <c r="R6032" s="15"/>
      <c r="S6032" s="13"/>
      <c r="T6032" s="13"/>
      <c r="U6032" s="19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12"/>
      <c r="K6033" s="30"/>
      <c r="L6033" s="2"/>
      <c r="M6033" s="15"/>
      <c r="N6033" s="11"/>
      <c r="O6033" s="11"/>
      <c r="P6033" s="11"/>
      <c r="Q6033" s="11"/>
      <c r="R6033" s="15"/>
      <c r="S6033" s="13"/>
      <c r="T6033" s="13"/>
      <c r="U6033" s="19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12"/>
      <c r="K6034" s="30"/>
      <c r="L6034" s="2"/>
      <c r="M6034" s="15"/>
      <c r="N6034" s="11"/>
      <c r="O6034" s="11"/>
      <c r="P6034" s="11"/>
      <c r="Q6034" s="11"/>
      <c r="R6034" s="15"/>
      <c r="S6034" s="13"/>
      <c r="T6034" s="13"/>
      <c r="U6034" s="19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12"/>
      <c r="K6035" s="30"/>
      <c r="L6035" s="2"/>
      <c r="M6035" s="15"/>
      <c r="N6035" s="11"/>
      <c r="O6035" s="11"/>
      <c r="P6035" s="11"/>
      <c r="Q6035" s="11"/>
      <c r="R6035" s="15"/>
      <c r="S6035" s="13"/>
      <c r="T6035" s="13"/>
      <c r="U6035" s="19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12"/>
      <c r="K6036" s="30"/>
      <c r="L6036" s="2"/>
      <c r="M6036" s="15"/>
      <c r="N6036" s="11"/>
      <c r="O6036" s="11"/>
      <c r="P6036" s="11"/>
      <c r="Q6036" s="11"/>
      <c r="R6036" s="15"/>
      <c r="S6036" s="13"/>
      <c r="T6036" s="13"/>
      <c r="U6036" s="19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12"/>
      <c r="K6037" s="30"/>
      <c r="L6037" s="2"/>
      <c r="M6037" s="15"/>
      <c r="N6037" s="11"/>
      <c r="O6037" s="11"/>
      <c r="P6037" s="11"/>
      <c r="Q6037" s="11"/>
      <c r="R6037" s="15"/>
      <c r="S6037" s="13"/>
      <c r="T6037" s="13"/>
      <c r="U6037" s="19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12"/>
      <c r="K6038" s="30"/>
      <c r="L6038" s="2"/>
      <c r="M6038" s="15"/>
      <c r="N6038" s="11"/>
      <c r="O6038" s="11"/>
      <c r="P6038" s="11"/>
      <c r="Q6038" s="11"/>
      <c r="R6038" s="15"/>
      <c r="S6038" s="13"/>
      <c r="T6038" s="13"/>
      <c r="U6038" s="19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12"/>
      <c r="K6039" s="30"/>
      <c r="L6039" s="2"/>
      <c r="M6039" s="15"/>
      <c r="N6039" s="11"/>
      <c r="O6039" s="11"/>
      <c r="P6039" s="11"/>
      <c r="Q6039" s="11"/>
      <c r="R6039" s="15"/>
      <c r="S6039" s="13"/>
      <c r="T6039" s="13"/>
      <c r="U6039" s="19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12"/>
      <c r="K6040" s="30"/>
      <c r="L6040" s="2"/>
      <c r="M6040" s="15"/>
      <c r="N6040" s="11"/>
      <c r="O6040" s="11"/>
      <c r="P6040" s="11"/>
      <c r="Q6040" s="11"/>
      <c r="R6040" s="15"/>
      <c r="S6040" s="13"/>
      <c r="T6040" s="13"/>
      <c r="U6040" s="19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12"/>
      <c r="K6041" s="30"/>
      <c r="L6041" s="2"/>
      <c r="M6041" s="15"/>
      <c r="N6041" s="11"/>
      <c r="O6041" s="11"/>
      <c r="P6041" s="11"/>
      <c r="Q6041" s="11"/>
      <c r="R6041" s="15"/>
      <c r="S6041" s="13"/>
      <c r="T6041" s="13"/>
      <c r="U6041" s="19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12"/>
      <c r="K6042" s="30"/>
      <c r="L6042" s="2"/>
      <c r="M6042" s="15"/>
      <c r="N6042" s="11"/>
      <c r="O6042" s="11"/>
      <c r="P6042" s="11"/>
      <c r="Q6042" s="11"/>
      <c r="R6042" s="15"/>
      <c r="S6042" s="13"/>
      <c r="T6042" s="13"/>
      <c r="U6042" s="19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12"/>
      <c r="K6043" s="30"/>
      <c r="L6043" s="2"/>
      <c r="M6043" s="15"/>
      <c r="N6043" s="11"/>
      <c r="O6043" s="11"/>
      <c r="P6043" s="11"/>
      <c r="Q6043" s="11"/>
      <c r="R6043" s="15"/>
      <c r="S6043" s="13"/>
      <c r="T6043" s="13"/>
      <c r="U6043" s="19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12"/>
      <c r="K6044" s="30"/>
      <c r="L6044" s="2"/>
      <c r="M6044" s="15"/>
      <c r="N6044" s="11"/>
      <c r="O6044" s="11"/>
      <c r="P6044" s="11"/>
      <c r="Q6044" s="11"/>
      <c r="R6044" s="15"/>
      <c r="S6044" s="13"/>
      <c r="T6044" s="13"/>
      <c r="U6044" s="19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12"/>
      <c r="K6045" s="30"/>
      <c r="L6045" s="2"/>
      <c r="M6045" s="15"/>
      <c r="N6045" s="11"/>
      <c r="O6045" s="11"/>
      <c r="P6045" s="11"/>
      <c r="Q6045" s="11"/>
      <c r="R6045" s="15"/>
      <c r="S6045" s="13"/>
      <c r="T6045" s="13"/>
      <c r="U6045" s="19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12"/>
      <c r="K6046" s="30"/>
      <c r="L6046" s="2"/>
      <c r="M6046" s="15"/>
      <c r="N6046" s="11"/>
      <c r="O6046" s="11"/>
      <c r="P6046" s="11"/>
      <c r="Q6046" s="11"/>
      <c r="R6046" s="15"/>
      <c r="S6046" s="13"/>
      <c r="T6046" s="13"/>
      <c r="U6046" s="19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12"/>
      <c r="K6047" s="30"/>
      <c r="L6047" s="2"/>
      <c r="M6047" s="15"/>
      <c r="N6047" s="11"/>
      <c r="O6047" s="11"/>
      <c r="P6047" s="11"/>
      <c r="Q6047" s="11"/>
      <c r="R6047" s="15"/>
      <c r="S6047" s="13"/>
      <c r="T6047" s="13"/>
      <c r="U6047" s="19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12"/>
      <c r="K6048" s="30"/>
      <c r="L6048" s="2"/>
      <c r="M6048" s="15"/>
      <c r="N6048" s="11"/>
      <c r="O6048" s="11"/>
      <c r="P6048" s="11"/>
      <c r="Q6048" s="11"/>
      <c r="R6048" s="15"/>
      <c r="S6048" s="13"/>
      <c r="T6048" s="13"/>
      <c r="U6048" s="19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12"/>
      <c r="K6049" s="30"/>
      <c r="L6049" s="2"/>
      <c r="M6049" s="15"/>
      <c r="N6049" s="11"/>
      <c r="O6049" s="11"/>
      <c r="P6049" s="11"/>
      <c r="Q6049" s="11"/>
      <c r="R6049" s="15"/>
      <c r="S6049" s="13"/>
      <c r="T6049" s="13"/>
      <c r="U6049" s="19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12"/>
      <c r="K6050" s="30"/>
      <c r="L6050" s="2"/>
      <c r="M6050" s="15"/>
      <c r="N6050" s="11"/>
      <c r="O6050" s="11"/>
      <c r="P6050" s="11"/>
      <c r="Q6050" s="11"/>
      <c r="R6050" s="15"/>
      <c r="S6050" s="13"/>
      <c r="T6050" s="13"/>
      <c r="U6050" s="19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12"/>
      <c r="K6051" s="30"/>
      <c r="L6051" s="2"/>
      <c r="M6051" s="15"/>
      <c r="N6051" s="11"/>
      <c r="O6051" s="11"/>
      <c r="P6051" s="11"/>
      <c r="Q6051" s="11"/>
      <c r="R6051" s="15"/>
      <c r="S6051" s="13"/>
      <c r="T6051" s="13"/>
      <c r="U6051" s="19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12"/>
      <c r="K6052" s="30"/>
      <c r="L6052" s="2"/>
      <c r="M6052" s="15"/>
      <c r="N6052" s="11"/>
      <c r="O6052" s="11"/>
      <c r="P6052" s="11"/>
      <c r="Q6052" s="11"/>
      <c r="R6052" s="15"/>
      <c r="S6052" s="13"/>
      <c r="T6052" s="13"/>
      <c r="U6052" s="19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12"/>
      <c r="K6053" s="30"/>
      <c r="L6053" s="2"/>
      <c r="M6053" s="15"/>
      <c r="N6053" s="11"/>
      <c r="O6053" s="11"/>
      <c r="P6053" s="11"/>
      <c r="Q6053" s="11"/>
      <c r="R6053" s="15"/>
      <c r="S6053" s="13"/>
      <c r="T6053" s="13"/>
      <c r="U6053" s="19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12"/>
      <c r="K6054" s="30"/>
      <c r="L6054" s="2"/>
      <c r="M6054" s="15"/>
      <c r="N6054" s="11"/>
      <c r="O6054" s="11"/>
      <c r="P6054" s="11"/>
      <c r="Q6054" s="11"/>
      <c r="R6054" s="15"/>
      <c r="S6054" s="13"/>
      <c r="T6054" s="13"/>
      <c r="U6054" s="19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12"/>
      <c r="K6055" s="30"/>
      <c r="L6055" s="2"/>
      <c r="M6055" s="15"/>
      <c r="N6055" s="11"/>
      <c r="O6055" s="11"/>
      <c r="P6055" s="11"/>
      <c r="Q6055" s="11"/>
      <c r="R6055" s="15"/>
      <c r="S6055" s="13"/>
      <c r="T6055" s="13"/>
      <c r="U6055" s="19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12"/>
      <c r="K6056" s="30"/>
      <c r="L6056" s="2"/>
      <c r="M6056" s="15"/>
      <c r="N6056" s="11"/>
      <c r="O6056" s="11"/>
      <c r="P6056" s="11"/>
      <c r="Q6056" s="11"/>
      <c r="R6056" s="15"/>
      <c r="S6056" s="13"/>
      <c r="T6056" s="13"/>
      <c r="U6056" s="19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12"/>
      <c r="K6057" s="30"/>
      <c r="L6057" s="2"/>
      <c r="M6057" s="15"/>
      <c r="N6057" s="11"/>
      <c r="O6057" s="11"/>
      <c r="P6057" s="11"/>
      <c r="Q6057" s="11"/>
      <c r="R6057" s="15"/>
      <c r="S6057" s="13"/>
      <c r="T6057" s="13"/>
      <c r="U6057" s="19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12"/>
      <c r="K6058" s="30"/>
      <c r="L6058" s="2"/>
      <c r="M6058" s="15"/>
      <c r="N6058" s="11"/>
      <c r="O6058" s="11"/>
      <c r="P6058" s="11"/>
      <c r="Q6058" s="11"/>
      <c r="R6058" s="15"/>
      <c r="S6058" s="13"/>
      <c r="T6058" s="13"/>
      <c r="U6058" s="19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12"/>
      <c r="K6059" s="30"/>
      <c r="L6059" s="2"/>
      <c r="M6059" s="15"/>
      <c r="N6059" s="11"/>
      <c r="O6059" s="11"/>
      <c r="P6059" s="11"/>
      <c r="Q6059" s="11"/>
      <c r="R6059" s="15"/>
      <c r="S6059" s="13"/>
      <c r="T6059" s="13"/>
      <c r="U6059" s="19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12"/>
      <c r="K6060" s="30"/>
      <c r="L6060" s="2"/>
      <c r="M6060" s="15"/>
      <c r="N6060" s="11"/>
      <c r="O6060" s="11"/>
      <c r="P6060" s="11"/>
      <c r="Q6060" s="11"/>
      <c r="R6060" s="15"/>
      <c r="S6060" s="13"/>
      <c r="T6060" s="13"/>
      <c r="U6060" s="19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12"/>
      <c r="K6061" s="30"/>
      <c r="L6061" s="2"/>
      <c r="M6061" s="15"/>
      <c r="N6061" s="11"/>
      <c r="O6061" s="11"/>
      <c r="P6061" s="11"/>
      <c r="Q6061" s="11"/>
      <c r="R6061" s="15"/>
      <c r="S6061" s="13"/>
      <c r="T6061" s="13"/>
      <c r="U6061" s="19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12"/>
      <c r="K6062" s="30"/>
      <c r="L6062" s="2"/>
      <c r="M6062" s="15"/>
      <c r="N6062" s="11"/>
      <c r="O6062" s="11"/>
      <c r="P6062" s="11"/>
      <c r="Q6062" s="11"/>
      <c r="R6062" s="15"/>
      <c r="S6062" s="13"/>
      <c r="T6062" s="13"/>
      <c r="U6062" s="19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12"/>
      <c r="K6063" s="30"/>
      <c r="L6063" s="2"/>
      <c r="M6063" s="15"/>
      <c r="N6063" s="11"/>
      <c r="O6063" s="11"/>
      <c r="P6063" s="11"/>
      <c r="Q6063" s="11"/>
      <c r="R6063" s="15"/>
      <c r="S6063" s="13"/>
      <c r="T6063" s="13"/>
      <c r="U6063" s="19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12"/>
      <c r="K6064" s="30"/>
      <c r="L6064" s="2"/>
      <c r="M6064" s="15"/>
      <c r="N6064" s="11"/>
      <c r="O6064" s="11"/>
      <c r="P6064" s="11"/>
      <c r="Q6064" s="11"/>
      <c r="R6064" s="15"/>
      <c r="S6064" s="13"/>
      <c r="T6064" s="13"/>
      <c r="U6064" s="19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12"/>
      <c r="K6065" s="30"/>
      <c r="L6065" s="2"/>
      <c r="M6065" s="15"/>
      <c r="N6065" s="11"/>
      <c r="O6065" s="11"/>
      <c r="P6065" s="11"/>
      <c r="Q6065" s="11"/>
      <c r="R6065" s="15"/>
      <c r="S6065" s="13"/>
      <c r="T6065" s="13"/>
      <c r="U6065" s="19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12"/>
      <c r="K6066" s="30"/>
      <c r="L6066" s="2"/>
      <c r="M6066" s="15"/>
      <c r="N6066" s="11"/>
      <c r="O6066" s="11"/>
      <c r="P6066" s="11"/>
      <c r="Q6066" s="11"/>
      <c r="R6066" s="15"/>
      <c r="S6066" s="13"/>
      <c r="T6066" s="13"/>
      <c r="U6066" s="19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12"/>
      <c r="K6067" s="30"/>
      <c r="L6067" s="2"/>
      <c r="M6067" s="15"/>
      <c r="N6067" s="11"/>
      <c r="O6067" s="11"/>
      <c r="P6067" s="11"/>
      <c r="Q6067" s="11"/>
      <c r="R6067" s="15"/>
      <c r="S6067" s="13"/>
      <c r="T6067" s="13"/>
      <c r="U6067" s="19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12"/>
      <c r="K6068" s="30"/>
      <c r="L6068" s="2"/>
      <c r="M6068" s="15"/>
      <c r="N6068" s="11"/>
      <c r="O6068" s="11"/>
      <c r="P6068" s="11"/>
      <c r="Q6068" s="11"/>
      <c r="R6068" s="15"/>
      <c r="S6068" s="13"/>
      <c r="T6068" s="13"/>
      <c r="U6068" s="19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12"/>
      <c r="K6069" s="30"/>
      <c r="L6069" s="2"/>
      <c r="M6069" s="15"/>
      <c r="N6069" s="11"/>
      <c r="O6069" s="11"/>
      <c r="P6069" s="11"/>
      <c r="Q6069" s="11"/>
      <c r="R6069" s="15"/>
      <c r="S6069" s="13"/>
      <c r="T6069" s="13"/>
      <c r="U6069" s="19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12"/>
      <c r="K6070" s="30"/>
      <c r="L6070" s="2"/>
      <c r="M6070" s="15"/>
      <c r="N6070" s="11"/>
      <c r="O6070" s="11"/>
      <c r="P6070" s="11"/>
      <c r="Q6070" s="11"/>
      <c r="R6070" s="15"/>
      <c r="S6070" s="13"/>
      <c r="T6070" s="13"/>
      <c r="U6070" s="19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12"/>
      <c r="K6071" s="30"/>
      <c r="L6071" s="2"/>
      <c r="M6071" s="15"/>
      <c r="N6071" s="11"/>
      <c r="O6071" s="11"/>
      <c r="P6071" s="11"/>
      <c r="Q6071" s="11"/>
      <c r="R6071" s="15"/>
      <c r="S6071" s="13"/>
      <c r="T6071" s="13"/>
      <c r="U6071" s="19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12"/>
      <c r="K6072" s="30"/>
      <c r="L6072" s="2"/>
      <c r="M6072" s="15"/>
      <c r="N6072" s="11"/>
      <c r="O6072" s="11"/>
      <c r="P6072" s="11"/>
      <c r="Q6072" s="11"/>
      <c r="R6072" s="15"/>
      <c r="S6072" s="13"/>
      <c r="T6072" s="13"/>
      <c r="U6072" s="19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12"/>
      <c r="K6073" s="30"/>
      <c r="L6073" s="2"/>
      <c r="M6073" s="15"/>
      <c r="N6073" s="11"/>
      <c r="O6073" s="11"/>
      <c r="P6073" s="11"/>
      <c r="Q6073" s="11"/>
      <c r="R6073" s="15"/>
      <c r="S6073" s="13"/>
      <c r="T6073" s="13"/>
      <c r="U6073" s="19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12"/>
      <c r="K6074" s="30"/>
      <c r="L6074" s="2"/>
      <c r="M6074" s="15"/>
      <c r="N6074" s="11"/>
      <c r="O6074" s="11"/>
      <c r="P6074" s="11"/>
      <c r="Q6074" s="11"/>
      <c r="R6074" s="15"/>
      <c r="S6074" s="13"/>
      <c r="T6074" s="13"/>
      <c r="U6074" s="19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12"/>
      <c r="K6075" s="30"/>
      <c r="L6075" s="2"/>
      <c r="M6075" s="15"/>
      <c r="N6075" s="11"/>
      <c r="O6075" s="11"/>
      <c r="P6075" s="11"/>
      <c r="Q6075" s="11"/>
      <c r="R6075" s="15"/>
      <c r="S6075" s="13"/>
      <c r="T6075" s="13"/>
      <c r="U6075" s="19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12"/>
      <c r="K6076" s="30"/>
      <c r="L6076" s="2"/>
      <c r="M6076" s="15"/>
      <c r="N6076" s="11"/>
      <c r="O6076" s="11"/>
      <c r="P6076" s="11"/>
      <c r="Q6076" s="11"/>
      <c r="R6076" s="15"/>
      <c r="S6076" s="13"/>
      <c r="T6076" s="13"/>
      <c r="U6076" s="19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12"/>
      <c r="K6077" s="30"/>
      <c r="L6077" s="2"/>
      <c r="M6077" s="15"/>
      <c r="N6077" s="11"/>
      <c r="O6077" s="11"/>
      <c r="P6077" s="11"/>
      <c r="Q6077" s="11"/>
      <c r="R6077" s="15"/>
      <c r="S6077" s="13"/>
      <c r="T6077" s="13"/>
      <c r="U6077" s="19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12"/>
      <c r="K6078" s="30"/>
      <c r="L6078" s="2"/>
      <c r="M6078" s="15"/>
      <c r="N6078" s="11"/>
      <c r="O6078" s="11"/>
      <c r="P6078" s="11"/>
      <c r="Q6078" s="11"/>
      <c r="R6078" s="15"/>
      <c r="S6078" s="13"/>
      <c r="T6078" s="13"/>
      <c r="U6078" s="19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12"/>
      <c r="K6079" s="30"/>
      <c r="L6079" s="2"/>
      <c r="M6079" s="15"/>
      <c r="N6079" s="11"/>
      <c r="O6079" s="11"/>
      <c r="P6079" s="11"/>
      <c r="Q6079" s="11"/>
      <c r="R6079" s="15"/>
      <c r="S6079" s="13"/>
      <c r="T6079" s="13"/>
      <c r="U6079" s="19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12"/>
      <c r="K6080" s="30"/>
      <c r="L6080" s="2"/>
      <c r="M6080" s="15"/>
      <c r="N6080" s="11"/>
      <c r="O6080" s="11"/>
      <c r="P6080" s="11"/>
      <c r="Q6080" s="11"/>
      <c r="R6080" s="15"/>
      <c r="S6080" s="13"/>
      <c r="T6080" s="13"/>
      <c r="U6080" s="19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12"/>
      <c r="K6081" s="30"/>
      <c r="L6081" s="2"/>
      <c r="M6081" s="15"/>
      <c r="N6081" s="11"/>
      <c r="O6081" s="11"/>
      <c r="P6081" s="11"/>
      <c r="Q6081" s="11"/>
      <c r="R6081" s="15"/>
      <c r="S6081" s="13"/>
      <c r="T6081" s="13"/>
      <c r="U6081" s="19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12"/>
      <c r="K6082" s="30"/>
      <c r="L6082" s="2"/>
      <c r="M6082" s="15"/>
      <c r="N6082" s="11"/>
      <c r="O6082" s="11"/>
      <c r="P6082" s="11"/>
      <c r="Q6082" s="11"/>
      <c r="R6082" s="15"/>
      <c r="S6082" s="13"/>
      <c r="T6082" s="13"/>
      <c r="U6082" s="19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12"/>
      <c r="K6083" s="30"/>
      <c r="L6083" s="2"/>
      <c r="M6083" s="15"/>
      <c r="N6083" s="11"/>
      <c r="O6083" s="11"/>
      <c r="P6083" s="11"/>
      <c r="Q6083" s="11"/>
      <c r="R6083" s="15"/>
      <c r="S6083" s="13"/>
      <c r="T6083" s="13"/>
      <c r="U6083" s="19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12"/>
      <c r="K6084" s="30"/>
      <c r="L6084" s="2"/>
      <c r="M6084" s="15"/>
      <c r="N6084" s="11"/>
      <c r="O6084" s="11"/>
      <c r="P6084" s="11"/>
      <c r="Q6084" s="11"/>
      <c r="R6084" s="15"/>
      <c r="S6084" s="13"/>
      <c r="T6084" s="13"/>
      <c r="U6084" s="19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12"/>
      <c r="K6085" s="30"/>
      <c r="L6085" s="2"/>
      <c r="M6085" s="15"/>
      <c r="N6085" s="11"/>
      <c r="O6085" s="11"/>
      <c r="P6085" s="11"/>
      <c r="Q6085" s="11"/>
      <c r="R6085" s="15"/>
      <c r="S6085" s="13"/>
      <c r="T6085" s="13"/>
      <c r="U6085" s="19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12"/>
      <c r="K6086" s="30"/>
      <c r="L6086" s="2"/>
      <c r="M6086" s="15"/>
      <c r="N6086" s="11"/>
      <c r="O6086" s="11"/>
      <c r="P6086" s="11"/>
      <c r="Q6086" s="11"/>
      <c r="R6086" s="15"/>
      <c r="S6086" s="13"/>
      <c r="T6086" s="13"/>
      <c r="U6086" s="19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12"/>
      <c r="K6087" s="30"/>
      <c r="L6087" s="2"/>
      <c r="M6087" s="15"/>
      <c r="N6087" s="11"/>
      <c r="O6087" s="11"/>
      <c r="P6087" s="11"/>
      <c r="Q6087" s="11"/>
      <c r="R6087" s="15"/>
      <c r="S6087" s="13"/>
      <c r="T6087" s="13"/>
      <c r="U6087" s="19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12"/>
      <c r="K6088" s="30"/>
      <c r="L6088" s="2"/>
      <c r="M6088" s="15"/>
      <c r="N6088" s="11"/>
      <c r="O6088" s="11"/>
      <c r="P6088" s="11"/>
      <c r="Q6088" s="11"/>
      <c r="R6088" s="15"/>
      <c r="S6088" s="13"/>
      <c r="T6088" s="13"/>
      <c r="U6088" s="19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12"/>
      <c r="K6089" s="30"/>
      <c r="L6089" s="2"/>
      <c r="M6089" s="15"/>
      <c r="N6089" s="11"/>
      <c r="O6089" s="11"/>
      <c r="P6089" s="11"/>
      <c r="Q6089" s="11"/>
      <c r="R6089" s="15"/>
      <c r="S6089" s="13"/>
      <c r="T6089" s="13"/>
      <c r="U6089" s="19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12"/>
      <c r="K6090" s="30"/>
      <c r="L6090" s="2"/>
      <c r="M6090" s="15"/>
      <c r="N6090" s="11"/>
      <c r="O6090" s="11"/>
      <c r="P6090" s="11"/>
      <c r="Q6090" s="11"/>
      <c r="R6090" s="15"/>
      <c r="S6090" s="13"/>
      <c r="T6090" s="13"/>
      <c r="U6090" s="19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12"/>
      <c r="K6091" s="30"/>
      <c r="L6091" s="2"/>
      <c r="M6091" s="15"/>
      <c r="N6091" s="11"/>
      <c r="O6091" s="11"/>
      <c r="P6091" s="11"/>
      <c r="Q6091" s="11"/>
      <c r="R6091" s="15"/>
      <c r="S6091" s="13"/>
      <c r="T6091" s="13"/>
      <c r="U6091" s="19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12"/>
      <c r="K6092" s="30"/>
      <c r="L6092" s="2"/>
      <c r="M6092" s="15"/>
      <c r="N6092" s="11"/>
      <c r="O6092" s="11"/>
      <c r="P6092" s="11"/>
      <c r="Q6092" s="11"/>
      <c r="R6092" s="15"/>
      <c r="S6092" s="13"/>
      <c r="T6092" s="13"/>
      <c r="U6092" s="19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12"/>
      <c r="K6093" s="30"/>
      <c r="L6093" s="2"/>
      <c r="M6093" s="15"/>
      <c r="N6093" s="11"/>
      <c r="O6093" s="11"/>
      <c r="P6093" s="11"/>
      <c r="Q6093" s="11"/>
      <c r="R6093" s="15"/>
      <c r="S6093" s="13"/>
      <c r="T6093" s="13"/>
      <c r="U6093" s="19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12"/>
      <c r="K6094" s="30"/>
      <c r="L6094" s="2"/>
      <c r="M6094" s="15"/>
      <c r="N6094" s="11"/>
      <c r="O6094" s="11"/>
      <c r="P6094" s="11"/>
      <c r="Q6094" s="11"/>
      <c r="R6094" s="15"/>
      <c r="S6094" s="13"/>
      <c r="T6094" s="13"/>
      <c r="U6094" s="19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12"/>
      <c r="K6095" s="30"/>
      <c r="L6095" s="2"/>
      <c r="M6095" s="15"/>
      <c r="N6095" s="11"/>
      <c r="O6095" s="11"/>
      <c r="P6095" s="11"/>
      <c r="Q6095" s="11"/>
      <c r="R6095" s="15"/>
      <c r="S6095" s="13"/>
      <c r="T6095" s="13"/>
      <c r="U6095" s="19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12"/>
      <c r="K6096" s="30"/>
      <c r="L6096" s="2"/>
      <c r="M6096" s="15"/>
      <c r="N6096" s="11"/>
      <c r="O6096" s="11"/>
      <c r="P6096" s="11"/>
      <c r="Q6096" s="11"/>
      <c r="R6096" s="15"/>
      <c r="S6096" s="13"/>
      <c r="T6096" s="13"/>
      <c r="U6096" s="19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12"/>
      <c r="K6097" s="30"/>
      <c r="L6097" s="2"/>
      <c r="M6097" s="15"/>
      <c r="N6097" s="11"/>
      <c r="O6097" s="11"/>
      <c r="P6097" s="11"/>
      <c r="Q6097" s="11"/>
      <c r="R6097" s="15"/>
      <c r="S6097" s="13"/>
      <c r="T6097" s="13"/>
      <c r="U6097" s="19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12"/>
      <c r="K6098" s="30"/>
      <c r="L6098" s="2"/>
      <c r="M6098" s="15"/>
      <c r="N6098" s="11"/>
      <c r="O6098" s="11"/>
      <c r="P6098" s="11"/>
      <c r="Q6098" s="11"/>
      <c r="R6098" s="15"/>
      <c r="S6098" s="13"/>
      <c r="T6098" s="13"/>
      <c r="U6098" s="19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12"/>
      <c r="K6099" s="30"/>
      <c r="L6099" s="2"/>
      <c r="M6099" s="15"/>
      <c r="N6099" s="11"/>
      <c r="O6099" s="11"/>
      <c r="P6099" s="11"/>
      <c r="Q6099" s="11"/>
      <c r="R6099" s="15"/>
      <c r="S6099" s="13"/>
      <c r="T6099" s="13"/>
      <c r="U6099" s="19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12"/>
      <c r="K6100" s="30"/>
      <c r="L6100" s="2"/>
      <c r="M6100" s="15"/>
      <c r="N6100" s="11"/>
      <c r="O6100" s="11"/>
      <c r="P6100" s="11"/>
      <c r="Q6100" s="11"/>
      <c r="R6100" s="15"/>
      <c r="S6100" s="13"/>
      <c r="T6100" s="13"/>
      <c r="U6100" s="19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12"/>
      <c r="K6101" s="30"/>
      <c r="L6101" s="2"/>
      <c r="M6101" s="15"/>
      <c r="N6101" s="11"/>
      <c r="O6101" s="11"/>
      <c r="P6101" s="11"/>
      <c r="Q6101" s="11"/>
      <c r="R6101" s="15"/>
      <c r="S6101" s="13"/>
      <c r="T6101" s="13"/>
      <c r="U6101" s="19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12"/>
      <c r="K6102" s="30"/>
      <c r="L6102" s="2"/>
      <c r="M6102" s="15"/>
      <c r="N6102" s="11"/>
      <c r="O6102" s="11"/>
      <c r="P6102" s="11"/>
      <c r="Q6102" s="11"/>
      <c r="R6102" s="15"/>
      <c r="S6102" s="13"/>
      <c r="T6102" s="13"/>
      <c r="U6102" s="19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12"/>
      <c r="K6103" s="30"/>
      <c r="L6103" s="2"/>
      <c r="M6103" s="15"/>
      <c r="N6103" s="11"/>
      <c r="O6103" s="11"/>
      <c r="P6103" s="11"/>
      <c r="Q6103" s="11"/>
      <c r="R6103" s="15"/>
      <c r="S6103" s="13"/>
      <c r="T6103" s="13"/>
      <c r="U6103" s="19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12"/>
      <c r="K6104" s="30"/>
      <c r="L6104" s="2"/>
      <c r="M6104" s="15"/>
      <c r="N6104" s="11"/>
      <c r="O6104" s="11"/>
      <c r="P6104" s="11"/>
      <c r="Q6104" s="11"/>
      <c r="R6104" s="15"/>
      <c r="S6104" s="13"/>
      <c r="T6104" s="13"/>
      <c r="U6104" s="19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12"/>
      <c r="K6105" s="30"/>
      <c r="L6105" s="2"/>
      <c r="M6105" s="15"/>
      <c r="N6105" s="11"/>
      <c r="O6105" s="11"/>
      <c r="P6105" s="11"/>
      <c r="Q6105" s="11"/>
      <c r="R6105" s="15"/>
      <c r="S6105" s="13"/>
      <c r="T6105" s="13"/>
      <c r="U6105" s="19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12"/>
      <c r="K6106" s="30"/>
      <c r="L6106" s="2"/>
      <c r="M6106" s="15"/>
      <c r="N6106" s="11"/>
      <c r="O6106" s="11"/>
      <c r="P6106" s="11"/>
      <c r="Q6106" s="11"/>
      <c r="R6106" s="15"/>
      <c r="S6106" s="13"/>
      <c r="T6106" s="13"/>
      <c r="U6106" s="19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12"/>
      <c r="K6107" s="30"/>
      <c r="L6107" s="2"/>
      <c r="M6107" s="15"/>
      <c r="N6107" s="11"/>
      <c r="O6107" s="11"/>
      <c r="P6107" s="11"/>
      <c r="Q6107" s="11"/>
      <c r="R6107" s="15"/>
      <c r="S6107" s="13"/>
      <c r="T6107" s="13"/>
      <c r="U6107" s="19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12"/>
      <c r="K6108" s="30"/>
      <c r="L6108" s="2"/>
      <c r="M6108" s="15"/>
      <c r="N6108" s="11"/>
      <c r="O6108" s="11"/>
      <c r="P6108" s="11"/>
      <c r="Q6108" s="11"/>
      <c r="R6108" s="15"/>
      <c r="S6108" s="13"/>
      <c r="T6108" s="13"/>
      <c r="U6108" s="19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12"/>
      <c r="K6109" s="30"/>
      <c r="L6109" s="2"/>
      <c r="M6109" s="15"/>
      <c r="N6109" s="11"/>
      <c r="O6109" s="11"/>
      <c r="P6109" s="11"/>
      <c r="Q6109" s="11"/>
      <c r="R6109" s="15"/>
      <c r="S6109" s="13"/>
      <c r="T6109" s="13"/>
      <c r="U6109" s="19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12"/>
      <c r="K6110" s="30"/>
      <c r="L6110" s="2"/>
      <c r="M6110" s="15"/>
      <c r="N6110" s="11"/>
      <c r="O6110" s="11"/>
      <c r="P6110" s="11"/>
      <c r="Q6110" s="11"/>
      <c r="R6110" s="15"/>
      <c r="S6110" s="13"/>
      <c r="T6110" s="13"/>
      <c r="U6110" s="19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12"/>
      <c r="K6111" s="30"/>
      <c r="L6111" s="2"/>
      <c r="M6111" s="15"/>
      <c r="N6111" s="11"/>
      <c r="O6111" s="11"/>
      <c r="P6111" s="11"/>
      <c r="Q6111" s="11"/>
      <c r="R6111" s="15"/>
      <c r="S6111" s="13"/>
      <c r="T6111" s="13"/>
      <c r="U6111" s="19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12"/>
      <c r="K6112" s="30"/>
      <c r="L6112" s="2"/>
      <c r="M6112" s="15"/>
      <c r="N6112" s="11"/>
      <c r="O6112" s="11"/>
      <c r="P6112" s="11"/>
      <c r="Q6112" s="11"/>
      <c r="R6112" s="15"/>
      <c r="S6112" s="13"/>
      <c r="T6112" s="13"/>
      <c r="U6112" s="19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12"/>
      <c r="K6113" s="30"/>
      <c r="L6113" s="2"/>
      <c r="M6113" s="15"/>
      <c r="N6113" s="11"/>
      <c r="O6113" s="11"/>
      <c r="P6113" s="11"/>
      <c r="Q6113" s="11"/>
      <c r="R6113" s="15"/>
      <c r="S6113" s="13"/>
      <c r="T6113" s="13"/>
      <c r="U6113" s="19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12"/>
      <c r="K6114" s="30"/>
      <c r="L6114" s="2"/>
      <c r="M6114" s="15"/>
      <c r="N6114" s="11"/>
      <c r="O6114" s="11"/>
      <c r="P6114" s="11"/>
      <c r="Q6114" s="11"/>
      <c r="R6114" s="15"/>
      <c r="S6114" s="13"/>
      <c r="T6114" s="13"/>
      <c r="U6114" s="19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12"/>
      <c r="K6115" s="30"/>
      <c r="L6115" s="2"/>
      <c r="M6115" s="15"/>
      <c r="N6115" s="11"/>
      <c r="O6115" s="11"/>
      <c r="P6115" s="11"/>
      <c r="Q6115" s="11"/>
      <c r="R6115" s="15"/>
      <c r="S6115" s="13"/>
      <c r="T6115" s="13"/>
      <c r="U6115" s="19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12"/>
      <c r="K6116" s="30"/>
      <c r="L6116" s="2"/>
      <c r="M6116" s="15"/>
      <c r="N6116" s="11"/>
      <c r="O6116" s="11"/>
      <c r="P6116" s="11"/>
      <c r="Q6116" s="11"/>
      <c r="R6116" s="15"/>
      <c r="S6116" s="13"/>
      <c r="T6116" s="13"/>
      <c r="U6116" s="19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12"/>
      <c r="K6117" s="30"/>
      <c r="L6117" s="2"/>
      <c r="M6117" s="15"/>
      <c r="N6117" s="11"/>
      <c r="O6117" s="11"/>
      <c r="P6117" s="11"/>
      <c r="Q6117" s="11"/>
      <c r="R6117" s="15"/>
      <c r="S6117" s="13"/>
      <c r="T6117" s="13"/>
      <c r="U6117" s="19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12"/>
      <c r="K6118" s="30"/>
      <c r="L6118" s="2"/>
      <c r="M6118" s="15"/>
      <c r="N6118" s="11"/>
      <c r="O6118" s="11"/>
      <c r="P6118" s="11"/>
      <c r="Q6118" s="11"/>
      <c r="R6118" s="15"/>
      <c r="S6118" s="13"/>
      <c r="T6118" s="13"/>
      <c r="U6118" s="19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12"/>
      <c r="K6119" s="30"/>
      <c r="L6119" s="2"/>
      <c r="M6119" s="15"/>
      <c r="N6119" s="11"/>
      <c r="O6119" s="11"/>
      <c r="P6119" s="11"/>
      <c r="Q6119" s="11"/>
      <c r="R6119" s="15"/>
      <c r="S6119" s="13"/>
      <c r="T6119" s="13"/>
      <c r="U6119" s="19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12"/>
      <c r="K6120" s="30"/>
      <c r="L6120" s="2"/>
      <c r="M6120" s="15"/>
      <c r="N6120" s="11"/>
      <c r="O6120" s="11"/>
      <c r="P6120" s="11"/>
      <c r="Q6120" s="11"/>
      <c r="R6120" s="15"/>
      <c r="S6120" s="13"/>
      <c r="T6120" s="13"/>
      <c r="U6120" s="19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12"/>
      <c r="K6121" s="30"/>
      <c r="L6121" s="2"/>
      <c r="M6121" s="15"/>
      <c r="N6121" s="11"/>
      <c r="O6121" s="11"/>
      <c r="P6121" s="11"/>
      <c r="Q6121" s="11"/>
      <c r="R6121" s="15"/>
      <c r="S6121" s="13"/>
      <c r="T6121" s="13"/>
      <c r="U6121" s="19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12"/>
      <c r="K6122" s="30"/>
      <c r="L6122" s="2"/>
      <c r="M6122" s="15"/>
      <c r="N6122" s="11"/>
      <c r="O6122" s="11"/>
      <c r="P6122" s="11"/>
      <c r="Q6122" s="11"/>
      <c r="R6122" s="15"/>
      <c r="S6122" s="13"/>
      <c r="T6122" s="13"/>
      <c r="U6122" s="19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12"/>
      <c r="K6123" s="30"/>
      <c r="L6123" s="2"/>
      <c r="M6123" s="15"/>
      <c r="N6123" s="11"/>
      <c r="O6123" s="11"/>
      <c r="P6123" s="11"/>
      <c r="Q6123" s="11"/>
      <c r="R6123" s="15"/>
      <c r="S6123" s="13"/>
      <c r="T6123" s="13"/>
      <c r="U6123" s="19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12"/>
      <c r="K6124" s="30"/>
      <c r="L6124" s="2"/>
      <c r="M6124" s="15"/>
      <c r="N6124" s="11"/>
      <c r="O6124" s="11"/>
      <c r="P6124" s="11"/>
      <c r="Q6124" s="11"/>
      <c r="R6124" s="15"/>
      <c r="S6124" s="13"/>
      <c r="T6124" s="13"/>
      <c r="U6124" s="19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12"/>
      <c r="K6125" s="30"/>
      <c r="L6125" s="2"/>
      <c r="M6125" s="15"/>
      <c r="N6125" s="11"/>
      <c r="O6125" s="11"/>
      <c r="P6125" s="11"/>
      <c r="Q6125" s="11"/>
      <c r="R6125" s="15"/>
      <c r="S6125" s="13"/>
      <c r="T6125" s="13"/>
      <c r="U6125" s="19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12"/>
      <c r="K6126" s="30"/>
      <c r="L6126" s="2"/>
      <c r="M6126" s="15"/>
      <c r="N6126" s="11"/>
      <c r="O6126" s="11"/>
      <c r="P6126" s="11"/>
      <c r="Q6126" s="11"/>
      <c r="R6126" s="15"/>
      <c r="S6126" s="13"/>
      <c r="T6126" s="13"/>
      <c r="U6126" s="19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12"/>
      <c r="K6127" s="30"/>
      <c r="L6127" s="2"/>
      <c r="M6127" s="15"/>
      <c r="N6127" s="11"/>
      <c r="O6127" s="11"/>
      <c r="P6127" s="11"/>
      <c r="Q6127" s="11"/>
      <c r="R6127" s="15"/>
      <c r="S6127" s="13"/>
      <c r="T6127" s="13"/>
      <c r="U6127" s="19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12"/>
      <c r="K6128" s="30"/>
      <c r="L6128" s="2"/>
      <c r="M6128" s="15"/>
      <c r="N6128" s="11"/>
      <c r="O6128" s="11"/>
      <c r="P6128" s="11"/>
      <c r="Q6128" s="11"/>
      <c r="R6128" s="15"/>
      <c r="S6128" s="13"/>
      <c r="T6128" s="13"/>
      <c r="U6128" s="19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12"/>
      <c r="K6129" s="30"/>
      <c r="L6129" s="2"/>
      <c r="M6129" s="15"/>
      <c r="N6129" s="11"/>
      <c r="O6129" s="11"/>
      <c r="P6129" s="11"/>
      <c r="Q6129" s="11"/>
      <c r="R6129" s="15"/>
      <c r="S6129" s="13"/>
      <c r="T6129" s="13"/>
      <c r="U6129" s="19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12"/>
      <c r="K6130" s="30"/>
      <c r="L6130" s="2"/>
      <c r="M6130" s="15"/>
      <c r="N6130" s="11"/>
      <c r="O6130" s="11"/>
      <c r="P6130" s="11"/>
      <c r="Q6130" s="11"/>
      <c r="R6130" s="15"/>
      <c r="S6130" s="13"/>
      <c r="T6130" s="13"/>
      <c r="U6130" s="19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12"/>
      <c r="K6131" s="30"/>
      <c r="L6131" s="2"/>
      <c r="M6131" s="15"/>
      <c r="N6131" s="11"/>
      <c r="O6131" s="11"/>
      <c r="P6131" s="11"/>
      <c r="Q6131" s="11"/>
      <c r="R6131" s="15"/>
      <c r="S6131" s="13"/>
      <c r="T6131" s="13"/>
      <c r="U6131" s="19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12"/>
      <c r="K6132" s="30"/>
      <c r="L6132" s="2"/>
      <c r="M6132" s="15"/>
      <c r="N6132" s="11"/>
      <c r="O6132" s="11"/>
      <c r="P6132" s="11"/>
      <c r="Q6132" s="11"/>
      <c r="R6132" s="15"/>
      <c r="S6132" s="13"/>
      <c r="T6132" s="13"/>
      <c r="U6132" s="19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12"/>
      <c r="K6133" s="30"/>
      <c r="L6133" s="2"/>
      <c r="M6133" s="15"/>
      <c r="N6133" s="11"/>
      <c r="O6133" s="11"/>
      <c r="P6133" s="11"/>
      <c r="Q6133" s="11"/>
      <c r="R6133" s="15"/>
      <c r="S6133" s="13"/>
      <c r="T6133" s="13"/>
      <c r="U6133" s="19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12"/>
      <c r="K6134" s="30"/>
      <c r="L6134" s="2"/>
      <c r="M6134" s="15"/>
      <c r="N6134" s="11"/>
      <c r="O6134" s="11"/>
      <c r="P6134" s="11"/>
      <c r="Q6134" s="11"/>
      <c r="R6134" s="15"/>
      <c r="S6134" s="13"/>
      <c r="T6134" s="13"/>
      <c r="U6134" s="19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12"/>
      <c r="K6135" s="30"/>
      <c r="L6135" s="2"/>
      <c r="M6135" s="15"/>
      <c r="N6135" s="11"/>
      <c r="O6135" s="11"/>
      <c r="P6135" s="11"/>
      <c r="Q6135" s="11"/>
      <c r="R6135" s="15"/>
      <c r="S6135" s="13"/>
      <c r="T6135" s="13"/>
      <c r="U6135" s="19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12"/>
      <c r="K6136" s="30"/>
      <c r="L6136" s="2"/>
      <c r="M6136" s="15"/>
      <c r="N6136" s="11"/>
      <c r="O6136" s="11"/>
      <c r="P6136" s="11"/>
      <c r="Q6136" s="11"/>
      <c r="R6136" s="15"/>
      <c r="S6136" s="13"/>
      <c r="T6136" s="13"/>
      <c r="U6136" s="19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12"/>
      <c r="K6137" s="30"/>
      <c r="L6137" s="2"/>
      <c r="M6137" s="15"/>
      <c r="N6137" s="11"/>
      <c r="O6137" s="11"/>
      <c r="P6137" s="11"/>
      <c r="Q6137" s="11"/>
      <c r="R6137" s="15"/>
      <c r="S6137" s="13"/>
      <c r="T6137" s="13"/>
      <c r="U6137" s="19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12"/>
      <c r="K6138" s="30"/>
      <c r="L6138" s="2"/>
      <c r="M6138" s="15"/>
      <c r="N6138" s="11"/>
      <c r="O6138" s="11"/>
      <c r="P6138" s="11"/>
      <c r="Q6138" s="11"/>
      <c r="R6138" s="15"/>
      <c r="S6138" s="13"/>
      <c r="T6138" s="13"/>
      <c r="U6138" s="19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12"/>
      <c r="K6139" s="30"/>
      <c r="L6139" s="2"/>
      <c r="M6139" s="15"/>
      <c r="N6139" s="11"/>
      <c r="O6139" s="11"/>
      <c r="P6139" s="11"/>
      <c r="Q6139" s="11"/>
      <c r="R6139" s="15"/>
      <c r="S6139" s="13"/>
      <c r="T6139" s="13"/>
      <c r="U6139" s="19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12"/>
      <c r="K6140" s="30"/>
      <c r="L6140" s="2"/>
      <c r="M6140" s="15"/>
      <c r="N6140" s="11"/>
      <c r="O6140" s="11"/>
      <c r="P6140" s="11"/>
      <c r="Q6140" s="11"/>
      <c r="R6140" s="15"/>
      <c r="S6140" s="13"/>
      <c r="T6140" s="13"/>
      <c r="U6140" s="19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12"/>
      <c r="K6141" s="30"/>
      <c r="L6141" s="2"/>
      <c r="M6141" s="15"/>
      <c r="N6141" s="11"/>
      <c r="O6141" s="11"/>
      <c r="P6141" s="11"/>
      <c r="Q6141" s="11"/>
      <c r="R6141" s="15"/>
      <c r="S6141" s="13"/>
      <c r="T6141" s="13"/>
      <c r="U6141" s="19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12"/>
      <c r="K6142" s="30"/>
      <c r="L6142" s="2"/>
      <c r="M6142" s="15"/>
      <c r="N6142" s="11"/>
      <c r="O6142" s="11"/>
      <c r="P6142" s="11"/>
      <c r="Q6142" s="11"/>
      <c r="R6142" s="15"/>
      <c r="S6142" s="13"/>
      <c r="T6142" s="13"/>
      <c r="U6142" s="19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12"/>
      <c r="K6143" s="30"/>
      <c r="L6143" s="2"/>
      <c r="M6143" s="15"/>
      <c r="N6143" s="11"/>
      <c r="O6143" s="11"/>
      <c r="P6143" s="11"/>
      <c r="Q6143" s="11"/>
      <c r="R6143" s="15"/>
      <c r="S6143" s="13"/>
      <c r="T6143" s="13"/>
      <c r="U6143" s="19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12"/>
      <c r="K6144" s="30"/>
      <c r="L6144" s="2"/>
      <c r="M6144" s="15"/>
      <c r="N6144" s="11"/>
      <c r="O6144" s="11"/>
      <c r="P6144" s="11"/>
      <c r="Q6144" s="11"/>
      <c r="R6144" s="15"/>
      <c r="S6144" s="13"/>
      <c r="T6144" s="13"/>
      <c r="U6144" s="19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12"/>
      <c r="K6145" s="30"/>
      <c r="L6145" s="2"/>
      <c r="M6145" s="15"/>
      <c r="N6145" s="11"/>
      <c r="O6145" s="11"/>
      <c r="P6145" s="11"/>
      <c r="Q6145" s="11"/>
      <c r="R6145" s="15"/>
      <c r="S6145" s="13"/>
      <c r="T6145" s="13"/>
      <c r="U6145" s="19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12"/>
      <c r="K6146" s="30"/>
      <c r="L6146" s="2"/>
      <c r="M6146" s="15"/>
      <c r="N6146" s="11"/>
      <c r="O6146" s="11"/>
      <c r="P6146" s="11"/>
      <c r="Q6146" s="11"/>
      <c r="R6146" s="15"/>
      <c r="S6146" s="13"/>
      <c r="T6146" s="13"/>
      <c r="U6146" s="19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12"/>
      <c r="K6147" s="30"/>
      <c r="L6147" s="2"/>
      <c r="M6147" s="15"/>
      <c r="N6147" s="11"/>
      <c r="O6147" s="11"/>
      <c r="P6147" s="11"/>
      <c r="Q6147" s="11"/>
      <c r="R6147" s="15"/>
      <c r="S6147" s="13"/>
      <c r="T6147" s="13"/>
      <c r="U6147" s="19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12"/>
      <c r="K6148" s="30"/>
      <c r="L6148" s="2"/>
      <c r="M6148" s="15"/>
      <c r="N6148" s="11"/>
      <c r="O6148" s="11"/>
      <c r="P6148" s="11"/>
      <c r="Q6148" s="11"/>
      <c r="R6148" s="15"/>
      <c r="S6148" s="13"/>
      <c r="T6148" s="13"/>
      <c r="U6148" s="19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12"/>
      <c r="K6149" s="30"/>
      <c r="L6149" s="2"/>
      <c r="M6149" s="15"/>
      <c r="N6149" s="11"/>
      <c r="O6149" s="11"/>
      <c r="P6149" s="11"/>
      <c r="Q6149" s="11"/>
      <c r="R6149" s="15"/>
      <c r="S6149" s="13"/>
      <c r="T6149" s="13"/>
      <c r="U6149" s="19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12"/>
      <c r="K6150" s="30"/>
      <c r="L6150" s="2"/>
      <c r="M6150" s="15"/>
      <c r="N6150" s="11"/>
      <c r="O6150" s="11"/>
      <c r="P6150" s="11"/>
      <c r="Q6150" s="11"/>
      <c r="R6150" s="15"/>
      <c r="S6150" s="13"/>
      <c r="T6150" s="13"/>
      <c r="U6150" s="19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12"/>
      <c r="K6151" s="30"/>
      <c r="L6151" s="2"/>
      <c r="M6151" s="15"/>
      <c r="N6151" s="11"/>
      <c r="O6151" s="11"/>
      <c r="P6151" s="11"/>
      <c r="Q6151" s="11"/>
      <c r="R6151" s="15"/>
      <c r="S6151" s="13"/>
      <c r="T6151" s="13"/>
      <c r="U6151" s="19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12"/>
      <c r="K6152" s="30"/>
      <c r="L6152" s="2"/>
      <c r="M6152" s="15"/>
      <c r="N6152" s="11"/>
      <c r="O6152" s="11"/>
      <c r="P6152" s="11"/>
      <c r="Q6152" s="11"/>
      <c r="R6152" s="15"/>
      <c r="S6152" s="13"/>
      <c r="T6152" s="13"/>
      <c r="U6152" s="19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12"/>
      <c r="K6153" s="30"/>
      <c r="L6153" s="2"/>
      <c r="M6153" s="15"/>
      <c r="N6153" s="11"/>
      <c r="O6153" s="11"/>
      <c r="P6153" s="11"/>
      <c r="Q6153" s="11"/>
      <c r="R6153" s="15"/>
      <c r="S6153" s="13"/>
      <c r="T6153" s="13"/>
      <c r="U6153" s="19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12"/>
      <c r="K6154" s="30"/>
      <c r="L6154" s="2"/>
      <c r="M6154" s="15"/>
      <c r="N6154" s="11"/>
      <c r="O6154" s="11"/>
      <c r="P6154" s="11"/>
      <c r="Q6154" s="11"/>
      <c r="R6154" s="15"/>
      <c r="S6154" s="13"/>
      <c r="T6154" s="13"/>
      <c r="U6154" s="19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12"/>
      <c r="K6155" s="30"/>
      <c r="L6155" s="2"/>
      <c r="M6155" s="15"/>
      <c r="N6155" s="11"/>
      <c r="O6155" s="11"/>
      <c r="P6155" s="11"/>
      <c r="Q6155" s="11"/>
      <c r="R6155" s="15"/>
      <c r="S6155" s="13"/>
      <c r="T6155" s="13"/>
      <c r="U6155" s="19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12"/>
      <c r="K6156" s="30"/>
      <c r="L6156" s="2"/>
      <c r="M6156" s="15"/>
      <c r="N6156" s="11"/>
      <c r="O6156" s="11"/>
      <c r="P6156" s="11"/>
      <c r="Q6156" s="11"/>
      <c r="R6156" s="15"/>
      <c r="S6156" s="13"/>
      <c r="T6156" s="13"/>
      <c r="U6156" s="19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12"/>
      <c r="K6157" s="30"/>
      <c r="L6157" s="2"/>
      <c r="M6157" s="15"/>
      <c r="N6157" s="11"/>
      <c r="O6157" s="11"/>
      <c r="P6157" s="11"/>
      <c r="Q6157" s="11"/>
      <c r="R6157" s="15"/>
      <c r="S6157" s="13"/>
      <c r="T6157" s="13"/>
      <c r="U6157" s="19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12"/>
      <c r="K6158" s="30"/>
      <c r="L6158" s="2"/>
      <c r="M6158" s="15"/>
      <c r="N6158" s="11"/>
      <c r="O6158" s="11"/>
      <c r="P6158" s="11"/>
      <c r="Q6158" s="11"/>
      <c r="R6158" s="15"/>
      <c r="S6158" s="13"/>
      <c r="T6158" s="13"/>
      <c r="U6158" s="19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12"/>
      <c r="K6159" s="30"/>
      <c r="L6159" s="2"/>
      <c r="M6159" s="15"/>
      <c r="N6159" s="11"/>
      <c r="O6159" s="11"/>
      <c r="P6159" s="11"/>
      <c r="Q6159" s="11"/>
      <c r="R6159" s="15"/>
      <c r="S6159" s="13"/>
      <c r="T6159" s="13"/>
      <c r="U6159" s="19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12"/>
      <c r="K6160" s="30"/>
      <c r="L6160" s="2"/>
      <c r="M6160" s="15"/>
      <c r="N6160" s="11"/>
      <c r="O6160" s="11"/>
      <c r="P6160" s="11"/>
      <c r="Q6160" s="11"/>
      <c r="R6160" s="15"/>
      <c r="S6160" s="13"/>
      <c r="T6160" s="13"/>
      <c r="U6160" s="19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12"/>
      <c r="K6161" s="30"/>
      <c r="L6161" s="2"/>
      <c r="M6161" s="15"/>
      <c r="N6161" s="11"/>
      <c r="O6161" s="11"/>
      <c r="P6161" s="11"/>
      <c r="Q6161" s="11"/>
      <c r="R6161" s="15"/>
      <c r="S6161" s="13"/>
      <c r="T6161" s="13"/>
      <c r="U6161" s="19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12"/>
      <c r="K6162" s="30"/>
      <c r="L6162" s="2"/>
      <c r="M6162" s="15"/>
      <c r="N6162" s="11"/>
      <c r="O6162" s="11"/>
      <c r="P6162" s="11"/>
      <c r="Q6162" s="11"/>
      <c r="R6162" s="15"/>
      <c r="S6162" s="13"/>
      <c r="T6162" s="13"/>
      <c r="U6162" s="19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12"/>
      <c r="K6163" s="30"/>
      <c r="L6163" s="2"/>
      <c r="M6163" s="15"/>
      <c r="N6163" s="11"/>
      <c r="O6163" s="11"/>
      <c r="P6163" s="11"/>
      <c r="Q6163" s="11"/>
      <c r="R6163" s="15"/>
      <c r="S6163" s="13"/>
      <c r="T6163" s="13"/>
      <c r="U6163" s="19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12"/>
      <c r="K6164" s="30"/>
      <c r="L6164" s="2"/>
      <c r="M6164" s="15"/>
      <c r="N6164" s="11"/>
      <c r="O6164" s="11"/>
      <c r="P6164" s="11"/>
      <c r="Q6164" s="11"/>
      <c r="R6164" s="15"/>
      <c r="S6164" s="13"/>
      <c r="T6164" s="13"/>
      <c r="U6164" s="19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12"/>
      <c r="K6165" s="30"/>
      <c r="L6165" s="2"/>
      <c r="M6165" s="15"/>
      <c r="N6165" s="11"/>
      <c r="O6165" s="11"/>
      <c r="P6165" s="11"/>
      <c r="Q6165" s="11"/>
      <c r="R6165" s="15"/>
      <c r="S6165" s="13"/>
      <c r="T6165" s="13"/>
      <c r="U6165" s="19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12"/>
      <c r="K6166" s="30"/>
      <c r="L6166" s="2"/>
      <c r="M6166" s="15"/>
      <c r="N6166" s="11"/>
      <c r="O6166" s="11"/>
      <c r="P6166" s="11"/>
      <c r="Q6166" s="11"/>
      <c r="R6166" s="15"/>
      <c r="S6166" s="13"/>
      <c r="T6166" s="13"/>
      <c r="U6166" s="19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12"/>
      <c r="K6167" s="30"/>
      <c r="L6167" s="2"/>
      <c r="M6167" s="15"/>
      <c r="N6167" s="11"/>
      <c r="O6167" s="11"/>
      <c r="P6167" s="11"/>
      <c r="Q6167" s="11"/>
      <c r="R6167" s="15"/>
      <c r="S6167" s="13"/>
      <c r="T6167" s="13"/>
      <c r="U6167" s="19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12"/>
      <c r="K6168" s="30"/>
      <c r="L6168" s="2"/>
      <c r="M6168" s="15"/>
      <c r="N6168" s="11"/>
      <c r="O6168" s="11"/>
      <c r="P6168" s="11"/>
      <c r="Q6168" s="11"/>
      <c r="R6168" s="15"/>
      <c r="S6168" s="13"/>
      <c r="T6168" s="13"/>
      <c r="U6168" s="19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12"/>
      <c r="K6169" s="30"/>
      <c r="L6169" s="2"/>
      <c r="M6169" s="15"/>
      <c r="N6169" s="11"/>
      <c r="O6169" s="11"/>
      <c r="P6169" s="11"/>
      <c r="Q6169" s="11"/>
      <c r="R6169" s="15"/>
      <c r="S6169" s="13"/>
      <c r="T6169" s="13"/>
      <c r="U6169" s="19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12"/>
      <c r="K6170" s="30"/>
      <c r="L6170" s="2"/>
      <c r="M6170" s="15"/>
      <c r="N6170" s="11"/>
      <c r="O6170" s="11"/>
      <c r="P6170" s="11"/>
      <c r="Q6170" s="11"/>
      <c r="R6170" s="15"/>
      <c r="S6170" s="13"/>
      <c r="T6170" s="13"/>
      <c r="U6170" s="19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12"/>
      <c r="K6171" s="30"/>
      <c r="L6171" s="2"/>
      <c r="M6171" s="15"/>
      <c r="N6171" s="11"/>
      <c r="O6171" s="11"/>
      <c r="P6171" s="11"/>
      <c r="Q6171" s="11"/>
      <c r="R6171" s="15"/>
      <c r="S6171" s="13"/>
      <c r="T6171" s="13"/>
      <c r="U6171" s="19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12"/>
      <c r="K6172" s="30"/>
      <c r="L6172" s="2"/>
      <c r="M6172" s="15"/>
      <c r="N6172" s="11"/>
      <c r="O6172" s="11"/>
      <c r="P6172" s="11"/>
      <c r="Q6172" s="11"/>
      <c r="R6172" s="15"/>
      <c r="S6172" s="13"/>
      <c r="T6172" s="13"/>
      <c r="U6172" s="19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12"/>
      <c r="K6173" s="30"/>
      <c r="L6173" s="2"/>
      <c r="M6173" s="15"/>
      <c r="N6173" s="11"/>
      <c r="O6173" s="11"/>
      <c r="P6173" s="11"/>
      <c r="Q6173" s="11"/>
      <c r="R6173" s="15"/>
      <c r="S6173" s="13"/>
      <c r="T6173" s="13"/>
      <c r="U6173" s="19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12"/>
      <c r="K6174" s="30"/>
      <c r="L6174" s="2"/>
      <c r="M6174" s="15"/>
      <c r="N6174" s="11"/>
      <c r="O6174" s="11"/>
      <c r="P6174" s="11"/>
      <c r="Q6174" s="11"/>
      <c r="R6174" s="15"/>
      <c r="S6174" s="13"/>
      <c r="T6174" s="13"/>
      <c r="U6174" s="19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12"/>
      <c r="K6175" s="30"/>
      <c r="L6175" s="2"/>
      <c r="M6175" s="15"/>
      <c r="N6175" s="11"/>
      <c r="O6175" s="11"/>
      <c r="P6175" s="11"/>
      <c r="Q6175" s="11"/>
      <c r="R6175" s="15"/>
      <c r="S6175" s="13"/>
      <c r="T6175" s="13"/>
      <c r="U6175" s="19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12"/>
      <c r="K6176" s="30"/>
      <c r="L6176" s="2"/>
      <c r="M6176" s="15"/>
      <c r="N6176" s="11"/>
      <c r="O6176" s="11"/>
      <c r="P6176" s="11"/>
      <c r="Q6176" s="11"/>
      <c r="R6176" s="15"/>
      <c r="S6176" s="13"/>
      <c r="T6176" s="13"/>
      <c r="U6176" s="19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12"/>
      <c r="K6177" s="30"/>
      <c r="L6177" s="2"/>
      <c r="M6177" s="15"/>
      <c r="N6177" s="11"/>
      <c r="O6177" s="11"/>
      <c r="P6177" s="11"/>
      <c r="Q6177" s="11"/>
      <c r="R6177" s="15"/>
      <c r="S6177" s="13"/>
      <c r="T6177" s="13"/>
      <c r="U6177" s="19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12"/>
      <c r="K6178" s="30"/>
      <c r="L6178" s="2"/>
      <c r="M6178" s="15"/>
      <c r="N6178" s="11"/>
      <c r="O6178" s="11"/>
      <c r="P6178" s="11"/>
      <c r="Q6178" s="11"/>
      <c r="R6178" s="15"/>
      <c r="S6178" s="13"/>
      <c r="T6178" s="13"/>
      <c r="U6178" s="19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12"/>
      <c r="K6179" s="30"/>
      <c r="L6179" s="2"/>
      <c r="M6179" s="15"/>
      <c r="N6179" s="11"/>
      <c r="O6179" s="11"/>
      <c r="P6179" s="11"/>
      <c r="Q6179" s="11"/>
      <c r="R6179" s="15"/>
      <c r="S6179" s="13"/>
      <c r="T6179" s="13"/>
      <c r="U6179" s="19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12"/>
      <c r="K6180" s="30"/>
      <c r="L6180" s="2"/>
      <c r="M6180" s="15"/>
      <c r="N6180" s="11"/>
      <c r="O6180" s="11"/>
      <c r="P6180" s="11"/>
      <c r="Q6180" s="11"/>
      <c r="R6180" s="15"/>
      <c r="S6180" s="13"/>
      <c r="T6180" s="13"/>
      <c r="U6180" s="19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12"/>
      <c r="K6181" s="30"/>
      <c r="L6181" s="2"/>
      <c r="M6181" s="15"/>
      <c r="N6181" s="11"/>
      <c r="O6181" s="11"/>
      <c r="P6181" s="11"/>
      <c r="Q6181" s="11"/>
      <c r="R6181" s="15"/>
      <c r="S6181" s="13"/>
      <c r="T6181" s="13"/>
      <c r="U6181" s="19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12"/>
      <c r="K6182" s="30"/>
      <c r="L6182" s="2"/>
      <c r="M6182" s="15"/>
      <c r="N6182" s="11"/>
      <c r="O6182" s="11"/>
      <c r="P6182" s="11"/>
      <c r="Q6182" s="11"/>
      <c r="R6182" s="15"/>
      <c r="S6182" s="13"/>
      <c r="T6182" s="13"/>
      <c r="U6182" s="19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12"/>
      <c r="K6183" s="30"/>
      <c r="L6183" s="2"/>
      <c r="M6183" s="15"/>
      <c r="N6183" s="11"/>
      <c r="O6183" s="11"/>
      <c r="P6183" s="11"/>
      <c r="Q6183" s="11"/>
      <c r="R6183" s="15"/>
      <c r="S6183" s="13"/>
      <c r="T6183" s="13"/>
      <c r="U6183" s="19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12"/>
      <c r="K6184" s="30"/>
      <c r="L6184" s="2"/>
      <c r="M6184" s="15"/>
      <c r="N6184" s="11"/>
      <c r="O6184" s="11"/>
      <c r="P6184" s="11"/>
      <c r="Q6184" s="11"/>
      <c r="R6184" s="15"/>
      <c r="S6184" s="13"/>
      <c r="T6184" s="13"/>
      <c r="U6184" s="19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12"/>
      <c r="K6185" s="30"/>
      <c r="L6185" s="2"/>
      <c r="M6185" s="15"/>
      <c r="N6185" s="11"/>
      <c r="O6185" s="11"/>
      <c r="P6185" s="11"/>
      <c r="Q6185" s="11"/>
      <c r="R6185" s="15"/>
      <c r="S6185" s="13"/>
      <c r="T6185" s="13"/>
      <c r="U6185" s="19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12"/>
      <c r="K6186" s="30"/>
      <c r="L6186" s="2"/>
      <c r="M6186" s="15"/>
      <c r="N6186" s="11"/>
      <c r="O6186" s="11"/>
      <c r="P6186" s="11"/>
      <c r="Q6186" s="11"/>
      <c r="R6186" s="15"/>
      <c r="S6186" s="13"/>
      <c r="T6186" s="13"/>
      <c r="U6186" s="19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12"/>
      <c r="K6187" s="30"/>
      <c r="L6187" s="2"/>
      <c r="M6187" s="15"/>
      <c r="N6187" s="11"/>
      <c r="O6187" s="11"/>
      <c r="P6187" s="11"/>
      <c r="Q6187" s="11"/>
      <c r="R6187" s="15"/>
      <c r="S6187" s="13"/>
      <c r="T6187" s="13"/>
      <c r="U6187" s="19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12"/>
      <c r="K6188" s="30"/>
      <c r="L6188" s="2"/>
      <c r="M6188" s="15"/>
      <c r="N6188" s="11"/>
      <c r="O6188" s="11"/>
      <c r="P6188" s="11"/>
      <c r="Q6188" s="11"/>
      <c r="R6188" s="15"/>
      <c r="S6188" s="13"/>
      <c r="T6188" s="13"/>
      <c r="U6188" s="19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12"/>
      <c r="K6189" s="30"/>
      <c r="L6189" s="2"/>
      <c r="M6189" s="15"/>
      <c r="N6189" s="11"/>
      <c r="O6189" s="11"/>
      <c r="P6189" s="11"/>
      <c r="Q6189" s="11"/>
      <c r="R6189" s="15"/>
      <c r="S6189" s="13"/>
      <c r="T6189" s="13"/>
      <c r="U6189" s="19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12"/>
      <c r="K6190" s="30"/>
      <c r="L6190" s="2"/>
      <c r="M6190" s="15"/>
      <c r="N6190" s="11"/>
      <c r="O6190" s="11"/>
      <c r="P6190" s="11"/>
      <c r="Q6190" s="11"/>
      <c r="R6190" s="15"/>
      <c r="S6190" s="13"/>
      <c r="T6190" s="13"/>
      <c r="U6190" s="19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12"/>
      <c r="K6191" s="30"/>
      <c r="L6191" s="2"/>
      <c r="M6191" s="15"/>
      <c r="N6191" s="11"/>
      <c r="O6191" s="11"/>
      <c r="P6191" s="11"/>
      <c r="Q6191" s="11"/>
      <c r="R6191" s="15"/>
      <c r="S6191" s="13"/>
      <c r="T6191" s="13"/>
      <c r="U6191" s="19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12"/>
      <c r="K6192" s="30"/>
      <c r="L6192" s="2"/>
      <c r="M6192" s="15"/>
      <c r="N6192" s="11"/>
      <c r="O6192" s="11"/>
      <c r="P6192" s="11"/>
      <c r="Q6192" s="11"/>
      <c r="R6192" s="15"/>
      <c r="S6192" s="13"/>
      <c r="T6192" s="13"/>
      <c r="U6192" s="19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12"/>
      <c r="K6193" s="30"/>
      <c r="L6193" s="2"/>
      <c r="M6193" s="15"/>
      <c r="N6193" s="11"/>
      <c r="O6193" s="11"/>
      <c r="P6193" s="11"/>
      <c r="Q6193" s="11"/>
      <c r="R6193" s="15"/>
      <c r="S6193" s="13"/>
      <c r="T6193" s="13"/>
      <c r="U6193" s="19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12"/>
      <c r="K6194" s="30"/>
      <c r="L6194" s="2"/>
      <c r="M6194" s="15"/>
      <c r="N6194" s="11"/>
      <c r="O6194" s="11"/>
      <c r="P6194" s="11"/>
      <c r="Q6194" s="11"/>
      <c r="R6194" s="15"/>
      <c r="S6194" s="13"/>
      <c r="T6194" s="13"/>
      <c r="U6194" s="19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12"/>
      <c r="K6195" s="30"/>
      <c r="L6195" s="2"/>
      <c r="M6195" s="15"/>
      <c r="N6195" s="11"/>
      <c r="O6195" s="11"/>
      <c r="P6195" s="11"/>
      <c r="Q6195" s="11"/>
      <c r="R6195" s="15"/>
      <c r="S6195" s="13"/>
      <c r="T6195" s="13"/>
      <c r="U6195" s="19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12"/>
      <c r="K6196" s="30"/>
      <c r="L6196" s="2"/>
      <c r="M6196" s="15"/>
      <c r="N6196" s="11"/>
      <c r="O6196" s="11"/>
      <c r="P6196" s="11"/>
      <c r="Q6196" s="11"/>
      <c r="R6196" s="15"/>
      <c r="S6196" s="13"/>
      <c r="T6196" s="13"/>
      <c r="U6196" s="19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12"/>
      <c r="K6197" s="30"/>
      <c r="L6197" s="2"/>
      <c r="M6197" s="15"/>
      <c r="N6197" s="11"/>
      <c r="O6197" s="11"/>
      <c r="P6197" s="11"/>
      <c r="Q6197" s="11"/>
      <c r="R6197" s="15"/>
      <c r="S6197" s="13"/>
      <c r="T6197" s="13"/>
      <c r="U6197" s="19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12"/>
      <c r="K6198" s="30"/>
      <c r="L6198" s="2"/>
      <c r="M6198" s="15"/>
      <c r="N6198" s="11"/>
      <c r="O6198" s="11"/>
      <c r="P6198" s="11"/>
      <c r="Q6198" s="11"/>
      <c r="R6198" s="15"/>
      <c r="S6198" s="13"/>
      <c r="T6198" s="13"/>
      <c r="U6198" s="19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12"/>
      <c r="K6199" s="30"/>
      <c r="L6199" s="2"/>
      <c r="M6199" s="15"/>
      <c r="N6199" s="11"/>
      <c r="O6199" s="11"/>
      <c r="P6199" s="11"/>
      <c r="Q6199" s="11"/>
      <c r="R6199" s="15"/>
      <c r="S6199" s="13"/>
      <c r="T6199" s="13"/>
      <c r="U6199" s="19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12"/>
      <c r="K6200" s="30"/>
      <c r="L6200" s="2"/>
      <c r="M6200" s="15"/>
      <c r="N6200" s="11"/>
      <c r="O6200" s="11"/>
      <c r="P6200" s="11"/>
      <c r="Q6200" s="11"/>
      <c r="R6200" s="15"/>
      <c r="S6200" s="13"/>
      <c r="T6200" s="13"/>
      <c r="U6200" s="19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12"/>
      <c r="K6201" s="30"/>
      <c r="L6201" s="2"/>
      <c r="M6201" s="15"/>
      <c r="N6201" s="11"/>
      <c r="O6201" s="11"/>
      <c r="P6201" s="11"/>
      <c r="Q6201" s="11"/>
      <c r="R6201" s="15"/>
      <c r="S6201" s="13"/>
      <c r="T6201" s="13"/>
      <c r="U6201" s="19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12"/>
      <c r="K6202" s="30"/>
      <c r="L6202" s="2"/>
      <c r="M6202" s="15"/>
      <c r="N6202" s="11"/>
      <c r="O6202" s="11"/>
      <c r="P6202" s="11"/>
      <c r="Q6202" s="11"/>
      <c r="R6202" s="15"/>
      <c r="S6202" s="13"/>
      <c r="T6202" s="13"/>
      <c r="U6202" s="19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12"/>
      <c r="K6203" s="30"/>
      <c r="L6203" s="2"/>
      <c r="M6203" s="15"/>
      <c r="N6203" s="11"/>
      <c r="O6203" s="11"/>
      <c r="P6203" s="11"/>
      <c r="Q6203" s="11"/>
      <c r="R6203" s="15"/>
      <c r="S6203" s="13"/>
      <c r="T6203" s="13"/>
      <c r="U6203" s="19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12"/>
      <c r="K6204" s="30"/>
      <c r="L6204" s="2"/>
      <c r="M6204" s="15"/>
      <c r="N6204" s="11"/>
      <c r="O6204" s="11"/>
      <c r="P6204" s="11"/>
      <c r="Q6204" s="11"/>
      <c r="R6204" s="15"/>
      <c r="S6204" s="13"/>
      <c r="T6204" s="13"/>
      <c r="U6204" s="19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12"/>
      <c r="K6205" s="30"/>
      <c r="L6205" s="2"/>
      <c r="M6205" s="15"/>
      <c r="N6205" s="11"/>
      <c r="O6205" s="11"/>
      <c r="P6205" s="11"/>
      <c r="Q6205" s="11"/>
      <c r="R6205" s="15"/>
      <c r="S6205" s="13"/>
      <c r="T6205" s="13"/>
      <c r="U6205" s="19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12"/>
      <c r="K6206" s="30"/>
      <c r="L6206" s="2"/>
      <c r="M6206" s="15"/>
      <c r="N6206" s="11"/>
      <c r="O6206" s="11"/>
      <c r="P6206" s="11"/>
      <c r="Q6206" s="11"/>
      <c r="R6206" s="15"/>
      <c r="S6206" s="13"/>
      <c r="T6206" s="13"/>
      <c r="U6206" s="19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12"/>
      <c r="K6207" s="30"/>
      <c r="L6207" s="2"/>
      <c r="M6207" s="15"/>
      <c r="N6207" s="11"/>
      <c r="O6207" s="11"/>
      <c r="P6207" s="11"/>
      <c r="Q6207" s="11"/>
      <c r="R6207" s="15"/>
      <c r="S6207" s="13"/>
      <c r="T6207" s="13"/>
      <c r="U6207" s="19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12"/>
      <c r="K6208" s="30"/>
      <c r="L6208" s="2"/>
      <c r="M6208" s="15"/>
      <c r="N6208" s="11"/>
      <c r="O6208" s="11"/>
      <c r="P6208" s="11"/>
      <c r="Q6208" s="11"/>
      <c r="R6208" s="15"/>
      <c r="S6208" s="13"/>
      <c r="T6208" s="13"/>
      <c r="U6208" s="19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12"/>
      <c r="K6209" s="30"/>
      <c r="L6209" s="2"/>
      <c r="M6209" s="15"/>
      <c r="N6209" s="11"/>
      <c r="O6209" s="11"/>
      <c r="P6209" s="11"/>
      <c r="Q6209" s="11"/>
      <c r="R6209" s="15"/>
      <c r="S6209" s="13"/>
      <c r="T6209" s="13"/>
      <c r="U6209" s="19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12"/>
      <c r="K6210" s="30"/>
      <c r="L6210" s="2"/>
      <c r="M6210" s="15"/>
      <c r="N6210" s="11"/>
      <c r="O6210" s="11"/>
      <c r="P6210" s="11"/>
      <c r="Q6210" s="11"/>
      <c r="R6210" s="15"/>
      <c r="S6210" s="13"/>
      <c r="T6210" s="13"/>
      <c r="U6210" s="19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12"/>
      <c r="K6211" s="30"/>
      <c r="L6211" s="2"/>
      <c r="M6211" s="15"/>
      <c r="N6211" s="11"/>
      <c r="O6211" s="11"/>
      <c r="P6211" s="11"/>
      <c r="Q6211" s="11"/>
      <c r="R6211" s="15"/>
      <c r="S6211" s="13"/>
      <c r="T6211" s="13"/>
      <c r="U6211" s="19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12"/>
      <c r="K6212" s="30"/>
      <c r="L6212" s="2"/>
      <c r="M6212" s="15"/>
      <c r="N6212" s="11"/>
      <c r="O6212" s="11"/>
      <c r="P6212" s="11"/>
      <c r="Q6212" s="11"/>
      <c r="R6212" s="15"/>
      <c r="S6212" s="13"/>
      <c r="T6212" s="13"/>
      <c r="U6212" s="19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12"/>
      <c r="K6213" s="30"/>
      <c r="L6213" s="2"/>
      <c r="M6213" s="15"/>
      <c r="N6213" s="11"/>
      <c r="O6213" s="11"/>
      <c r="P6213" s="11"/>
      <c r="Q6213" s="11"/>
      <c r="R6213" s="15"/>
      <c r="S6213" s="13"/>
      <c r="T6213" s="13"/>
      <c r="U6213" s="19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12"/>
      <c r="K6214" s="30"/>
      <c r="L6214" s="2"/>
      <c r="M6214" s="15"/>
      <c r="N6214" s="11"/>
      <c r="O6214" s="11"/>
      <c r="P6214" s="11"/>
      <c r="Q6214" s="11"/>
      <c r="R6214" s="15"/>
      <c r="S6214" s="13"/>
      <c r="T6214" s="13"/>
      <c r="U6214" s="19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12"/>
      <c r="K6215" s="30"/>
      <c r="L6215" s="2"/>
      <c r="M6215" s="15"/>
      <c r="N6215" s="11"/>
      <c r="O6215" s="11"/>
      <c r="P6215" s="11"/>
      <c r="Q6215" s="11"/>
      <c r="R6215" s="15"/>
      <c r="S6215" s="13"/>
      <c r="T6215" s="13"/>
      <c r="U6215" s="19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12"/>
      <c r="K6216" s="30"/>
      <c r="L6216" s="2"/>
      <c r="M6216" s="15"/>
      <c r="N6216" s="11"/>
      <c r="O6216" s="11"/>
      <c r="P6216" s="11"/>
      <c r="Q6216" s="11"/>
      <c r="R6216" s="15"/>
      <c r="S6216" s="13"/>
      <c r="T6216" s="13"/>
      <c r="U6216" s="19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12"/>
      <c r="K6217" s="30"/>
      <c r="L6217" s="2"/>
      <c r="M6217" s="15"/>
      <c r="N6217" s="11"/>
      <c r="O6217" s="11"/>
      <c r="P6217" s="11"/>
      <c r="Q6217" s="11"/>
      <c r="R6217" s="15"/>
      <c r="S6217" s="13"/>
      <c r="T6217" s="13"/>
      <c r="U6217" s="19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12"/>
      <c r="K6218" s="30"/>
      <c r="L6218" s="2"/>
      <c r="M6218" s="15"/>
      <c r="N6218" s="11"/>
      <c r="O6218" s="11"/>
      <c r="P6218" s="11"/>
      <c r="Q6218" s="11"/>
      <c r="R6218" s="15"/>
      <c r="S6218" s="13"/>
      <c r="T6218" s="13"/>
      <c r="U6218" s="19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12"/>
      <c r="K6219" s="30"/>
      <c r="L6219" s="2"/>
      <c r="M6219" s="15"/>
      <c r="N6219" s="11"/>
      <c r="O6219" s="11"/>
      <c r="P6219" s="11"/>
      <c r="Q6219" s="11"/>
      <c r="R6219" s="15"/>
      <c r="S6219" s="13"/>
      <c r="T6219" s="13"/>
      <c r="U6219" s="19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12"/>
      <c r="K6220" s="30"/>
      <c r="L6220" s="2"/>
      <c r="M6220" s="15"/>
      <c r="N6220" s="11"/>
      <c r="O6220" s="11"/>
      <c r="P6220" s="11"/>
      <c r="Q6220" s="11"/>
      <c r="R6220" s="15"/>
      <c r="S6220" s="13"/>
      <c r="T6220" s="13"/>
      <c r="U6220" s="19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12"/>
      <c r="K6221" s="30"/>
      <c r="L6221" s="2"/>
      <c r="M6221" s="15"/>
      <c r="N6221" s="11"/>
      <c r="O6221" s="11"/>
      <c r="P6221" s="11"/>
      <c r="Q6221" s="11"/>
      <c r="R6221" s="15"/>
      <c r="S6221" s="13"/>
      <c r="T6221" s="13"/>
      <c r="U6221" s="19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12"/>
      <c r="K6222" s="30"/>
      <c r="L6222" s="2"/>
      <c r="M6222" s="15"/>
      <c r="N6222" s="11"/>
      <c r="O6222" s="11"/>
      <c r="P6222" s="11"/>
      <c r="Q6222" s="11"/>
      <c r="R6222" s="15"/>
      <c r="S6222" s="13"/>
      <c r="T6222" s="13"/>
      <c r="U6222" s="19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12"/>
      <c r="K6223" s="30"/>
      <c r="L6223" s="2"/>
      <c r="M6223" s="15"/>
      <c r="N6223" s="11"/>
      <c r="O6223" s="11"/>
      <c r="P6223" s="11"/>
      <c r="Q6223" s="11"/>
      <c r="R6223" s="15"/>
      <c r="S6223" s="13"/>
      <c r="T6223" s="13"/>
      <c r="U6223" s="19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12"/>
      <c r="K6224" s="30"/>
      <c r="L6224" s="2"/>
      <c r="M6224" s="15"/>
      <c r="N6224" s="11"/>
      <c r="O6224" s="11"/>
      <c r="P6224" s="11"/>
      <c r="Q6224" s="11"/>
      <c r="R6224" s="15"/>
      <c r="S6224" s="13"/>
      <c r="T6224" s="13"/>
      <c r="U6224" s="19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12"/>
      <c r="K6225" s="30"/>
      <c r="L6225" s="2"/>
      <c r="M6225" s="15"/>
      <c r="N6225" s="11"/>
      <c r="O6225" s="11"/>
      <c r="P6225" s="11"/>
      <c r="Q6225" s="11"/>
      <c r="R6225" s="15"/>
      <c r="S6225" s="13"/>
      <c r="T6225" s="13"/>
      <c r="U6225" s="19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12"/>
      <c r="K6226" s="30"/>
      <c r="L6226" s="2"/>
      <c r="M6226" s="15"/>
      <c r="N6226" s="11"/>
      <c r="O6226" s="11"/>
      <c r="P6226" s="11"/>
      <c r="Q6226" s="11"/>
      <c r="R6226" s="15"/>
      <c r="S6226" s="13"/>
      <c r="T6226" s="13"/>
      <c r="U6226" s="19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12"/>
      <c r="K6227" s="30"/>
      <c r="L6227" s="2"/>
      <c r="M6227" s="15"/>
      <c r="N6227" s="11"/>
      <c r="O6227" s="11"/>
      <c r="P6227" s="11"/>
      <c r="Q6227" s="11"/>
      <c r="R6227" s="15"/>
      <c r="S6227" s="13"/>
      <c r="T6227" s="13"/>
      <c r="U6227" s="19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12"/>
      <c r="K6228" s="30"/>
      <c r="L6228" s="2"/>
      <c r="M6228" s="15"/>
      <c r="N6228" s="11"/>
      <c r="O6228" s="11"/>
      <c r="P6228" s="11"/>
      <c r="Q6228" s="11"/>
      <c r="R6228" s="15"/>
      <c r="S6228" s="13"/>
      <c r="T6228" s="13"/>
      <c r="U6228" s="19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12"/>
      <c r="K6229" s="30"/>
      <c r="L6229" s="2"/>
      <c r="M6229" s="15"/>
      <c r="N6229" s="11"/>
      <c r="O6229" s="11"/>
      <c r="P6229" s="11"/>
      <c r="Q6229" s="11"/>
      <c r="R6229" s="15"/>
      <c r="S6229" s="13"/>
      <c r="T6229" s="13"/>
      <c r="U6229" s="19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12"/>
      <c r="K6230" s="30"/>
      <c r="L6230" s="2"/>
      <c r="M6230" s="15"/>
      <c r="N6230" s="11"/>
      <c r="O6230" s="11"/>
      <c r="P6230" s="11"/>
      <c r="Q6230" s="11"/>
      <c r="R6230" s="15"/>
      <c r="S6230" s="13"/>
      <c r="T6230" s="13"/>
      <c r="U6230" s="19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12"/>
      <c r="K6231" s="30"/>
      <c r="L6231" s="2"/>
      <c r="M6231" s="15"/>
      <c r="N6231" s="11"/>
      <c r="O6231" s="11"/>
      <c r="P6231" s="11"/>
      <c r="Q6231" s="11"/>
      <c r="R6231" s="15"/>
      <c r="S6231" s="13"/>
      <c r="T6231" s="13"/>
      <c r="U6231" s="19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12"/>
      <c r="K6232" s="30"/>
      <c r="L6232" s="2"/>
      <c r="M6232" s="15"/>
      <c r="N6232" s="11"/>
      <c r="O6232" s="11"/>
      <c r="P6232" s="11"/>
      <c r="Q6232" s="11"/>
      <c r="R6232" s="15"/>
      <c r="S6232" s="13"/>
      <c r="T6232" s="13"/>
      <c r="U6232" s="19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12"/>
      <c r="K6233" s="30"/>
      <c r="L6233" s="2"/>
      <c r="M6233" s="15"/>
      <c r="N6233" s="11"/>
      <c r="O6233" s="11"/>
      <c r="P6233" s="11"/>
      <c r="Q6233" s="11"/>
      <c r="R6233" s="15"/>
      <c r="S6233" s="13"/>
      <c r="T6233" s="13"/>
      <c r="U6233" s="19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12"/>
      <c r="K6234" s="30"/>
      <c r="L6234" s="2"/>
      <c r="M6234" s="15"/>
      <c r="N6234" s="11"/>
      <c r="O6234" s="11"/>
      <c r="P6234" s="11"/>
      <c r="Q6234" s="11"/>
      <c r="R6234" s="15"/>
      <c r="S6234" s="13"/>
      <c r="T6234" s="13"/>
      <c r="U6234" s="19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12"/>
      <c r="K6235" s="30"/>
      <c r="L6235" s="2"/>
      <c r="M6235" s="15"/>
      <c r="N6235" s="11"/>
      <c r="O6235" s="11"/>
      <c r="P6235" s="11"/>
      <c r="Q6235" s="11"/>
      <c r="R6235" s="15"/>
      <c r="S6235" s="13"/>
      <c r="T6235" s="13"/>
      <c r="U6235" s="19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12"/>
      <c r="K6236" s="30"/>
      <c r="L6236" s="2"/>
      <c r="M6236" s="15"/>
      <c r="N6236" s="11"/>
      <c r="O6236" s="11"/>
      <c r="P6236" s="11"/>
      <c r="Q6236" s="11"/>
      <c r="R6236" s="15"/>
      <c r="S6236" s="13"/>
      <c r="T6236" s="13"/>
      <c r="U6236" s="19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12"/>
      <c r="K6237" s="30"/>
      <c r="L6237" s="2"/>
      <c r="M6237" s="15"/>
      <c r="N6237" s="11"/>
      <c r="O6237" s="11"/>
      <c r="P6237" s="11"/>
      <c r="Q6237" s="11"/>
      <c r="R6237" s="15"/>
      <c r="S6237" s="13"/>
      <c r="T6237" s="13"/>
      <c r="U6237" s="19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12"/>
      <c r="K6238" s="30"/>
      <c r="L6238" s="2"/>
      <c r="M6238" s="15"/>
      <c r="N6238" s="11"/>
      <c r="O6238" s="11"/>
      <c r="P6238" s="11"/>
      <c r="Q6238" s="11"/>
      <c r="R6238" s="15"/>
      <c r="S6238" s="13"/>
      <c r="T6238" s="13"/>
      <c r="U6238" s="19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12"/>
      <c r="K6239" s="30"/>
      <c r="L6239" s="2"/>
      <c r="M6239" s="15"/>
      <c r="N6239" s="11"/>
      <c r="O6239" s="11"/>
      <c r="P6239" s="11"/>
      <c r="Q6239" s="11"/>
      <c r="R6239" s="15"/>
      <c r="S6239" s="13"/>
      <c r="T6239" s="13"/>
      <c r="U6239" s="19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12"/>
      <c r="K6240" s="30"/>
      <c r="L6240" s="2"/>
      <c r="M6240" s="15"/>
      <c r="N6240" s="11"/>
      <c r="O6240" s="11"/>
      <c r="P6240" s="11"/>
      <c r="Q6240" s="11"/>
      <c r="R6240" s="15"/>
      <c r="S6240" s="13"/>
      <c r="T6240" s="13"/>
      <c r="U6240" s="19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12"/>
      <c r="K6241" s="30"/>
      <c r="L6241" s="2"/>
      <c r="M6241" s="15"/>
      <c r="N6241" s="11"/>
      <c r="O6241" s="11"/>
      <c r="P6241" s="11"/>
      <c r="Q6241" s="11"/>
      <c r="R6241" s="15"/>
      <c r="S6241" s="13"/>
      <c r="T6241" s="13"/>
      <c r="U6241" s="19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12"/>
      <c r="K6242" s="30"/>
      <c r="L6242" s="2"/>
      <c r="M6242" s="15"/>
      <c r="N6242" s="11"/>
      <c r="O6242" s="11"/>
      <c r="P6242" s="11"/>
      <c r="Q6242" s="11"/>
      <c r="R6242" s="15"/>
      <c r="S6242" s="13"/>
      <c r="T6242" s="13"/>
      <c r="U6242" s="19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12"/>
      <c r="K6243" s="30"/>
      <c r="L6243" s="2"/>
      <c r="M6243" s="15"/>
      <c r="N6243" s="11"/>
      <c r="O6243" s="11"/>
      <c r="P6243" s="11"/>
      <c r="Q6243" s="11"/>
      <c r="R6243" s="15"/>
      <c r="S6243" s="13"/>
      <c r="T6243" s="13"/>
      <c r="U6243" s="19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12"/>
      <c r="K6244" s="30"/>
      <c r="L6244" s="2"/>
      <c r="M6244" s="15"/>
      <c r="N6244" s="11"/>
      <c r="O6244" s="11"/>
      <c r="P6244" s="11"/>
      <c r="Q6244" s="11"/>
      <c r="R6244" s="15"/>
      <c r="S6244" s="13"/>
      <c r="T6244" s="13"/>
      <c r="U6244" s="19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12"/>
      <c r="K6245" s="30"/>
      <c r="L6245" s="2"/>
      <c r="M6245" s="15"/>
      <c r="N6245" s="11"/>
      <c r="O6245" s="11"/>
      <c r="P6245" s="11"/>
      <c r="Q6245" s="11"/>
      <c r="R6245" s="15"/>
      <c r="S6245" s="13"/>
      <c r="T6245" s="13"/>
      <c r="U6245" s="19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12"/>
      <c r="K6246" s="30"/>
      <c r="L6246" s="2"/>
      <c r="M6246" s="15"/>
      <c r="N6246" s="11"/>
      <c r="O6246" s="11"/>
      <c r="P6246" s="11"/>
      <c r="Q6246" s="11"/>
      <c r="R6246" s="15"/>
      <c r="S6246" s="13"/>
      <c r="T6246" s="13"/>
      <c r="U6246" s="19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12"/>
      <c r="K6247" s="30"/>
      <c r="L6247" s="2"/>
      <c r="M6247" s="15"/>
      <c r="N6247" s="11"/>
      <c r="O6247" s="11"/>
      <c r="P6247" s="11"/>
      <c r="Q6247" s="11"/>
      <c r="R6247" s="15"/>
      <c r="S6247" s="13"/>
      <c r="T6247" s="13"/>
      <c r="U6247" s="19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12"/>
      <c r="K6248" s="30"/>
      <c r="L6248" s="2"/>
      <c r="M6248" s="15"/>
      <c r="N6248" s="11"/>
      <c r="O6248" s="11"/>
      <c r="P6248" s="11"/>
      <c r="Q6248" s="11"/>
      <c r="R6248" s="15"/>
      <c r="S6248" s="13"/>
      <c r="T6248" s="13"/>
      <c r="U6248" s="19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12"/>
      <c r="K6249" s="30"/>
      <c r="L6249" s="2"/>
      <c r="M6249" s="15"/>
      <c r="N6249" s="11"/>
      <c r="O6249" s="11"/>
      <c r="P6249" s="11"/>
      <c r="Q6249" s="11"/>
      <c r="R6249" s="15"/>
      <c r="S6249" s="13"/>
      <c r="T6249" s="13"/>
      <c r="U6249" s="19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12"/>
      <c r="K6250" s="30"/>
      <c r="L6250" s="2"/>
      <c r="M6250" s="15"/>
      <c r="N6250" s="11"/>
      <c r="O6250" s="11"/>
      <c r="P6250" s="11"/>
      <c r="Q6250" s="11"/>
      <c r="R6250" s="15"/>
      <c r="S6250" s="13"/>
      <c r="T6250" s="13"/>
      <c r="U6250" s="19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12"/>
      <c r="K6251" s="30"/>
      <c r="L6251" s="2"/>
      <c r="M6251" s="15"/>
      <c r="N6251" s="11"/>
      <c r="O6251" s="11"/>
      <c r="P6251" s="11"/>
      <c r="Q6251" s="11"/>
      <c r="R6251" s="15"/>
      <c r="S6251" s="13"/>
      <c r="T6251" s="13"/>
      <c r="U6251" s="19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12"/>
      <c r="K6252" s="30"/>
      <c r="L6252" s="2"/>
      <c r="M6252" s="15"/>
      <c r="N6252" s="11"/>
      <c r="O6252" s="11"/>
      <c r="P6252" s="11"/>
      <c r="Q6252" s="11"/>
      <c r="R6252" s="15"/>
      <c r="S6252" s="13"/>
      <c r="T6252" s="13"/>
      <c r="U6252" s="19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12"/>
      <c r="K6253" s="30"/>
      <c r="L6253" s="2"/>
      <c r="M6253" s="15"/>
      <c r="N6253" s="11"/>
      <c r="O6253" s="11"/>
      <c r="P6253" s="11"/>
      <c r="Q6253" s="11"/>
      <c r="R6253" s="15"/>
      <c r="S6253" s="13"/>
      <c r="T6253" s="13"/>
      <c r="U6253" s="19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12"/>
      <c r="K6254" s="30"/>
      <c r="L6254" s="2"/>
      <c r="M6254" s="15"/>
      <c r="N6254" s="11"/>
      <c r="O6254" s="11"/>
      <c r="P6254" s="11"/>
      <c r="Q6254" s="11"/>
      <c r="R6254" s="15"/>
      <c r="S6254" s="13"/>
      <c r="T6254" s="13"/>
      <c r="U6254" s="19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12"/>
      <c r="K6255" s="30"/>
      <c r="L6255" s="2"/>
      <c r="M6255" s="15"/>
      <c r="N6255" s="11"/>
      <c r="O6255" s="11"/>
      <c r="P6255" s="11"/>
      <c r="Q6255" s="11"/>
      <c r="R6255" s="15"/>
      <c r="S6255" s="13"/>
      <c r="T6255" s="13"/>
      <c r="U6255" s="19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12"/>
      <c r="K6256" s="30"/>
      <c r="L6256" s="2"/>
      <c r="M6256" s="15"/>
      <c r="N6256" s="11"/>
      <c r="O6256" s="11"/>
      <c r="P6256" s="11"/>
      <c r="Q6256" s="11"/>
      <c r="R6256" s="15"/>
      <c r="S6256" s="13"/>
      <c r="T6256" s="13"/>
      <c r="U6256" s="19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12"/>
      <c r="K6257" s="30"/>
      <c r="L6257" s="2"/>
      <c r="M6257" s="15"/>
      <c r="N6257" s="11"/>
      <c r="O6257" s="11"/>
      <c r="P6257" s="11"/>
      <c r="Q6257" s="11"/>
      <c r="R6257" s="15"/>
      <c r="S6257" s="13"/>
      <c r="T6257" s="13"/>
      <c r="U6257" s="19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12"/>
      <c r="K6258" s="30"/>
      <c r="L6258" s="2"/>
      <c r="M6258" s="15"/>
      <c r="N6258" s="11"/>
      <c r="O6258" s="11"/>
      <c r="P6258" s="11"/>
      <c r="Q6258" s="11"/>
      <c r="R6258" s="15"/>
      <c r="S6258" s="13"/>
      <c r="T6258" s="13"/>
      <c r="U6258" s="19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12"/>
      <c r="K6259" s="30"/>
      <c r="L6259" s="2"/>
      <c r="M6259" s="15"/>
      <c r="N6259" s="11"/>
      <c r="O6259" s="11"/>
      <c r="P6259" s="11"/>
      <c r="Q6259" s="11"/>
      <c r="R6259" s="15"/>
      <c r="S6259" s="13"/>
      <c r="T6259" s="13"/>
      <c r="U6259" s="19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12"/>
      <c r="K6260" s="30"/>
      <c r="L6260" s="2"/>
      <c r="M6260" s="15"/>
      <c r="N6260" s="11"/>
      <c r="O6260" s="11"/>
      <c r="P6260" s="11"/>
      <c r="Q6260" s="11"/>
      <c r="R6260" s="15"/>
      <c r="S6260" s="13"/>
      <c r="T6260" s="13"/>
      <c r="U6260" s="19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12"/>
      <c r="K6261" s="30"/>
      <c r="L6261" s="2"/>
      <c r="M6261" s="15"/>
      <c r="N6261" s="11"/>
      <c r="O6261" s="11"/>
      <c r="P6261" s="11"/>
      <c r="Q6261" s="11"/>
      <c r="R6261" s="15"/>
      <c r="S6261" s="13"/>
      <c r="T6261" s="13"/>
      <c r="U6261" s="19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12"/>
      <c r="K6262" s="30"/>
      <c r="L6262" s="2"/>
      <c r="M6262" s="15"/>
      <c r="N6262" s="11"/>
      <c r="O6262" s="11"/>
      <c r="P6262" s="11"/>
      <c r="Q6262" s="11"/>
      <c r="R6262" s="15"/>
      <c r="S6262" s="13"/>
      <c r="T6262" s="13"/>
      <c r="U6262" s="19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12"/>
      <c r="K6263" s="30"/>
      <c r="L6263" s="2"/>
      <c r="M6263" s="15"/>
      <c r="N6263" s="11"/>
      <c r="O6263" s="11"/>
      <c r="P6263" s="11"/>
      <c r="Q6263" s="11"/>
      <c r="R6263" s="15"/>
      <c r="S6263" s="13"/>
      <c r="T6263" s="13"/>
      <c r="U6263" s="19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12"/>
      <c r="K6264" s="30"/>
      <c r="L6264" s="2"/>
      <c r="M6264" s="15"/>
      <c r="N6264" s="11"/>
      <c r="O6264" s="11"/>
      <c r="P6264" s="11"/>
      <c r="Q6264" s="11"/>
      <c r="R6264" s="15"/>
      <c r="S6264" s="13"/>
      <c r="T6264" s="13"/>
      <c r="U6264" s="19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12"/>
      <c r="K6265" s="30"/>
      <c r="L6265" s="2"/>
      <c r="M6265" s="15"/>
      <c r="N6265" s="11"/>
      <c r="O6265" s="11"/>
      <c r="P6265" s="11"/>
      <c r="Q6265" s="11"/>
      <c r="R6265" s="15"/>
      <c r="S6265" s="13"/>
      <c r="T6265" s="13"/>
      <c r="U6265" s="19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12"/>
      <c r="K6266" s="30"/>
      <c r="L6266" s="2"/>
      <c r="M6266" s="15"/>
      <c r="N6266" s="11"/>
      <c r="O6266" s="11"/>
      <c r="P6266" s="11"/>
      <c r="Q6266" s="11"/>
      <c r="R6266" s="15"/>
      <c r="S6266" s="13"/>
      <c r="T6266" s="13"/>
      <c r="U6266" s="19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12"/>
      <c r="K6267" s="30"/>
      <c r="L6267" s="2"/>
      <c r="M6267" s="15"/>
      <c r="N6267" s="11"/>
      <c r="O6267" s="11"/>
      <c r="P6267" s="11"/>
      <c r="Q6267" s="11"/>
      <c r="R6267" s="15"/>
      <c r="S6267" s="13"/>
      <c r="T6267" s="13"/>
      <c r="U6267" s="19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12"/>
      <c r="K6268" s="30"/>
      <c r="L6268" s="2"/>
      <c r="M6268" s="15"/>
      <c r="N6268" s="11"/>
      <c r="O6268" s="11"/>
      <c r="P6268" s="11"/>
      <c r="Q6268" s="11"/>
      <c r="R6268" s="15"/>
      <c r="S6268" s="13"/>
      <c r="T6268" s="13"/>
      <c r="U6268" s="19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12"/>
      <c r="K6269" s="30"/>
      <c r="L6269" s="2"/>
      <c r="M6269" s="15"/>
      <c r="N6269" s="11"/>
      <c r="O6269" s="11"/>
      <c r="P6269" s="11"/>
      <c r="Q6269" s="11"/>
      <c r="R6269" s="15"/>
      <c r="S6269" s="13"/>
      <c r="T6269" s="13"/>
      <c r="U6269" s="19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12"/>
      <c r="K6270" s="30"/>
      <c r="L6270" s="2"/>
      <c r="M6270" s="15"/>
      <c r="N6270" s="11"/>
      <c r="O6270" s="11"/>
      <c r="P6270" s="11"/>
      <c r="Q6270" s="11"/>
      <c r="R6270" s="15"/>
      <c r="S6270" s="13"/>
      <c r="T6270" s="13"/>
      <c r="U6270" s="19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12"/>
      <c r="K6271" s="30"/>
      <c r="L6271" s="2"/>
      <c r="M6271" s="15"/>
      <c r="N6271" s="11"/>
      <c r="O6271" s="11"/>
      <c r="P6271" s="11"/>
      <c r="Q6271" s="11"/>
      <c r="R6271" s="15"/>
      <c r="S6271" s="13"/>
      <c r="T6271" s="13"/>
      <c r="U6271" s="19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12"/>
      <c r="K6272" s="30"/>
      <c r="L6272" s="2"/>
      <c r="M6272" s="15"/>
      <c r="N6272" s="11"/>
      <c r="O6272" s="11"/>
      <c r="P6272" s="11"/>
      <c r="Q6272" s="11"/>
      <c r="R6272" s="15"/>
      <c r="S6272" s="13"/>
      <c r="T6272" s="13"/>
      <c r="U6272" s="19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12"/>
      <c r="K6273" s="30"/>
      <c r="L6273" s="2"/>
      <c r="M6273" s="15"/>
      <c r="N6273" s="11"/>
      <c r="O6273" s="11"/>
      <c r="P6273" s="11"/>
      <c r="Q6273" s="11"/>
      <c r="R6273" s="15"/>
      <c r="S6273" s="13"/>
      <c r="T6273" s="13"/>
      <c r="U6273" s="19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12"/>
      <c r="K6274" s="30"/>
      <c r="L6274" s="2"/>
      <c r="M6274" s="15"/>
      <c r="N6274" s="11"/>
      <c r="O6274" s="11"/>
      <c r="P6274" s="11"/>
      <c r="Q6274" s="11"/>
      <c r="R6274" s="15"/>
      <c r="S6274" s="13"/>
      <c r="T6274" s="13"/>
      <c r="U6274" s="19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12"/>
      <c r="K6275" s="30"/>
      <c r="L6275" s="2"/>
      <c r="M6275" s="15"/>
      <c r="N6275" s="11"/>
      <c r="O6275" s="11"/>
      <c r="P6275" s="11"/>
      <c r="Q6275" s="11"/>
      <c r="R6275" s="15"/>
      <c r="S6275" s="13"/>
      <c r="T6275" s="13"/>
      <c r="U6275" s="19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12"/>
      <c r="K6276" s="30"/>
      <c r="L6276" s="2"/>
      <c r="M6276" s="15"/>
      <c r="N6276" s="11"/>
      <c r="O6276" s="11"/>
      <c r="P6276" s="11"/>
      <c r="Q6276" s="11"/>
      <c r="R6276" s="15"/>
      <c r="S6276" s="13"/>
      <c r="T6276" s="13"/>
      <c r="U6276" s="19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12"/>
      <c r="K6277" s="30"/>
      <c r="L6277" s="2"/>
      <c r="M6277" s="15"/>
      <c r="N6277" s="11"/>
      <c r="O6277" s="11"/>
      <c r="P6277" s="11"/>
      <c r="Q6277" s="11"/>
      <c r="R6277" s="15"/>
      <c r="S6277" s="13"/>
      <c r="T6277" s="13"/>
      <c r="U6277" s="19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12"/>
      <c r="K6278" s="30"/>
      <c r="L6278" s="2"/>
      <c r="M6278" s="15"/>
      <c r="N6278" s="11"/>
      <c r="O6278" s="11"/>
      <c r="P6278" s="11"/>
      <c r="Q6278" s="11"/>
      <c r="R6278" s="15"/>
      <c r="S6278" s="13"/>
      <c r="T6278" s="13"/>
      <c r="U6278" s="19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12"/>
      <c r="K6279" s="30"/>
      <c r="L6279" s="2"/>
      <c r="M6279" s="15"/>
      <c r="N6279" s="11"/>
      <c r="O6279" s="11"/>
      <c r="P6279" s="11"/>
      <c r="Q6279" s="11"/>
      <c r="R6279" s="15"/>
      <c r="S6279" s="13"/>
      <c r="T6279" s="13"/>
      <c r="U6279" s="19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12"/>
      <c r="K6280" s="30"/>
      <c r="L6280" s="2"/>
      <c r="M6280" s="15"/>
      <c r="N6280" s="11"/>
      <c r="O6280" s="11"/>
      <c r="P6280" s="11"/>
      <c r="Q6280" s="11"/>
      <c r="R6280" s="15"/>
      <c r="S6280" s="13"/>
      <c r="T6280" s="13"/>
      <c r="U6280" s="19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12"/>
      <c r="K6281" s="30"/>
      <c r="L6281" s="2"/>
      <c r="M6281" s="15"/>
      <c r="N6281" s="11"/>
      <c r="O6281" s="11"/>
      <c r="P6281" s="11"/>
      <c r="Q6281" s="11"/>
      <c r="R6281" s="15"/>
      <c r="S6281" s="13"/>
      <c r="T6281" s="13"/>
      <c r="U6281" s="19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12"/>
      <c r="K6282" s="30"/>
      <c r="L6282" s="2"/>
      <c r="M6282" s="15"/>
      <c r="N6282" s="11"/>
      <c r="O6282" s="11"/>
      <c r="P6282" s="11"/>
      <c r="Q6282" s="11"/>
      <c r="R6282" s="15"/>
      <c r="S6282" s="13"/>
      <c r="T6282" s="13"/>
      <c r="U6282" s="19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12"/>
      <c r="K6283" s="30"/>
      <c r="L6283" s="2"/>
      <c r="M6283" s="15"/>
      <c r="N6283" s="11"/>
      <c r="O6283" s="11"/>
      <c r="P6283" s="11"/>
      <c r="Q6283" s="11"/>
      <c r="R6283" s="15"/>
      <c r="S6283" s="13"/>
      <c r="T6283" s="13"/>
      <c r="U6283" s="19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12"/>
      <c r="K6284" s="30"/>
      <c r="L6284" s="2"/>
      <c r="M6284" s="15"/>
      <c r="N6284" s="11"/>
      <c r="O6284" s="11"/>
      <c r="P6284" s="11"/>
      <c r="Q6284" s="11"/>
      <c r="R6284" s="15"/>
      <c r="S6284" s="13"/>
      <c r="T6284" s="13"/>
      <c r="U6284" s="19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12"/>
      <c r="K6285" s="30"/>
      <c r="L6285" s="2"/>
      <c r="M6285" s="15"/>
      <c r="N6285" s="11"/>
      <c r="O6285" s="11"/>
      <c r="P6285" s="11"/>
      <c r="Q6285" s="11"/>
      <c r="R6285" s="15"/>
      <c r="S6285" s="13"/>
      <c r="T6285" s="13"/>
      <c r="U6285" s="19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12"/>
      <c r="K6286" s="30"/>
      <c r="L6286" s="2"/>
      <c r="M6286" s="15"/>
      <c r="N6286" s="11"/>
      <c r="O6286" s="11"/>
      <c r="P6286" s="11"/>
      <c r="Q6286" s="11"/>
      <c r="R6286" s="15"/>
      <c r="S6286" s="13"/>
      <c r="T6286" s="13"/>
      <c r="U6286" s="19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12"/>
      <c r="K6287" s="30"/>
      <c r="L6287" s="2"/>
      <c r="M6287" s="15"/>
      <c r="N6287" s="11"/>
      <c r="O6287" s="11"/>
      <c r="P6287" s="11"/>
      <c r="Q6287" s="11"/>
      <c r="R6287" s="15"/>
      <c r="S6287" s="13"/>
      <c r="T6287" s="13"/>
      <c r="U6287" s="19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12"/>
      <c r="K6288" s="30"/>
      <c r="L6288" s="2"/>
      <c r="M6288" s="15"/>
      <c r="N6288" s="11"/>
      <c r="O6288" s="11"/>
      <c r="P6288" s="11"/>
      <c r="Q6288" s="11"/>
      <c r="R6288" s="15"/>
      <c r="S6288" s="13"/>
      <c r="T6288" s="13"/>
      <c r="U6288" s="19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12"/>
      <c r="K6289" s="30"/>
      <c r="L6289" s="2"/>
      <c r="M6289" s="15"/>
      <c r="N6289" s="11"/>
      <c r="O6289" s="11"/>
      <c r="P6289" s="11"/>
      <c r="Q6289" s="11"/>
      <c r="R6289" s="15"/>
      <c r="S6289" s="13"/>
      <c r="T6289" s="13"/>
      <c r="U6289" s="19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12"/>
      <c r="K6290" s="30"/>
      <c r="L6290" s="2"/>
      <c r="M6290" s="15"/>
      <c r="N6290" s="11"/>
      <c r="O6290" s="11"/>
      <c r="P6290" s="11"/>
      <c r="Q6290" s="11"/>
      <c r="R6290" s="15"/>
      <c r="S6290" s="13"/>
      <c r="T6290" s="13"/>
      <c r="U6290" s="19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12"/>
      <c r="K6291" s="30"/>
      <c r="L6291" s="2"/>
      <c r="M6291" s="15"/>
      <c r="N6291" s="11"/>
      <c r="O6291" s="11"/>
      <c r="P6291" s="11"/>
      <c r="Q6291" s="11"/>
      <c r="R6291" s="15"/>
      <c r="S6291" s="13"/>
      <c r="T6291" s="13"/>
      <c r="U6291" s="19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12"/>
      <c r="K6292" s="30"/>
      <c r="L6292" s="2"/>
      <c r="M6292" s="15"/>
      <c r="N6292" s="11"/>
      <c r="O6292" s="11"/>
      <c r="P6292" s="11"/>
      <c r="Q6292" s="11"/>
      <c r="R6292" s="15"/>
      <c r="S6292" s="13"/>
      <c r="T6292" s="13"/>
      <c r="U6292" s="19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12"/>
      <c r="K6293" s="30"/>
      <c r="L6293" s="2"/>
      <c r="M6293" s="15"/>
      <c r="N6293" s="11"/>
      <c r="O6293" s="11"/>
      <c r="P6293" s="11"/>
      <c r="Q6293" s="11"/>
      <c r="R6293" s="15"/>
      <c r="S6293" s="13"/>
      <c r="T6293" s="13"/>
      <c r="U6293" s="19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12"/>
      <c r="K6294" s="30"/>
      <c r="L6294" s="2"/>
      <c r="M6294" s="15"/>
      <c r="N6294" s="11"/>
      <c r="O6294" s="11"/>
      <c r="P6294" s="11"/>
      <c r="Q6294" s="11"/>
      <c r="R6294" s="15"/>
      <c r="S6294" s="13"/>
      <c r="T6294" s="13"/>
      <c r="U6294" s="19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12"/>
      <c r="K6295" s="30"/>
      <c r="L6295" s="2"/>
      <c r="M6295" s="15"/>
      <c r="N6295" s="11"/>
      <c r="O6295" s="11"/>
      <c r="P6295" s="11"/>
      <c r="Q6295" s="11"/>
      <c r="R6295" s="15"/>
      <c r="S6295" s="13"/>
      <c r="T6295" s="13"/>
      <c r="U6295" s="19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12"/>
      <c r="K6296" s="30"/>
      <c r="L6296" s="2"/>
      <c r="M6296" s="15"/>
      <c r="N6296" s="11"/>
      <c r="O6296" s="11"/>
      <c r="P6296" s="11"/>
      <c r="Q6296" s="11"/>
      <c r="R6296" s="15"/>
      <c r="S6296" s="13"/>
      <c r="T6296" s="13"/>
      <c r="U6296" s="19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12"/>
      <c r="K6297" s="30"/>
      <c r="L6297" s="2"/>
      <c r="M6297" s="15"/>
      <c r="N6297" s="11"/>
      <c r="O6297" s="11"/>
      <c r="P6297" s="11"/>
      <c r="Q6297" s="11"/>
      <c r="R6297" s="15"/>
      <c r="S6297" s="13"/>
      <c r="T6297" s="13"/>
      <c r="U6297" s="19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12"/>
      <c r="K6298" s="30"/>
      <c r="L6298" s="2"/>
      <c r="M6298" s="15"/>
      <c r="N6298" s="11"/>
      <c r="O6298" s="11"/>
      <c r="P6298" s="11"/>
      <c r="Q6298" s="11"/>
      <c r="R6298" s="15"/>
      <c r="S6298" s="13"/>
      <c r="T6298" s="13"/>
      <c r="U6298" s="19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12"/>
      <c r="K6299" s="30"/>
      <c r="L6299" s="2"/>
      <c r="M6299" s="15"/>
      <c r="N6299" s="11"/>
      <c r="O6299" s="11"/>
      <c r="P6299" s="11"/>
      <c r="Q6299" s="11"/>
      <c r="R6299" s="15"/>
      <c r="S6299" s="13"/>
      <c r="T6299" s="13"/>
      <c r="U6299" s="19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12"/>
      <c r="K6300" s="30"/>
      <c r="L6300" s="2"/>
      <c r="M6300" s="15"/>
      <c r="N6300" s="11"/>
      <c r="O6300" s="11"/>
      <c r="P6300" s="11"/>
      <c r="Q6300" s="11"/>
      <c r="R6300" s="15"/>
      <c r="S6300" s="13"/>
      <c r="T6300" s="13"/>
      <c r="U6300" s="19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12"/>
      <c r="K6301" s="30"/>
      <c r="L6301" s="2"/>
      <c r="M6301" s="15"/>
      <c r="N6301" s="11"/>
      <c r="O6301" s="11"/>
      <c r="P6301" s="11"/>
      <c r="Q6301" s="11"/>
      <c r="R6301" s="15"/>
      <c r="S6301" s="13"/>
      <c r="T6301" s="13"/>
      <c r="U6301" s="19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12"/>
      <c r="K6302" s="30"/>
      <c r="L6302" s="2"/>
      <c r="M6302" s="15"/>
      <c r="N6302" s="11"/>
      <c r="O6302" s="11"/>
      <c r="P6302" s="11"/>
      <c r="Q6302" s="11"/>
      <c r="R6302" s="15"/>
      <c r="S6302" s="13"/>
      <c r="T6302" s="13"/>
      <c r="U6302" s="19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12"/>
      <c r="K6303" s="30"/>
      <c r="L6303" s="2"/>
      <c r="M6303" s="15"/>
      <c r="N6303" s="11"/>
      <c r="O6303" s="11"/>
      <c r="P6303" s="11"/>
      <c r="Q6303" s="11"/>
      <c r="R6303" s="15"/>
      <c r="S6303" s="13"/>
      <c r="T6303" s="13"/>
      <c r="U6303" s="19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12"/>
      <c r="K6304" s="30"/>
      <c r="L6304" s="2"/>
      <c r="M6304" s="15"/>
      <c r="N6304" s="11"/>
      <c r="O6304" s="11"/>
      <c r="P6304" s="11"/>
      <c r="Q6304" s="11"/>
      <c r="R6304" s="15"/>
      <c r="S6304" s="13"/>
      <c r="T6304" s="13"/>
      <c r="U6304" s="19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12"/>
      <c r="K6305" s="30"/>
      <c r="L6305" s="2"/>
      <c r="M6305" s="15"/>
      <c r="N6305" s="11"/>
      <c r="O6305" s="11"/>
      <c r="P6305" s="11"/>
      <c r="Q6305" s="11"/>
      <c r="R6305" s="15"/>
      <c r="S6305" s="13"/>
      <c r="T6305" s="13"/>
      <c r="U6305" s="19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12"/>
      <c r="K6306" s="30"/>
      <c r="L6306" s="2"/>
      <c r="M6306" s="15"/>
      <c r="N6306" s="11"/>
      <c r="O6306" s="11"/>
      <c r="P6306" s="11"/>
      <c r="Q6306" s="11"/>
      <c r="R6306" s="15"/>
      <c r="S6306" s="13"/>
      <c r="T6306" s="13"/>
      <c r="U6306" s="19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12"/>
      <c r="K6307" s="30"/>
      <c r="L6307" s="2"/>
      <c r="M6307" s="15"/>
      <c r="N6307" s="11"/>
      <c r="O6307" s="11"/>
      <c r="P6307" s="11"/>
      <c r="Q6307" s="11"/>
      <c r="R6307" s="15"/>
      <c r="S6307" s="13"/>
      <c r="T6307" s="13"/>
      <c r="U6307" s="19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12"/>
      <c r="K6308" s="30"/>
      <c r="L6308" s="2"/>
      <c r="M6308" s="15"/>
      <c r="N6308" s="11"/>
      <c r="O6308" s="11"/>
      <c r="P6308" s="11"/>
      <c r="Q6308" s="11"/>
      <c r="R6308" s="15"/>
      <c r="S6308" s="13"/>
      <c r="T6308" s="13"/>
      <c r="U6308" s="19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12"/>
      <c r="K6309" s="30"/>
      <c r="L6309" s="2"/>
      <c r="M6309" s="15"/>
      <c r="N6309" s="11"/>
      <c r="O6309" s="11"/>
      <c r="P6309" s="11"/>
      <c r="Q6309" s="11"/>
      <c r="R6309" s="15"/>
      <c r="S6309" s="13"/>
      <c r="T6309" s="13"/>
      <c r="U6309" s="19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12"/>
      <c r="K6310" s="30"/>
      <c r="L6310" s="2"/>
      <c r="M6310" s="15"/>
      <c r="N6310" s="11"/>
      <c r="O6310" s="11"/>
      <c r="P6310" s="11"/>
      <c r="Q6310" s="11"/>
      <c r="R6310" s="15"/>
      <c r="S6310" s="13"/>
      <c r="T6310" s="13"/>
      <c r="U6310" s="19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12"/>
      <c r="K6311" s="30"/>
      <c r="L6311" s="2"/>
      <c r="M6311" s="15"/>
      <c r="N6311" s="11"/>
      <c r="O6311" s="11"/>
      <c r="P6311" s="11"/>
      <c r="Q6311" s="11"/>
      <c r="R6311" s="15"/>
      <c r="S6311" s="13"/>
      <c r="T6311" s="13"/>
      <c r="U6311" s="19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12"/>
      <c r="K6312" s="30"/>
      <c r="L6312" s="2"/>
      <c r="M6312" s="15"/>
      <c r="N6312" s="11"/>
      <c r="O6312" s="11"/>
      <c r="P6312" s="11"/>
      <c r="Q6312" s="11"/>
      <c r="R6312" s="15"/>
      <c r="S6312" s="13"/>
      <c r="T6312" s="13"/>
      <c r="U6312" s="19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12"/>
      <c r="K6313" s="30"/>
      <c r="L6313" s="2"/>
      <c r="M6313" s="15"/>
      <c r="N6313" s="11"/>
      <c r="O6313" s="11"/>
      <c r="P6313" s="11"/>
      <c r="Q6313" s="11"/>
      <c r="R6313" s="15"/>
      <c r="S6313" s="13"/>
      <c r="T6313" s="13"/>
      <c r="U6313" s="19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12"/>
      <c r="K6314" s="30"/>
      <c r="L6314" s="2"/>
      <c r="M6314" s="15"/>
      <c r="N6314" s="11"/>
      <c r="O6314" s="11"/>
      <c r="P6314" s="11"/>
      <c r="Q6314" s="11"/>
      <c r="R6314" s="15"/>
      <c r="S6314" s="13"/>
      <c r="T6314" s="13"/>
      <c r="U6314" s="19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12"/>
      <c r="K6315" s="30"/>
      <c r="L6315" s="2"/>
      <c r="M6315" s="15"/>
      <c r="N6315" s="11"/>
      <c r="O6315" s="11"/>
      <c r="P6315" s="11"/>
      <c r="Q6315" s="11"/>
      <c r="R6315" s="15"/>
      <c r="S6315" s="13"/>
      <c r="T6315" s="13"/>
      <c r="U6315" s="19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12"/>
      <c r="K6316" s="30"/>
      <c r="L6316" s="2"/>
      <c r="M6316" s="15"/>
      <c r="N6316" s="11"/>
      <c r="O6316" s="11"/>
      <c r="P6316" s="11"/>
      <c r="Q6316" s="11"/>
      <c r="R6316" s="15"/>
      <c r="S6316" s="13"/>
      <c r="T6316" s="13"/>
      <c r="U6316" s="19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12"/>
      <c r="K6317" s="30"/>
      <c r="L6317" s="2"/>
      <c r="M6317" s="15"/>
      <c r="N6317" s="11"/>
      <c r="O6317" s="11"/>
      <c r="P6317" s="11"/>
      <c r="Q6317" s="11"/>
      <c r="R6317" s="15"/>
      <c r="S6317" s="13"/>
      <c r="T6317" s="13"/>
      <c r="U6317" s="19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12"/>
      <c r="K6318" s="30"/>
      <c r="L6318" s="2"/>
      <c r="M6318" s="15"/>
      <c r="N6318" s="11"/>
      <c r="O6318" s="11"/>
      <c r="P6318" s="11"/>
      <c r="Q6318" s="11"/>
      <c r="R6318" s="15"/>
      <c r="S6318" s="13"/>
      <c r="T6318" s="13"/>
      <c r="U6318" s="19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12"/>
      <c r="K6319" s="30"/>
      <c r="L6319" s="2"/>
      <c r="M6319" s="15"/>
      <c r="N6319" s="11"/>
      <c r="O6319" s="11"/>
      <c r="P6319" s="11"/>
      <c r="Q6319" s="11"/>
      <c r="R6319" s="15"/>
      <c r="S6319" s="13"/>
      <c r="T6319" s="13"/>
      <c r="U6319" s="19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12"/>
      <c r="K6320" s="30"/>
      <c r="L6320" s="2"/>
      <c r="M6320" s="15"/>
      <c r="N6320" s="11"/>
      <c r="O6320" s="11"/>
      <c r="P6320" s="11"/>
      <c r="Q6320" s="11"/>
      <c r="R6320" s="15"/>
      <c r="S6320" s="13"/>
      <c r="T6320" s="13"/>
      <c r="U6320" s="19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12"/>
      <c r="K6321" s="30"/>
      <c r="L6321" s="2"/>
      <c r="M6321" s="15"/>
      <c r="N6321" s="11"/>
      <c r="O6321" s="11"/>
      <c r="P6321" s="11"/>
      <c r="Q6321" s="11"/>
      <c r="R6321" s="15"/>
      <c r="S6321" s="13"/>
      <c r="T6321" s="13"/>
      <c r="U6321" s="19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12"/>
      <c r="K6322" s="30"/>
      <c r="L6322" s="2"/>
      <c r="M6322" s="15"/>
      <c r="N6322" s="11"/>
      <c r="O6322" s="11"/>
      <c r="P6322" s="11"/>
      <c r="Q6322" s="11"/>
      <c r="R6322" s="15"/>
      <c r="S6322" s="13"/>
      <c r="T6322" s="13"/>
      <c r="U6322" s="19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12"/>
      <c r="K6323" s="30"/>
      <c r="L6323" s="2"/>
      <c r="M6323" s="15"/>
      <c r="N6323" s="11"/>
      <c r="O6323" s="11"/>
      <c r="P6323" s="11"/>
      <c r="Q6323" s="11"/>
      <c r="R6323" s="15"/>
      <c r="S6323" s="13"/>
      <c r="T6323" s="13"/>
      <c r="U6323" s="19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12"/>
      <c r="K6324" s="30"/>
      <c r="L6324" s="2"/>
      <c r="M6324" s="15"/>
      <c r="N6324" s="11"/>
      <c r="O6324" s="11"/>
      <c r="P6324" s="11"/>
      <c r="Q6324" s="11"/>
      <c r="R6324" s="15"/>
      <c r="S6324" s="13"/>
      <c r="T6324" s="13"/>
      <c r="U6324" s="19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12"/>
      <c r="K6325" s="30"/>
      <c r="L6325" s="2"/>
      <c r="M6325" s="15"/>
      <c r="N6325" s="11"/>
      <c r="O6325" s="11"/>
      <c r="P6325" s="11"/>
      <c r="Q6325" s="11"/>
      <c r="R6325" s="15"/>
      <c r="S6325" s="13"/>
      <c r="T6325" s="13"/>
      <c r="U6325" s="19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12"/>
      <c r="K6326" s="30"/>
      <c r="L6326" s="2"/>
      <c r="M6326" s="15"/>
      <c r="N6326" s="11"/>
      <c r="O6326" s="11"/>
      <c r="P6326" s="11"/>
      <c r="Q6326" s="11"/>
      <c r="R6326" s="15"/>
      <c r="S6326" s="13"/>
      <c r="T6326" s="13"/>
      <c r="U6326" s="19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12"/>
      <c r="K6327" s="30"/>
      <c r="L6327" s="2"/>
      <c r="M6327" s="15"/>
      <c r="N6327" s="11"/>
      <c r="O6327" s="11"/>
      <c r="P6327" s="11"/>
      <c r="Q6327" s="11"/>
      <c r="R6327" s="15"/>
      <c r="S6327" s="13"/>
      <c r="T6327" s="13"/>
      <c r="U6327" s="19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12"/>
      <c r="K6328" s="30"/>
      <c r="L6328" s="2"/>
      <c r="M6328" s="15"/>
      <c r="N6328" s="11"/>
      <c r="O6328" s="11"/>
      <c r="P6328" s="11"/>
      <c r="Q6328" s="11"/>
      <c r="R6328" s="15"/>
      <c r="S6328" s="13"/>
      <c r="T6328" s="13"/>
      <c r="U6328" s="19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12"/>
      <c r="K6329" s="30"/>
      <c r="L6329" s="2"/>
      <c r="M6329" s="15"/>
      <c r="N6329" s="11"/>
      <c r="O6329" s="11"/>
      <c r="P6329" s="11"/>
      <c r="Q6329" s="11"/>
      <c r="R6329" s="15"/>
      <c r="S6329" s="13"/>
      <c r="T6329" s="13"/>
      <c r="U6329" s="19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12"/>
      <c r="K6330" s="30"/>
      <c r="L6330" s="2"/>
      <c r="M6330" s="15"/>
      <c r="N6330" s="11"/>
      <c r="O6330" s="11"/>
      <c r="P6330" s="11"/>
      <c r="Q6330" s="11"/>
      <c r="R6330" s="15"/>
      <c r="S6330" s="13"/>
      <c r="T6330" s="13"/>
      <c r="U6330" s="19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12"/>
      <c r="K6331" s="30"/>
      <c r="L6331" s="2"/>
      <c r="M6331" s="15"/>
      <c r="N6331" s="11"/>
      <c r="O6331" s="11"/>
      <c r="P6331" s="11"/>
      <c r="Q6331" s="11"/>
      <c r="R6331" s="15"/>
      <c r="S6331" s="13"/>
      <c r="T6331" s="13"/>
      <c r="U6331" s="19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12"/>
      <c r="K6332" s="30"/>
      <c r="L6332" s="2"/>
      <c r="M6332" s="15"/>
      <c r="N6332" s="11"/>
      <c r="O6332" s="11"/>
      <c r="P6332" s="11"/>
      <c r="Q6332" s="11"/>
      <c r="R6332" s="15"/>
      <c r="S6332" s="13"/>
      <c r="T6332" s="13"/>
      <c r="U6332" s="19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12"/>
      <c r="K6333" s="30"/>
      <c r="L6333" s="2"/>
      <c r="M6333" s="15"/>
      <c r="N6333" s="11"/>
      <c r="O6333" s="11"/>
      <c r="P6333" s="11"/>
      <c r="Q6333" s="11"/>
      <c r="R6333" s="15"/>
      <c r="S6333" s="13"/>
      <c r="T6333" s="13"/>
      <c r="U6333" s="19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12"/>
      <c r="K6334" s="30"/>
      <c r="L6334" s="2"/>
      <c r="M6334" s="15"/>
      <c r="N6334" s="11"/>
      <c r="O6334" s="11"/>
      <c r="P6334" s="11"/>
      <c r="Q6334" s="11"/>
      <c r="R6334" s="15"/>
      <c r="S6334" s="13"/>
      <c r="T6334" s="13"/>
      <c r="U6334" s="19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12"/>
      <c r="K6335" s="30"/>
      <c r="L6335" s="2"/>
      <c r="M6335" s="15"/>
      <c r="N6335" s="11"/>
      <c r="O6335" s="11"/>
      <c r="P6335" s="11"/>
      <c r="Q6335" s="11"/>
      <c r="R6335" s="15"/>
      <c r="S6335" s="13"/>
      <c r="T6335" s="13"/>
      <c r="U6335" s="19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12"/>
      <c r="K6336" s="30"/>
      <c r="L6336" s="2"/>
      <c r="M6336" s="15"/>
      <c r="N6336" s="11"/>
      <c r="O6336" s="11"/>
      <c r="P6336" s="11"/>
      <c r="Q6336" s="11"/>
      <c r="R6336" s="15"/>
      <c r="S6336" s="13"/>
      <c r="T6336" s="13"/>
      <c r="U6336" s="19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12"/>
      <c r="K6337" s="30"/>
      <c r="L6337" s="2"/>
      <c r="M6337" s="15"/>
      <c r="N6337" s="11"/>
      <c r="O6337" s="11"/>
      <c r="P6337" s="11"/>
      <c r="Q6337" s="11"/>
      <c r="R6337" s="15"/>
      <c r="S6337" s="13"/>
      <c r="T6337" s="13"/>
      <c r="U6337" s="19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12"/>
      <c r="K6338" s="30"/>
      <c r="L6338" s="2"/>
      <c r="M6338" s="15"/>
      <c r="N6338" s="11"/>
      <c r="O6338" s="11"/>
      <c r="P6338" s="11"/>
      <c r="Q6338" s="11"/>
      <c r="R6338" s="15"/>
      <c r="S6338" s="13"/>
      <c r="T6338" s="13"/>
      <c r="U6338" s="19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12"/>
      <c r="K6339" s="30"/>
      <c r="L6339" s="2"/>
      <c r="M6339" s="15"/>
      <c r="N6339" s="11"/>
      <c r="O6339" s="11"/>
      <c r="P6339" s="11"/>
      <c r="Q6339" s="11"/>
      <c r="R6339" s="15"/>
      <c r="S6339" s="13"/>
      <c r="T6339" s="13"/>
      <c r="U6339" s="19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12"/>
      <c r="K6340" s="30"/>
      <c r="L6340" s="2"/>
      <c r="M6340" s="15"/>
      <c r="N6340" s="11"/>
      <c r="O6340" s="11"/>
      <c r="P6340" s="11"/>
      <c r="Q6340" s="11"/>
      <c r="R6340" s="15"/>
      <c r="S6340" s="13"/>
      <c r="T6340" s="13"/>
      <c r="U6340" s="19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12"/>
      <c r="K6341" s="30"/>
      <c r="L6341" s="2"/>
      <c r="M6341" s="15"/>
      <c r="N6341" s="11"/>
      <c r="O6341" s="11"/>
      <c r="P6341" s="11"/>
      <c r="Q6341" s="11"/>
      <c r="R6341" s="15"/>
      <c r="S6341" s="13"/>
      <c r="T6341" s="13"/>
      <c r="U6341" s="19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12"/>
      <c r="K6342" s="30"/>
      <c r="L6342" s="2"/>
      <c r="M6342" s="15"/>
      <c r="N6342" s="11"/>
      <c r="O6342" s="11"/>
      <c r="P6342" s="11"/>
      <c r="Q6342" s="11"/>
      <c r="R6342" s="15"/>
      <c r="S6342" s="13"/>
      <c r="T6342" s="13"/>
      <c r="U6342" s="19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12"/>
      <c r="K6343" s="30"/>
      <c r="L6343" s="2"/>
      <c r="M6343" s="15"/>
      <c r="N6343" s="11"/>
      <c r="O6343" s="11"/>
      <c r="P6343" s="11"/>
      <c r="Q6343" s="11"/>
      <c r="R6343" s="15"/>
      <c r="S6343" s="13"/>
      <c r="T6343" s="13"/>
      <c r="U6343" s="19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12"/>
      <c r="K6344" s="30"/>
      <c r="L6344" s="2"/>
      <c r="M6344" s="15"/>
      <c r="N6344" s="11"/>
      <c r="O6344" s="11"/>
      <c r="P6344" s="11"/>
      <c r="Q6344" s="11"/>
      <c r="R6344" s="15"/>
      <c r="S6344" s="13"/>
      <c r="T6344" s="13"/>
      <c r="U6344" s="19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12"/>
      <c r="K6345" s="30"/>
      <c r="L6345" s="2"/>
      <c r="M6345" s="15"/>
      <c r="N6345" s="11"/>
      <c r="O6345" s="11"/>
      <c r="P6345" s="11"/>
      <c r="Q6345" s="11"/>
      <c r="R6345" s="15"/>
      <c r="S6345" s="13"/>
      <c r="T6345" s="13"/>
      <c r="U6345" s="19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12"/>
      <c r="K6346" s="30"/>
      <c r="L6346" s="2"/>
      <c r="M6346" s="15"/>
      <c r="N6346" s="11"/>
      <c r="O6346" s="11"/>
      <c r="P6346" s="11"/>
      <c r="Q6346" s="11"/>
      <c r="R6346" s="15"/>
      <c r="S6346" s="13"/>
      <c r="T6346" s="13"/>
      <c r="U6346" s="19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12"/>
      <c r="K6347" s="30"/>
      <c r="L6347" s="2"/>
      <c r="M6347" s="15"/>
      <c r="N6347" s="11"/>
      <c r="O6347" s="11"/>
      <c r="P6347" s="11"/>
      <c r="Q6347" s="11"/>
      <c r="R6347" s="15"/>
      <c r="S6347" s="13"/>
      <c r="T6347" s="13"/>
      <c r="U6347" s="19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12"/>
      <c r="K6348" s="30"/>
      <c r="L6348" s="2"/>
      <c r="M6348" s="15"/>
      <c r="N6348" s="11"/>
      <c r="O6348" s="11"/>
      <c r="P6348" s="11"/>
      <c r="Q6348" s="11"/>
      <c r="R6348" s="15"/>
      <c r="S6348" s="13"/>
      <c r="T6348" s="13"/>
      <c r="U6348" s="19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12"/>
      <c r="K6349" s="30"/>
      <c r="L6349" s="2"/>
      <c r="M6349" s="15"/>
      <c r="N6349" s="11"/>
      <c r="O6349" s="11"/>
      <c r="P6349" s="11"/>
      <c r="Q6349" s="11"/>
      <c r="R6349" s="15"/>
      <c r="S6349" s="13"/>
      <c r="T6349" s="13"/>
      <c r="U6349" s="19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12"/>
      <c r="K6350" s="30"/>
      <c r="L6350" s="2"/>
      <c r="M6350" s="15"/>
      <c r="N6350" s="11"/>
      <c r="O6350" s="11"/>
      <c r="P6350" s="11"/>
      <c r="Q6350" s="11"/>
      <c r="R6350" s="15"/>
      <c r="S6350" s="13"/>
      <c r="T6350" s="13"/>
      <c r="U6350" s="19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12"/>
      <c r="K6351" s="30"/>
      <c r="L6351" s="2"/>
      <c r="M6351" s="15"/>
      <c r="N6351" s="11"/>
      <c r="O6351" s="11"/>
      <c r="P6351" s="11"/>
      <c r="Q6351" s="11"/>
      <c r="R6351" s="15"/>
      <c r="S6351" s="13"/>
      <c r="T6351" s="13"/>
      <c r="U6351" s="19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12"/>
      <c r="K6352" s="30"/>
      <c r="L6352" s="2"/>
      <c r="M6352" s="15"/>
      <c r="N6352" s="11"/>
      <c r="O6352" s="11"/>
      <c r="P6352" s="11"/>
      <c r="Q6352" s="11"/>
      <c r="R6352" s="15"/>
      <c r="S6352" s="13"/>
      <c r="T6352" s="13"/>
      <c r="U6352" s="19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12"/>
      <c r="K6353" s="30"/>
      <c r="L6353" s="2"/>
      <c r="M6353" s="15"/>
      <c r="N6353" s="11"/>
      <c r="O6353" s="11"/>
      <c r="P6353" s="11"/>
      <c r="Q6353" s="11"/>
      <c r="R6353" s="15"/>
      <c r="S6353" s="13"/>
      <c r="T6353" s="13"/>
      <c r="U6353" s="19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12"/>
      <c r="K6354" s="30"/>
      <c r="L6354" s="2"/>
      <c r="M6354" s="15"/>
      <c r="N6354" s="11"/>
      <c r="O6354" s="11"/>
      <c r="P6354" s="11"/>
      <c r="Q6354" s="11"/>
      <c r="R6354" s="15"/>
      <c r="S6354" s="13"/>
      <c r="T6354" s="13"/>
      <c r="U6354" s="19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12"/>
      <c r="K6355" s="30"/>
      <c r="L6355" s="2"/>
      <c r="M6355" s="15"/>
      <c r="N6355" s="11"/>
      <c r="O6355" s="11"/>
      <c r="P6355" s="11"/>
      <c r="Q6355" s="11"/>
      <c r="R6355" s="15"/>
      <c r="S6355" s="13"/>
      <c r="T6355" s="13"/>
      <c r="U6355" s="19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12"/>
      <c r="K6356" s="30"/>
      <c r="L6356" s="2"/>
      <c r="M6356" s="15"/>
      <c r="N6356" s="11"/>
      <c r="O6356" s="11"/>
      <c r="P6356" s="11"/>
      <c r="Q6356" s="11"/>
      <c r="R6356" s="15"/>
      <c r="S6356" s="13"/>
      <c r="T6356" s="13"/>
      <c r="U6356" s="19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12"/>
      <c r="K6357" s="30"/>
      <c r="L6357" s="2"/>
      <c r="M6357" s="15"/>
      <c r="N6357" s="11"/>
      <c r="O6357" s="11"/>
      <c r="P6357" s="11"/>
      <c r="Q6357" s="11"/>
      <c r="R6357" s="15"/>
      <c r="S6357" s="13"/>
      <c r="T6357" s="13"/>
      <c r="U6357" s="19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12"/>
      <c r="K6358" s="30"/>
      <c r="L6358" s="2"/>
      <c r="M6358" s="15"/>
      <c r="N6358" s="11"/>
      <c r="O6358" s="11"/>
      <c r="P6358" s="11"/>
      <c r="Q6358" s="11"/>
      <c r="R6358" s="15"/>
      <c r="S6358" s="13"/>
      <c r="T6358" s="13"/>
      <c r="U6358" s="19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12"/>
      <c r="K6359" s="30"/>
      <c r="L6359" s="2"/>
      <c r="M6359" s="15"/>
      <c r="N6359" s="11"/>
      <c r="O6359" s="11"/>
      <c r="P6359" s="11"/>
      <c r="Q6359" s="11"/>
      <c r="R6359" s="15"/>
      <c r="S6359" s="13"/>
      <c r="T6359" s="13"/>
      <c r="U6359" s="19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12"/>
      <c r="K6360" s="30"/>
      <c r="L6360" s="2"/>
      <c r="M6360" s="15"/>
      <c r="N6360" s="11"/>
      <c r="O6360" s="11"/>
      <c r="P6360" s="11"/>
      <c r="Q6360" s="11"/>
      <c r="R6360" s="15"/>
      <c r="S6360" s="13"/>
      <c r="T6360" s="13"/>
      <c r="U6360" s="19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12"/>
      <c r="K6361" s="30"/>
      <c r="L6361" s="2"/>
      <c r="M6361" s="15"/>
      <c r="N6361" s="11"/>
      <c r="O6361" s="11"/>
      <c r="P6361" s="11"/>
      <c r="Q6361" s="11"/>
      <c r="R6361" s="15"/>
      <c r="S6361" s="13"/>
      <c r="T6361" s="13"/>
      <c r="U6361" s="19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12"/>
      <c r="K6362" s="30"/>
      <c r="L6362" s="2"/>
      <c r="M6362" s="15"/>
      <c r="N6362" s="11"/>
      <c r="O6362" s="11"/>
      <c r="P6362" s="11"/>
      <c r="Q6362" s="11"/>
      <c r="R6362" s="15"/>
      <c r="S6362" s="13"/>
      <c r="T6362" s="13"/>
      <c r="U6362" s="19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12"/>
      <c r="K6363" s="30"/>
      <c r="L6363" s="2"/>
      <c r="M6363" s="15"/>
      <c r="N6363" s="11"/>
      <c r="O6363" s="11"/>
      <c r="P6363" s="11"/>
      <c r="Q6363" s="11"/>
      <c r="R6363" s="15"/>
      <c r="S6363" s="13"/>
      <c r="T6363" s="13"/>
      <c r="U6363" s="19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12"/>
      <c r="K6364" s="30"/>
      <c r="L6364" s="2"/>
      <c r="M6364" s="15"/>
      <c r="N6364" s="11"/>
      <c r="O6364" s="11"/>
      <c r="P6364" s="11"/>
      <c r="Q6364" s="11"/>
      <c r="R6364" s="15"/>
      <c r="S6364" s="13"/>
      <c r="T6364" s="13"/>
      <c r="U6364" s="19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12"/>
      <c r="K6365" s="30"/>
      <c r="L6365" s="2"/>
      <c r="M6365" s="15"/>
      <c r="N6365" s="11"/>
      <c r="O6365" s="11"/>
      <c r="P6365" s="11"/>
      <c r="Q6365" s="11"/>
      <c r="R6365" s="15"/>
      <c r="S6365" s="13"/>
      <c r="T6365" s="13"/>
      <c r="U6365" s="19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12"/>
      <c r="K6366" s="30"/>
      <c r="L6366" s="2"/>
      <c r="M6366" s="15"/>
      <c r="N6366" s="11"/>
      <c r="O6366" s="11"/>
      <c r="P6366" s="11"/>
      <c r="Q6366" s="11"/>
      <c r="R6366" s="15"/>
      <c r="S6366" s="13"/>
      <c r="T6366" s="13"/>
      <c r="U6366" s="19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12"/>
      <c r="K6367" s="30"/>
      <c r="L6367" s="2"/>
      <c r="M6367" s="15"/>
      <c r="N6367" s="11"/>
      <c r="O6367" s="11"/>
      <c r="P6367" s="11"/>
      <c r="Q6367" s="11"/>
      <c r="R6367" s="15"/>
      <c r="S6367" s="13"/>
      <c r="T6367" s="13"/>
      <c r="U6367" s="19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12"/>
      <c r="K6368" s="30"/>
      <c r="L6368" s="2"/>
      <c r="M6368" s="15"/>
      <c r="N6368" s="11"/>
      <c r="O6368" s="11"/>
      <c r="P6368" s="11"/>
      <c r="Q6368" s="11"/>
      <c r="R6368" s="15"/>
      <c r="S6368" s="13"/>
      <c r="T6368" s="13"/>
      <c r="U6368" s="19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12"/>
      <c r="K6369" s="30"/>
      <c r="L6369" s="2"/>
      <c r="M6369" s="15"/>
      <c r="N6369" s="11"/>
      <c r="O6369" s="11"/>
      <c r="P6369" s="11"/>
      <c r="Q6369" s="11"/>
      <c r="R6369" s="15"/>
      <c r="S6369" s="13"/>
      <c r="T6369" s="13"/>
      <c r="U6369" s="19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12"/>
      <c r="K6370" s="30"/>
      <c r="L6370" s="2"/>
      <c r="M6370" s="15"/>
      <c r="N6370" s="11"/>
      <c r="O6370" s="11"/>
      <c r="P6370" s="11"/>
      <c r="Q6370" s="11"/>
      <c r="R6370" s="15"/>
      <c r="S6370" s="13"/>
      <c r="T6370" s="13"/>
      <c r="U6370" s="19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12"/>
      <c r="K6371" s="30"/>
      <c r="L6371" s="2"/>
      <c r="M6371" s="15"/>
      <c r="N6371" s="11"/>
      <c r="O6371" s="11"/>
      <c r="P6371" s="11"/>
      <c r="Q6371" s="11"/>
      <c r="R6371" s="15"/>
      <c r="S6371" s="13"/>
      <c r="T6371" s="13"/>
      <c r="U6371" s="19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12"/>
      <c r="K6372" s="30"/>
      <c r="L6372" s="2"/>
      <c r="M6372" s="15"/>
      <c r="N6372" s="11"/>
      <c r="O6372" s="11"/>
      <c r="P6372" s="11"/>
      <c r="Q6372" s="11"/>
      <c r="R6372" s="15"/>
      <c r="S6372" s="13"/>
      <c r="T6372" s="13"/>
      <c r="U6372" s="19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12"/>
      <c r="K6373" s="30"/>
      <c r="L6373" s="2"/>
      <c r="M6373" s="15"/>
      <c r="N6373" s="11"/>
      <c r="O6373" s="11"/>
      <c r="P6373" s="11"/>
      <c r="Q6373" s="11"/>
      <c r="R6373" s="15"/>
      <c r="S6373" s="13"/>
      <c r="T6373" s="13"/>
      <c r="U6373" s="19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12"/>
      <c r="K6374" s="30"/>
      <c r="L6374" s="2"/>
      <c r="M6374" s="15"/>
      <c r="N6374" s="11"/>
      <c r="O6374" s="11"/>
      <c r="P6374" s="11"/>
      <c r="Q6374" s="11"/>
      <c r="R6374" s="15"/>
      <c r="S6374" s="13"/>
      <c r="T6374" s="13"/>
      <c r="U6374" s="19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12"/>
      <c r="K6375" s="30"/>
      <c r="L6375" s="2"/>
      <c r="M6375" s="15"/>
      <c r="N6375" s="11"/>
      <c r="O6375" s="11"/>
      <c r="P6375" s="11"/>
      <c r="Q6375" s="11"/>
      <c r="R6375" s="15"/>
      <c r="S6375" s="13"/>
      <c r="T6375" s="13"/>
      <c r="U6375" s="19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12"/>
      <c r="K6376" s="30"/>
      <c r="L6376" s="2"/>
      <c r="M6376" s="15"/>
      <c r="N6376" s="11"/>
      <c r="O6376" s="11"/>
      <c r="P6376" s="11"/>
      <c r="Q6376" s="11"/>
      <c r="R6376" s="15"/>
      <c r="S6376" s="13"/>
      <c r="T6376" s="13"/>
      <c r="U6376" s="19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12"/>
      <c r="K6377" s="30"/>
      <c r="L6377" s="2"/>
      <c r="M6377" s="15"/>
      <c r="N6377" s="11"/>
      <c r="O6377" s="11"/>
      <c r="P6377" s="11"/>
      <c r="Q6377" s="11"/>
      <c r="R6377" s="15"/>
      <c r="S6377" s="13"/>
      <c r="T6377" s="13"/>
      <c r="U6377" s="19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12"/>
      <c r="K6378" s="30"/>
      <c r="L6378" s="2"/>
      <c r="M6378" s="15"/>
      <c r="N6378" s="11"/>
      <c r="O6378" s="11"/>
      <c r="P6378" s="11"/>
      <c r="Q6378" s="11"/>
      <c r="R6378" s="15"/>
      <c r="S6378" s="13"/>
      <c r="T6378" s="13"/>
      <c r="U6378" s="19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12"/>
      <c r="K6379" s="30"/>
      <c r="L6379" s="2"/>
      <c r="M6379" s="15"/>
      <c r="N6379" s="11"/>
      <c r="O6379" s="11"/>
      <c r="P6379" s="11"/>
      <c r="Q6379" s="11"/>
      <c r="R6379" s="15"/>
      <c r="S6379" s="13"/>
      <c r="T6379" s="13"/>
      <c r="U6379" s="19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12"/>
      <c r="K6380" s="30"/>
      <c r="L6380" s="2"/>
      <c r="M6380" s="15"/>
      <c r="N6380" s="11"/>
      <c r="O6380" s="11"/>
      <c r="P6380" s="11"/>
      <c r="Q6380" s="11"/>
      <c r="R6380" s="15"/>
      <c r="S6380" s="13"/>
      <c r="T6380" s="13"/>
      <c r="U6380" s="19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12"/>
      <c r="K6381" s="30"/>
      <c r="L6381" s="2"/>
      <c r="M6381" s="15"/>
      <c r="N6381" s="11"/>
      <c r="O6381" s="11"/>
      <c r="P6381" s="11"/>
      <c r="Q6381" s="11"/>
      <c r="R6381" s="15"/>
      <c r="S6381" s="13"/>
      <c r="T6381" s="13"/>
      <c r="U6381" s="19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12"/>
      <c r="K6382" s="30"/>
      <c r="L6382" s="2"/>
      <c r="M6382" s="15"/>
      <c r="N6382" s="11"/>
      <c r="O6382" s="11"/>
      <c r="P6382" s="11"/>
      <c r="Q6382" s="11"/>
      <c r="R6382" s="15"/>
      <c r="S6382" s="13"/>
      <c r="T6382" s="13"/>
      <c r="U6382" s="19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12"/>
      <c r="K6383" s="30"/>
      <c r="L6383" s="2"/>
      <c r="M6383" s="15"/>
      <c r="N6383" s="11"/>
      <c r="O6383" s="11"/>
      <c r="P6383" s="11"/>
      <c r="Q6383" s="11"/>
      <c r="R6383" s="15"/>
      <c r="S6383" s="13"/>
      <c r="T6383" s="13"/>
      <c r="U6383" s="19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12"/>
      <c r="K6384" s="30"/>
      <c r="L6384" s="2"/>
      <c r="M6384" s="15"/>
      <c r="N6384" s="11"/>
      <c r="O6384" s="11"/>
      <c r="P6384" s="11"/>
      <c r="Q6384" s="11"/>
      <c r="R6384" s="15"/>
      <c r="S6384" s="13"/>
      <c r="T6384" s="13"/>
      <c r="U6384" s="19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12"/>
      <c r="K6385" s="30"/>
      <c r="L6385" s="2"/>
      <c r="M6385" s="15"/>
      <c r="N6385" s="11"/>
      <c r="O6385" s="11"/>
      <c r="P6385" s="11"/>
      <c r="Q6385" s="11"/>
      <c r="R6385" s="15"/>
      <c r="S6385" s="13"/>
      <c r="T6385" s="13"/>
      <c r="U6385" s="19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12"/>
      <c r="K6386" s="30"/>
      <c r="L6386" s="2"/>
      <c r="M6386" s="15"/>
      <c r="N6386" s="11"/>
      <c r="O6386" s="11"/>
      <c r="P6386" s="11"/>
      <c r="Q6386" s="11"/>
      <c r="R6386" s="15"/>
      <c r="S6386" s="13"/>
      <c r="T6386" s="13"/>
      <c r="U6386" s="19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12"/>
      <c r="K6387" s="30"/>
      <c r="L6387" s="2"/>
      <c r="M6387" s="15"/>
      <c r="N6387" s="11"/>
      <c r="O6387" s="11"/>
      <c r="P6387" s="11"/>
      <c r="Q6387" s="11"/>
      <c r="R6387" s="15"/>
      <c r="S6387" s="13"/>
      <c r="T6387" s="13"/>
      <c r="U6387" s="19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12"/>
      <c r="K6388" s="30"/>
      <c r="L6388" s="2"/>
      <c r="M6388" s="15"/>
      <c r="N6388" s="11"/>
      <c r="O6388" s="11"/>
      <c r="P6388" s="11"/>
      <c r="Q6388" s="11"/>
      <c r="R6388" s="15"/>
      <c r="S6388" s="13"/>
      <c r="T6388" s="13"/>
      <c r="U6388" s="19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12"/>
      <c r="K6389" s="30"/>
      <c r="L6389" s="2"/>
      <c r="M6389" s="15"/>
      <c r="N6389" s="11"/>
      <c r="O6389" s="11"/>
      <c r="P6389" s="11"/>
      <c r="Q6389" s="11"/>
      <c r="R6389" s="15"/>
      <c r="S6389" s="13"/>
      <c r="T6389" s="13"/>
      <c r="U6389" s="19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12"/>
      <c r="K6390" s="30"/>
      <c r="L6390" s="2"/>
      <c r="M6390" s="15"/>
      <c r="N6390" s="11"/>
      <c r="O6390" s="11"/>
      <c r="P6390" s="11"/>
      <c r="Q6390" s="11"/>
      <c r="R6390" s="15"/>
      <c r="S6390" s="13"/>
      <c r="T6390" s="13"/>
      <c r="U6390" s="19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12"/>
      <c r="K6391" s="30"/>
      <c r="L6391" s="2"/>
      <c r="M6391" s="15"/>
      <c r="N6391" s="11"/>
      <c r="O6391" s="11"/>
      <c r="P6391" s="11"/>
      <c r="Q6391" s="11"/>
      <c r="R6391" s="15"/>
      <c r="S6391" s="13"/>
      <c r="T6391" s="13"/>
      <c r="U6391" s="19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12"/>
      <c r="K6392" s="30"/>
      <c r="L6392" s="2"/>
      <c r="M6392" s="15"/>
      <c r="N6392" s="11"/>
      <c r="O6392" s="11"/>
      <c r="P6392" s="11"/>
      <c r="Q6392" s="11"/>
      <c r="R6392" s="15"/>
      <c r="S6392" s="13"/>
      <c r="T6392" s="13"/>
      <c r="U6392" s="19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12"/>
      <c r="K6393" s="30"/>
      <c r="L6393" s="2"/>
      <c r="M6393" s="15"/>
      <c r="N6393" s="11"/>
      <c r="O6393" s="11"/>
      <c r="P6393" s="11"/>
      <c r="Q6393" s="11"/>
      <c r="R6393" s="15"/>
      <c r="S6393" s="13"/>
      <c r="T6393" s="13"/>
      <c r="U6393" s="19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12"/>
      <c r="K6394" s="30"/>
      <c r="L6394" s="2"/>
      <c r="M6394" s="15"/>
      <c r="N6394" s="11"/>
      <c r="O6394" s="11"/>
      <c r="P6394" s="11"/>
      <c r="Q6394" s="11"/>
      <c r="R6394" s="15"/>
      <c r="S6394" s="13"/>
      <c r="T6394" s="13"/>
      <c r="U6394" s="19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12"/>
      <c r="K6395" s="30"/>
      <c r="L6395" s="2"/>
      <c r="M6395" s="15"/>
      <c r="N6395" s="11"/>
      <c r="O6395" s="11"/>
      <c r="P6395" s="11"/>
      <c r="Q6395" s="11"/>
      <c r="R6395" s="15"/>
      <c r="S6395" s="13"/>
      <c r="T6395" s="13"/>
      <c r="U6395" s="19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12"/>
      <c r="K6396" s="30"/>
      <c r="L6396" s="2"/>
      <c r="M6396" s="15"/>
      <c r="N6396" s="11"/>
      <c r="O6396" s="11"/>
      <c r="P6396" s="11"/>
      <c r="Q6396" s="11"/>
      <c r="R6396" s="15"/>
      <c r="S6396" s="13"/>
      <c r="T6396" s="13"/>
      <c r="U6396" s="19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12"/>
      <c r="K6397" s="30"/>
      <c r="L6397" s="2"/>
      <c r="M6397" s="15"/>
      <c r="N6397" s="11"/>
      <c r="O6397" s="11"/>
      <c r="P6397" s="11"/>
      <c r="Q6397" s="11"/>
      <c r="R6397" s="15"/>
      <c r="S6397" s="13"/>
      <c r="T6397" s="13"/>
      <c r="U6397" s="19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12"/>
      <c r="K6398" s="30"/>
      <c r="L6398" s="2"/>
      <c r="M6398" s="15"/>
      <c r="N6398" s="11"/>
      <c r="O6398" s="11"/>
      <c r="P6398" s="11"/>
      <c r="Q6398" s="11"/>
      <c r="R6398" s="15"/>
      <c r="S6398" s="13"/>
      <c r="T6398" s="13"/>
      <c r="U6398" s="19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12"/>
      <c r="K6399" s="30"/>
      <c r="L6399" s="2"/>
      <c r="M6399" s="15"/>
      <c r="N6399" s="11"/>
      <c r="O6399" s="11"/>
      <c r="P6399" s="11"/>
      <c r="Q6399" s="11"/>
      <c r="R6399" s="15"/>
      <c r="S6399" s="13"/>
      <c r="T6399" s="13"/>
      <c r="U6399" s="19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12"/>
      <c r="K6400" s="30"/>
      <c r="L6400" s="2"/>
      <c r="M6400" s="15"/>
      <c r="N6400" s="11"/>
      <c r="O6400" s="11"/>
      <c r="P6400" s="11"/>
      <c r="Q6400" s="11"/>
      <c r="R6400" s="15"/>
      <c r="S6400" s="13"/>
      <c r="T6400" s="13"/>
      <c r="U6400" s="19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12"/>
      <c r="K6401" s="30"/>
      <c r="L6401" s="2"/>
      <c r="M6401" s="15"/>
      <c r="N6401" s="11"/>
      <c r="O6401" s="11"/>
      <c r="P6401" s="11"/>
      <c r="Q6401" s="11"/>
      <c r="R6401" s="15"/>
      <c r="S6401" s="13"/>
      <c r="T6401" s="13"/>
      <c r="U6401" s="19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12"/>
      <c r="K6402" s="30"/>
      <c r="L6402" s="2"/>
      <c r="M6402" s="15"/>
      <c r="N6402" s="11"/>
      <c r="O6402" s="11"/>
      <c r="P6402" s="11"/>
      <c r="Q6402" s="11"/>
      <c r="R6402" s="15"/>
      <c r="S6402" s="13"/>
      <c r="T6402" s="13"/>
      <c r="U6402" s="19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12"/>
      <c r="K6403" s="30"/>
      <c r="L6403" s="2"/>
      <c r="M6403" s="15"/>
      <c r="N6403" s="11"/>
      <c r="O6403" s="11"/>
      <c r="P6403" s="11"/>
      <c r="Q6403" s="11"/>
      <c r="R6403" s="15"/>
      <c r="S6403" s="13"/>
      <c r="T6403" s="13"/>
      <c r="U6403" s="19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12"/>
      <c r="K6404" s="30"/>
      <c r="L6404" s="2"/>
      <c r="M6404" s="15"/>
      <c r="N6404" s="11"/>
      <c r="O6404" s="11"/>
      <c r="P6404" s="11"/>
      <c r="Q6404" s="11"/>
      <c r="R6404" s="15"/>
      <c r="S6404" s="13"/>
      <c r="T6404" s="13"/>
      <c r="U6404" s="19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12"/>
      <c r="K6405" s="30"/>
      <c r="L6405" s="2"/>
      <c r="M6405" s="15"/>
      <c r="N6405" s="11"/>
      <c r="O6405" s="11"/>
      <c r="P6405" s="11"/>
      <c r="Q6405" s="11"/>
      <c r="R6405" s="15"/>
      <c r="S6405" s="13"/>
      <c r="T6405" s="13"/>
      <c r="U6405" s="19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12"/>
      <c r="K6406" s="30"/>
      <c r="L6406" s="2"/>
      <c r="M6406" s="15"/>
      <c r="N6406" s="11"/>
      <c r="O6406" s="11"/>
      <c r="P6406" s="11"/>
      <c r="Q6406" s="11"/>
      <c r="R6406" s="15"/>
      <c r="S6406" s="13"/>
      <c r="T6406" s="13"/>
      <c r="U6406" s="19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12"/>
      <c r="K6407" s="30"/>
      <c r="L6407" s="2"/>
      <c r="M6407" s="15"/>
      <c r="N6407" s="11"/>
      <c r="O6407" s="11"/>
      <c r="P6407" s="11"/>
      <c r="Q6407" s="11"/>
      <c r="R6407" s="15"/>
      <c r="S6407" s="13"/>
      <c r="T6407" s="13"/>
      <c r="U6407" s="19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12"/>
      <c r="K6408" s="30"/>
      <c r="L6408" s="2"/>
      <c r="M6408" s="15"/>
      <c r="N6408" s="11"/>
      <c r="O6408" s="11"/>
      <c r="P6408" s="11"/>
      <c r="Q6408" s="11"/>
      <c r="R6408" s="15"/>
      <c r="S6408" s="13"/>
      <c r="T6408" s="13"/>
      <c r="U6408" s="19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12"/>
      <c r="K6409" s="30"/>
      <c r="L6409" s="2"/>
      <c r="M6409" s="15"/>
      <c r="N6409" s="11"/>
      <c r="O6409" s="11"/>
      <c r="P6409" s="11"/>
      <c r="Q6409" s="11"/>
      <c r="R6409" s="15"/>
      <c r="S6409" s="13"/>
      <c r="T6409" s="13"/>
      <c r="U6409" s="19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12"/>
      <c r="K6410" s="30"/>
      <c r="L6410" s="2"/>
      <c r="M6410" s="15"/>
      <c r="N6410" s="11"/>
      <c r="O6410" s="11"/>
      <c r="P6410" s="11"/>
      <c r="Q6410" s="11"/>
      <c r="R6410" s="15"/>
      <c r="S6410" s="13"/>
      <c r="T6410" s="13"/>
      <c r="U6410" s="19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12"/>
      <c r="K6411" s="30"/>
      <c r="L6411" s="2"/>
      <c r="M6411" s="15"/>
      <c r="N6411" s="11"/>
      <c r="O6411" s="11"/>
      <c r="P6411" s="11"/>
      <c r="Q6411" s="11"/>
      <c r="R6411" s="15"/>
      <c r="S6411" s="13"/>
      <c r="T6411" s="13"/>
      <c r="U6411" s="19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12"/>
      <c r="K6412" s="30"/>
      <c r="L6412" s="2"/>
      <c r="M6412" s="15"/>
      <c r="N6412" s="11"/>
      <c r="O6412" s="11"/>
      <c r="P6412" s="11"/>
      <c r="Q6412" s="11"/>
      <c r="R6412" s="15"/>
      <c r="S6412" s="13"/>
      <c r="T6412" s="13"/>
      <c r="U6412" s="19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12"/>
      <c r="K6413" s="30"/>
      <c r="L6413" s="2"/>
      <c r="M6413" s="15"/>
      <c r="N6413" s="11"/>
      <c r="O6413" s="11"/>
      <c r="P6413" s="11"/>
      <c r="Q6413" s="11"/>
      <c r="R6413" s="15"/>
      <c r="S6413" s="13"/>
      <c r="T6413" s="13"/>
      <c r="U6413" s="19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12"/>
      <c r="K6414" s="30"/>
      <c r="L6414" s="2"/>
      <c r="M6414" s="15"/>
      <c r="N6414" s="11"/>
      <c r="O6414" s="11"/>
      <c r="P6414" s="11"/>
      <c r="Q6414" s="11"/>
      <c r="R6414" s="15"/>
      <c r="S6414" s="13"/>
      <c r="T6414" s="13"/>
      <c r="U6414" s="19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12"/>
      <c r="K6415" s="30"/>
      <c r="L6415" s="2"/>
      <c r="M6415" s="15"/>
      <c r="N6415" s="11"/>
      <c r="O6415" s="11"/>
      <c r="P6415" s="11"/>
      <c r="Q6415" s="11"/>
      <c r="R6415" s="15"/>
      <c r="S6415" s="13"/>
      <c r="T6415" s="13"/>
      <c r="U6415" s="19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12"/>
      <c r="K6416" s="30"/>
      <c r="L6416" s="2"/>
      <c r="M6416" s="15"/>
      <c r="N6416" s="11"/>
      <c r="O6416" s="11"/>
      <c r="P6416" s="11"/>
      <c r="Q6416" s="11"/>
      <c r="R6416" s="15"/>
      <c r="S6416" s="13"/>
      <c r="T6416" s="13"/>
      <c r="U6416" s="19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12"/>
      <c r="K6417" s="30"/>
      <c r="L6417" s="2"/>
      <c r="M6417" s="15"/>
      <c r="N6417" s="11"/>
      <c r="O6417" s="11"/>
      <c r="P6417" s="11"/>
      <c r="Q6417" s="11"/>
      <c r="R6417" s="15"/>
      <c r="S6417" s="13"/>
      <c r="T6417" s="13"/>
      <c r="U6417" s="19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12"/>
      <c r="K6418" s="30"/>
      <c r="L6418" s="2"/>
      <c r="M6418" s="15"/>
      <c r="N6418" s="11"/>
      <c r="O6418" s="11"/>
      <c r="P6418" s="11"/>
      <c r="Q6418" s="11"/>
      <c r="R6418" s="15"/>
      <c r="S6418" s="13"/>
      <c r="T6418" s="13"/>
      <c r="U6418" s="19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12"/>
      <c r="K6419" s="30"/>
      <c r="L6419" s="2"/>
      <c r="M6419" s="15"/>
      <c r="N6419" s="11"/>
      <c r="O6419" s="11"/>
      <c r="P6419" s="11"/>
      <c r="Q6419" s="11"/>
      <c r="R6419" s="15"/>
      <c r="S6419" s="13"/>
      <c r="T6419" s="13"/>
      <c r="U6419" s="19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12"/>
      <c r="K6420" s="30"/>
      <c r="L6420" s="2"/>
      <c r="M6420" s="15"/>
      <c r="N6420" s="11"/>
      <c r="O6420" s="11"/>
      <c r="P6420" s="11"/>
      <c r="Q6420" s="11"/>
      <c r="R6420" s="15"/>
      <c r="S6420" s="13"/>
      <c r="T6420" s="13"/>
      <c r="U6420" s="19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12"/>
      <c r="K6421" s="30"/>
      <c r="L6421" s="2"/>
      <c r="M6421" s="15"/>
      <c r="N6421" s="11"/>
      <c r="O6421" s="11"/>
      <c r="P6421" s="11"/>
      <c r="Q6421" s="11"/>
      <c r="R6421" s="15"/>
      <c r="S6421" s="13"/>
      <c r="T6421" s="13"/>
      <c r="U6421" s="19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12"/>
      <c r="K6422" s="30"/>
      <c r="L6422" s="2"/>
      <c r="M6422" s="15"/>
      <c r="N6422" s="11"/>
      <c r="O6422" s="11"/>
      <c r="P6422" s="11"/>
      <c r="Q6422" s="11"/>
      <c r="R6422" s="15"/>
      <c r="S6422" s="13"/>
      <c r="T6422" s="13"/>
      <c r="U6422" s="19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12"/>
      <c r="K6423" s="30"/>
      <c r="L6423" s="2"/>
      <c r="M6423" s="15"/>
      <c r="N6423" s="11"/>
      <c r="O6423" s="11"/>
      <c r="P6423" s="11"/>
      <c r="Q6423" s="11"/>
      <c r="R6423" s="15"/>
      <c r="S6423" s="13"/>
      <c r="T6423" s="13"/>
      <c r="U6423" s="19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12"/>
      <c r="K6424" s="30"/>
      <c r="L6424" s="2"/>
      <c r="M6424" s="15"/>
      <c r="N6424" s="11"/>
      <c r="O6424" s="11"/>
      <c r="P6424" s="11"/>
      <c r="Q6424" s="11"/>
      <c r="R6424" s="15"/>
      <c r="S6424" s="13"/>
      <c r="T6424" s="13"/>
      <c r="U6424" s="19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12"/>
      <c r="K6425" s="30"/>
      <c r="L6425" s="2"/>
      <c r="M6425" s="15"/>
      <c r="N6425" s="11"/>
      <c r="O6425" s="11"/>
      <c r="P6425" s="11"/>
      <c r="Q6425" s="11"/>
      <c r="R6425" s="15"/>
      <c r="S6425" s="13"/>
      <c r="T6425" s="13"/>
      <c r="U6425" s="19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12"/>
      <c r="K6426" s="30"/>
      <c r="L6426" s="2"/>
      <c r="M6426" s="15"/>
      <c r="N6426" s="11"/>
      <c r="O6426" s="11"/>
      <c r="P6426" s="11"/>
      <c r="Q6426" s="11"/>
      <c r="R6426" s="15"/>
      <c r="S6426" s="13"/>
      <c r="T6426" s="13"/>
      <c r="U6426" s="19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12"/>
      <c r="K6427" s="30"/>
      <c r="L6427" s="2"/>
      <c r="M6427" s="15"/>
      <c r="N6427" s="11"/>
      <c r="O6427" s="11"/>
      <c r="P6427" s="11"/>
      <c r="Q6427" s="11"/>
      <c r="R6427" s="15"/>
      <c r="S6427" s="13"/>
      <c r="T6427" s="13"/>
      <c r="U6427" s="19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12"/>
      <c r="K6428" s="30"/>
      <c r="L6428" s="2"/>
      <c r="M6428" s="15"/>
      <c r="N6428" s="11"/>
      <c r="O6428" s="11"/>
      <c r="P6428" s="11"/>
      <c r="Q6428" s="11"/>
      <c r="R6428" s="15"/>
      <c r="S6428" s="13"/>
      <c r="T6428" s="13"/>
      <c r="U6428" s="19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12"/>
      <c r="K6429" s="30"/>
      <c r="L6429" s="2"/>
      <c r="M6429" s="15"/>
      <c r="N6429" s="11"/>
      <c r="O6429" s="11"/>
      <c r="P6429" s="11"/>
      <c r="Q6429" s="11"/>
      <c r="R6429" s="15"/>
      <c r="S6429" s="13"/>
      <c r="T6429" s="13"/>
      <c r="U6429" s="19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12"/>
      <c r="K6430" s="30"/>
      <c r="L6430" s="2"/>
      <c r="M6430" s="15"/>
      <c r="N6430" s="11"/>
      <c r="O6430" s="11"/>
      <c r="P6430" s="11"/>
      <c r="Q6430" s="11"/>
      <c r="R6430" s="15"/>
      <c r="S6430" s="13"/>
      <c r="T6430" s="13"/>
      <c r="U6430" s="19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12"/>
      <c r="K6431" s="30"/>
      <c r="L6431" s="2"/>
      <c r="M6431" s="15"/>
      <c r="N6431" s="11"/>
      <c r="O6431" s="11"/>
      <c r="P6431" s="11"/>
      <c r="Q6431" s="11"/>
      <c r="R6431" s="15"/>
      <c r="S6431" s="13"/>
      <c r="T6431" s="13"/>
      <c r="U6431" s="19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12"/>
      <c r="K6432" s="30"/>
      <c r="L6432" s="2"/>
      <c r="M6432" s="15"/>
      <c r="N6432" s="11"/>
      <c r="O6432" s="11"/>
      <c r="P6432" s="11"/>
      <c r="Q6432" s="11"/>
      <c r="R6432" s="15"/>
      <c r="S6432" s="13"/>
      <c r="T6432" s="13"/>
      <c r="U6432" s="19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12"/>
      <c r="K6433" s="30"/>
      <c r="L6433" s="2"/>
      <c r="M6433" s="15"/>
      <c r="N6433" s="11"/>
      <c r="O6433" s="11"/>
      <c r="P6433" s="11"/>
      <c r="Q6433" s="11"/>
      <c r="R6433" s="15"/>
      <c r="S6433" s="13"/>
      <c r="T6433" s="13"/>
      <c r="U6433" s="19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12"/>
      <c r="K6434" s="30"/>
      <c r="L6434" s="2"/>
      <c r="M6434" s="15"/>
      <c r="N6434" s="11"/>
      <c r="O6434" s="11"/>
      <c r="P6434" s="11"/>
      <c r="Q6434" s="11"/>
      <c r="R6434" s="15"/>
      <c r="S6434" s="13"/>
      <c r="T6434" s="13"/>
      <c r="U6434" s="19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12"/>
      <c r="K6435" s="30"/>
      <c r="L6435" s="2"/>
      <c r="M6435" s="15"/>
      <c r="N6435" s="11"/>
      <c r="O6435" s="11"/>
      <c r="P6435" s="11"/>
      <c r="Q6435" s="11"/>
      <c r="R6435" s="15"/>
      <c r="S6435" s="13"/>
      <c r="T6435" s="13"/>
      <c r="U6435" s="19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12"/>
      <c r="K6436" s="30"/>
      <c r="L6436" s="2"/>
      <c r="M6436" s="15"/>
      <c r="N6436" s="11"/>
      <c r="O6436" s="11"/>
      <c r="P6436" s="11"/>
      <c r="Q6436" s="11"/>
      <c r="R6436" s="15"/>
      <c r="S6436" s="13"/>
      <c r="T6436" s="13"/>
      <c r="U6436" s="19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12"/>
      <c r="K6437" s="30"/>
      <c r="L6437" s="2"/>
      <c r="M6437" s="15"/>
      <c r="N6437" s="11"/>
      <c r="O6437" s="11"/>
      <c r="P6437" s="11"/>
      <c r="Q6437" s="11"/>
      <c r="R6437" s="15"/>
      <c r="S6437" s="13"/>
      <c r="T6437" s="13"/>
      <c r="U6437" s="19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12"/>
      <c r="K6438" s="30"/>
      <c r="L6438" s="2"/>
      <c r="M6438" s="15"/>
      <c r="N6438" s="11"/>
      <c r="O6438" s="11"/>
      <c r="P6438" s="11"/>
      <c r="Q6438" s="11"/>
      <c r="R6438" s="15"/>
      <c r="S6438" s="13"/>
      <c r="T6438" s="13"/>
      <c r="U6438" s="19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12"/>
      <c r="K6439" s="30"/>
      <c r="L6439" s="2"/>
      <c r="M6439" s="15"/>
      <c r="N6439" s="11"/>
      <c r="O6439" s="11"/>
      <c r="P6439" s="11"/>
      <c r="Q6439" s="11"/>
      <c r="R6439" s="15"/>
      <c r="S6439" s="13"/>
      <c r="T6439" s="13"/>
      <c r="U6439" s="19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12"/>
      <c r="K6440" s="30"/>
      <c r="L6440" s="2"/>
      <c r="M6440" s="15"/>
      <c r="N6440" s="11"/>
      <c r="O6440" s="11"/>
      <c r="P6440" s="11"/>
      <c r="Q6440" s="11"/>
      <c r="R6440" s="15"/>
      <c r="S6440" s="13"/>
      <c r="T6440" s="13"/>
      <c r="U6440" s="19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12"/>
      <c r="K6441" s="30"/>
      <c r="L6441" s="2"/>
      <c r="M6441" s="15"/>
      <c r="N6441" s="11"/>
      <c r="O6441" s="11"/>
      <c r="P6441" s="11"/>
      <c r="Q6441" s="11"/>
      <c r="R6441" s="15"/>
      <c r="S6441" s="13"/>
      <c r="T6441" s="13"/>
      <c r="U6441" s="19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12"/>
      <c r="K6442" s="30"/>
      <c r="L6442" s="2"/>
      <c r="M6442" s="15"/>
      <c r="N6442" s="11"/>
      <c r="O6442" s="11"/>
      <c r="P6442" s="11"/>
      <c r="Q6442" s="11"/>
      <c r="R6442" s="15"/>
      <c r="S6442" s="13"/>
      <c r="T6442" s="13"/>
      <c r="U6442" s="19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12"/>
      <c r="K6443" s="30"/>
      <c r="L6443" s="2"/>
      <c r="M6443" s="15"/>
      <c r="N6443" s="11"/>
      <c r="O6443" s="11"/>
      <c r="P6443" s="11"/>
      <c r="Q6443" s="11"/>
      <c r="R6443" s="15"/>
      <c r="S6443" s="13"/>
      <c r="T6443" s="13"/>
      <c r="U6443" s="19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12"/>
      <c r="K6444" s="30"/>
      <c r="L6444" s="2"/>
      <c r="M6444" s="15"/>
      <c r="N6444" s="11"/>
      <c r="O6444" s="11"/>
      <c r="P6444" s="11"/>
      <c r="Q6444" s="11"/>
      <c r="R6444" s="15"/>
      <c r="S6444" s="13"/>
      <c r="T6444" s="13"/>
      <c r="U6444" s="19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12"/>
      <c r="K6445" s="30"/>
      <c r="L6445" s="2"/>
      <c r="M6445" s="15"/>
      <c r="N6445" s="11"/>
      <c r="O6445" s="11"/>
      <c r="P6445" s="11"/>
      <c r="Q6445" s="11"/>
      <c r="R6445" s="15"/>
      <c r="S6445" s="13"/>
      <c r="T6445" s="13"/>
      <c r="U6445" s="19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12"/>
      <c r="K6446" s="30"/>
      <c r="L6446" s="2"/>
      <c r="M6446" s="15"/>
      <c r="N6446" s="11"/>
      <c r="O6446" s="11"/>
      <c r="P6446" s="11"/>
      <c r="Q6446" s="11"/>
      <c r="R6446" s="15"/>
      <c r="S6446" s="13"/>
      <c r="T6446" s="13"/>
      <c r="U6446" s="19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12"/>
      <c r="K6447" s="30"/>
      <c r="L6447" s="2"/>
      <c r="M6447" s="15"/>
      <c r="N6447" s="11"/>
      <c r="O6447" s="11"/>
      <c r="P6447" s="11"/>
      <c r="Q6447" s="11"/>
      <c r="R6447" s="15"/>
      <c r="S6447" s="13"/>
      <c r="T6447" s="13"/>
      <c r="U6447" s="19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12"/>
      <c r="K6448" s="30"/>
      <c r="L6448" s="2"/>
      <c r="M6448" s="15"/>
      <c r="N6448" s="11"/>
      <c r="O6448" s="11"/>
      <c r="P6448" s="11"/>
      <c r="Q6448" s="11"/>
      <c r="R6448" s="15"/>
      <c r="S6448" s="13"/>
      <c r="T6448" s="13"/>
      <c r="U6448" s="19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12"/>
      <c r="K6449" s="30"/>
      <c r="L6449" s="2"/>
      <c r="M6449" s="15"/>
      <c r="N6449" s="11"/>
      <c r="O6449" s="11"/>
      <c r="P6449" s="11"/>
      <c r="Q6449" s="11"/>
      <c r="R6449" s="15"/>
      <c r="S6449" s="13"/>
      <c r="T6449" s="13"/>
      <c r="U6449" s="19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12"/>
      <c r="K6450" s="30"/>
      <c r="L6450" s="2"/>
      <c r="M6450" s="15"/>
      <c r="N6450" s="11"/>
      <c r="O6450" s="11"/>
      <c r="P6450" s="11"/>
      <c r="Q6450" s="11"/>
      <c r="R6450" s="15"/>
      <c r="S6450" s="13"/>
      <c r="T6450" s="13"/>
      <c r="U6450" s="19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12"/>
      <c r="K6451" s="30"/>
      <c r="L6451" s="2"/>
      <c r="M6451" s="15"/>
      <c r="N6451" s="11"/>
      <c r="O6451" s="11"/>
      <c r="P6451" s="11"/>
      <c r="Q6451" s="11"/>
      <c r="R6451" s="15"/>
      <c r="S6451" s="13"/>
      <c r="T6451" s="13"/>
      <c r="U6451" s="19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12"/>
      <c r="K6452" s="30"/>
      <c r="L6452" s="2"/>
      <c r="M6452" s="15"/>
      <c r="N6452" s="11"/>
      <c r="O6452" s="11"/>
      <c r="P6452" s="11"/>
      <c r="Q6452" s="11"/>
      <c r="R6452" s="15"/>
      <c r="S6452" s="13"/>
      <c r="T6452" s="13"/>
      <c r="U6452" s="19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12"/>
      <c r="K6453" s="30"/>
      <c r="L6453" s="2"/>
      <c r="M6453" s="15"/>
      <c r="N6453" s="11"/>
      <c r="O6453" s="11"/>
      <c r="P6453" s="11"/>
      <c r="Q6453" s="11"/>
      <c r="R6453" s="15"/>
      <c r="S6453" s="13"/>
      <c r="T6453" s="13"/>
      <c r="U6453" s="19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12"/>
      <c r="K6454" s="30"/>
      <c r="L6454" s="2"/>
      <c r="M6454" s="15"/>
      <c r="N6454" s="11"/>
      <c r="O6454" s="11"/>
      <c r="P6454" s="11"/>
      <c r="Q6454" s="11"/>
      <c r="R6454" s="15"/>
      <c r="S6454" s="13"/>
      <c r="T6454" s="13"/>
      <c r="U6454" s="19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12"/>
      <c r="K6455" s="30"/>
      <c r="L6455" s="2"/>
      <c r="M6455" s="15"/>
      <c r="N6455" s="11"/>
      <c r="O6455" s="11"/>
      <c r="P6455" s="11"/>
      <c r="Q6455" s="11"/>
      <c r="R6455" s="15"/>
      <c r="S6455" s="13"/>
      <c r="T6455" s="13"/>
      <c r="U6455" s="19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12"/>
      <c r="K6456" s="30"/>
      <c r="L6456" s="2"/>
      <c r="M6456" s="15"/>
      <c r="N6456" s="11"/>
      <c r="O6456" s="11"/>
      <c r="P6456" s="11"/>
      <c r="Q6456" s="11"/>
      <c r="R6456" s="15"/>
      <c r="S6456" s="13"/>
      <c r="T6456" s="13"/>
      <c r="U6456" s="19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12"/>
      <c r="K6457" s="30"/>
      <c r="L6457" s="2"/>
      <c r="M6457" s="15"/>
      <c r="N6457" s="11"/>
      <c r="O6457" s="11"/>
      <c r="P6457" s="11"/>
      <c r="Q6457" s="11"/>
      <c r="R6457" s="15"/>
      <c r="S6457" s="13"/>
      <c r="T6457" s="13"/>
      <c r="U6457" s="19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12"/>
      <c r="K6458" s="30"/>
      <c r="L6458" s="2"/>
      <c r="M6458" s="15"/>
      <c r="N6458" s="11"/>
      <c r="O6458" s="11"/>
      <c r="P6458" s="11"/>
      <c r="Q6458" s="11"/>
      <c r="R6458" s="15"/>
      <c r="S6458" s="13"/>
      <c r="T6458" s="13"/>
      <c r="U6458" s="19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12"/>
      <c r="K6459" s="30"/>
      <c r="L6459" s="2"/>
      <c r="M6459" s="15"/>
      <c r="N6459" s="11"/>
      <c r="O6459" s="11"/>
      <c r="P6459" s="11"/>
      <c r="Q6459" s="11"/>
      <c r="R6459" s="15"/>
      <c r="S6459" s="13"/>
      <c r="T6459" s="13"/>
      <c r="U6459" s="19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12"/>
      <c r="K6460" s="30"/>
      <c r="L6460" s="2"/>
      <c r="M6460" s="15"/>
      <c r="N6460" s="11"/>
      <c r="O6460" s="11"/>
      <c r="P6460" s="11"/>
      <c r="Q6460" s="11"/>
      <c r="R6460" s="15"/>
      <c r="S6460" s="13"/>
      <c r="T6460" s="13"/>
      <c r="U6460" s="19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12"/>
      <c r="K6461" s="30"/>
      <c r="L6461" s="2"/>
      <c r="M6461" s="15"/>
      <c r="N6461" s="11"/>
      <c r="O6461" s="11"/>
      <c r="P6461" s="11"/>
      <c r="Q6461" s="11"/>
      <c r="R6461" s="15"/>
      <c r="S6461" s="13"/>
      <c r="T6461" s="13"/>
      <c r="U6461" s="19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12"/>
      <c r="K6462" s="30"/>
      <c r="L6462" s="2"/>
      <c r="M6462" s="15"/>
      <c r="N6462" s="11"/>
      <c r="O6462" s="11"/>
      <c r="P6462" s="11"/>
      <c r="Q6462" s="11"/>
      <c r="R6462" s="15"/>
      <c r="S6462" s="13"/>
      <c r="T6462" s="13"/>
      <c r="U6462" s="19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12"/>
      <c r="K6463" s="30"/>
      <c r="L6463" s="2"/>
      <c r="M6463" s="15"/>
      <c r="N6463" s="11"/>
      <c r="O6463" s="11"/>
      <c r="P6463" s="11"/>
      <c r="Q6463" s="11"/>
      <c r="R6463" s="15"/>
      <c r="S6463" s="13"/>
      <c r="T6463" s="13"/>
      <c r="U6463" s="19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12"/>
      <c r="K6464" s="30"/>
      <c r="L6464" s="2"/>
      <c r="M6464" s="15"/>
      <c r="N6464" s="11"/>
      <c r="O6464" s="11"/>
      <c r="P6464" s="11"/>
      <c r="Q6464" s="11"/>
      <c r="R6464" s="15"/>
      <c r="S6464" s="13"/>
      <c r="T6464" s="13"/>
      <c r="U6464" s="19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12"/>
      <c r="K6465" s="30"/>
      <c r="L6465" s="2"/>
      <c r="M6465" s="15"/>
      <c r="N6465" s="11"/>
      <c r="O6465" s="11"/>
      <c r="P6465" s="11"/>
      <c r="Q6465" s="11"/>
      <c r="R6465" s="15"/>
      <c r="S6465" s="13"/>
      <c r="T6465" s="13"/>
      <c r="U6465" s="19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12"/>
      <c r="K6466" s="30"/>
      <c r="L6466" s="2"/>
      <c r="M6466" s="15"/>
      <c r="N6466" s="11"/>
      <c r="O6466" s="11"/>
      <c r="P6466" s="11"/>
      <c r="Q6466" s="11"/>
      <c r="R6466" s="15"/>
      <c r="S6466" s="13"/>
      <c r="T6466" s="13"/>
      <c r="U6466" s="19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12"/>
      <c r="K6467" s="30"/>
      <c r="L6467" s="2"/>
      <c r="M6467" s="15"/>
      <c r="N6467" s="11"/>
      <c r="O6467" s="11"/>
      <c r="P6467" s="11"/>
      <c r="Q6467" s="11"/>
      <c r="R6467" s="15"/>
      <c r="S6467" s="13"/>
      <c r="T6467" s="13"/>
      <c r="U6467" s="19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12"/>
      <c r="K6468" s="30"/>
      <c r="L6468" s="2"/>
      <c r="M6468" s="15"/>
      <c r="N6468" s="11"/>
      <c r="O6468" s="11"/>
      <c r="P6468" s="11"/>
      <c r="Q6468" s="11"/>
      <c r="R6468" s="15"/>
      <c r="S6468" s="13"/>
      <c r="T6468" s="13"/>
      <c r="U6468" s="19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12"/>
      <c r="K6469" s="30"/>
      <c r="L6469" s="2"/>
      <c r="M6469" s="15"/>
      <c r="N6469" s="11"/>
      <c r="O6469" s="11"/>
      <c r="P6469" s="11"/>
      <c r="Q6469" s="11"/>
      <c r="R6469" s="15"/>
      <c r="S6469" s="13"/>
      <c r="T6469" s="13"/>
      <c r="U6469" s="19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12"/>
      <c r="K6470" s="30"/>
      <c r="L6470" s="2"/>
      <c r="M6470" s="15"/>
      <c r="N6470" s="11"/>
      <c r="O6470" s="11"/>
      <c r="P6470" s="11"/>
      <c r="Q6470" s="11"/>
      <c r="R6470" s="15"/>
      <c r="S6470" s="13"/>
      <c r="T6470" s="13"/>
      <c r="U6470" s="19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12"/>
      <c r="K6471" s="30"/>
      <c r="L6471" s="2"/>
      <c r="M6471" s="15"/>
      <c r="N6471" s="11"/>
      <c r="O6471" s="11"/>
      <c r="P6471" s="11"/>
      <c r="Q6471" s="11"/>
      <c r="R6471" s="15"/>
      <c r="S6471" s="13"/>
      <c r="T6471" s="13"/>
      <c r="U6471" s="19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12"/>
      <c r="K6472" s="30"/>
      <c r="L6472" s="2"/>
      <c r="M6472" s="15"/>
      <c r="N6472" s="11"/>
      <c r="O6472" s="11"/>
      <c r="P6472" s="11"/>
      <c r="Q6472" s="11"/>
      <c r="R6472" s="15"/>
      <c r="S6472" s="13"/>
      <c r="T6472" s="13"/>
      <c r="U6472" s="19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12"/>
      <c r="K6473" s="30"/>
      <c r="L6473" s="2"/>
      <c r="M6473" s="15"/>
      <c r="N6473" s="11"/>
      <c r="O6473" s="11"/>
      <c r="P6473" s="11"/>
      <c r="Q6473" s="11"/>
      <c r="R6473" s="15"/>
      <c r="S6473" s="13"/>
      <c r="T6473" s="13"/>
      <c r="U6473" s="19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12"/>
      <c r="K6474" s="30"/>
      <c r="L6474" s="2"/>
      <c r="M6474" s="15"/>
      <c r="N6474" s="11"/>
      <c r="O6474" s="11"/>
      <c r="P6474" s="11"/>
      <c r="Q6474" s="11"/>
      <c r="R6474" s="15"/>
      <c r="S6474" s="13"/>
      <c r="T6474" s="13"/>
      <c r="U6474" s="19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12"/>
      <c r="K6475" s="30"/>
      <c r="L6475" s="2"/>
      <c r="M6475" s="15"/>
      <c r="N6475" s="11"/>
      <c r="O6475" s="11"/>
      <c r="P6475" s="11"/>
      <c r="Q6475" s="11"/>
      <c r="R6475" s="15"/>
      <c r="S6475" s="13"/>
      <c r="T6475" s="13"/>
      <c r="U6475" s="19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12"/>
      <c r="K6476" s="30"/>
      <c r="L6476" s="2"/>
      <c r="M6476" s="15"/>
      <c r="N6476" s="11"/>
      <c r="O6476" s="11"/>
      <c r="P6476" s="11"/>
      <c r="Q6476" s="11"/>
      <c r="R6476" s="15"/>
      <c r="S6476" s="13"/>
      <c r="T6476" s="13"/>
      <c r="U6476" s="19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12"/>
      <c r="K6477" s="30"/>
      <c r="L6477" s="2"/>
      <c r="M6477" s="15"/>
      <c r="N6477" s="11"/>
      <c r="O6477" s="11"/>
      <c r="P6477" s="11"/>
      <c r="Q6477" s="11"/>
      <c r="R6477" s="15"/>
      <c r="S6477" s="13"/>
      <c r="T6477" s="13"/>
      <c r="U6477" s="19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12"/>
      <c r="K6478" s="30"/>
      <c r="L6478" s="2"/>
      <c r="M6478" s="15"/>
      <c r="N6478" s="11"/>
      <c r="O6478" s="11"/>
      <c r="P6478" s="11"/>
      <c r="Q6478" s="11"/>
      <c r="R6478" s="15"/>
      <c r="S6478" s="13"/>
      <c r="T6478" s="13"/>
      <c r="U6478" s="19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12"/>
      <c r="K6479" s="30"/>
      <c r="L6479" s="2"/>
      <c r="M6479" s="15"/>
      <c r="N6479" s="11"/>
      <c r="O6479" s="11"/>
      <c r="P6479" s="11"/>
      <c r="Q6479" s="11"/>
      <c r="R6479" s="15"/>
      <c r="S6479" s="13"/>
      <c r="T6479" s="13"/>
      <c r="U6479" s="19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12"/>
      <c r="K6480" s="30"/>
      <c r="L6480" s="2"/>
      <c r="M6480" s="15"/>
      <c r="N6480" s="11"/>
      <c r="O6480" s="11"/>
      <c r="P6480" s="11"/>
      <c r="Q6480" s="11"/>
      <c r="R6480" s="15"/>
      <c r="S6480" s="13"/>
      <c r="T6480" s="13"/>
      <c r="U6480" s="19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12"/>
      <c r="K6481" s="30"/>
      <c r="L6481" s="2"/>
      <c r="M6481" s="15"/>
      <c r="N6481" s="11"/>
      <c r="O6481" s="11"/>
      <c r="P6481" s="11"/>
      <c r="Q6481" s="11"/>
      <c r="R6481" s="15"/>
      <c r="S6481" s="13"/>
      <c r="T6481" s="13"/>
      <c r="U6481" s="19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12"/>
      <c r="K6482" s="30"/>
      <c r="L6482" s="2"/>
      <c r="M6482" s="15"/>
      <c r="N6482" s="11"/>
      <c r="O6482" s="11"/>
      <c r="P6482" s="11"/>
      <c r="Q6482" s="11"/>
      <c r="R6482" s="15"/>
      <c r="S6482" s="13"/>
      <c r="T6482" s="13"/>
      <c r="U6482" s="19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12"/>
      <c r="K6483" s="30"/>
      <c r="L6483" s="2"/>
      <c r="M6483" s="15"/>
      <c r="N6483" s="11"/>
      <c r="O6483" s="11"/>
      <c r="P6483" s="11"/>
      <c r="Q6483" s="11"/>
      <c r="R6483" s="15"/>
      <c r="S6483" s="13"/>
      <c r="T6483" s="13"/>
      <c r="U6483" s="19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12"/>
      <c r="K6484" s="30"/>
      <c r="L6484" s="2"/>
      <c r="M6484" s="15"/>
      <c r="N6484" s="11"/>
      <c r="O6484" s="11"/>
      <c r="P6484" s="11"/>
      <c r="Q6484" s="11"/>
      <c r="R6484" s="15"/>
      <c r="S6484" s="13"/>
      <c r="T6484" s="13"/>
      <c r="U6484" s="19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12"/>
      <c r="K6485" s="30"/>
      <c r="L6485" s="2"/>
      <c r="M6485" s="15"/>
      <c r="N6485" s="11"/>
      <c r="O6485" s="11"/>
      <c r="P6485" s="11"/>
      <c r="Q6485" s="11"/>
      <c r="R6485" s="15"/>
      <c r="S6485" s="13"/>
      <c r="T6485" s="13"/>
      <c r="U6485" s="19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12"/>
      <c r="K6486" s="30"/>
      <c r="L6486" s="2"/>
      <c r="M6486" s="15"/>
      <c r="N6486" s="11"/>
      <c r="O6486" s="11"/>
      <c r="P6486" s="11"/>
      <c r="Q6486" s="11"/>
      <c r="R6486" s="15"/>
      <c r="S6486" s="13"/>
      <c r="T6486" s="13"/>
      <c r="U6486" s="19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12"/>
      <c r="K6487" s="30"/>
      <c r="L6487" s="2"/>
      <c r="M6487" s="15"/>
      <c r="N6487" s="11"/>
      <c r="O6487" s="11"/>
      <c r="P6487" s="11"/>
      <c r="Q6487" s="11"/>
      <c r="R6487" s="15"/>
      <c r="S6487" s="13"/>
      <c r="T6487" s="13"/>
      <c r="U6487" s="19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12"/>
      <c r="K6488" s="30"/>
      <c r="L6488" s="2"/>
      <c r="M6488" s="15"/>
      <c r="N6488" s="11"/>
      <c r="O6488" s="11"/>
      <c r="P6488" s="11"/>
      <c r="Q6488" s="11"/>
      <c r="R6488" s="15"/>
      <c r="S6488" s="13"/>
      <c r="T6488" s="13"/>
      <c r="U6488" s="19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12"/>
      <c r="K6489" s="30"/>
      <c r="L6489" s="2"/>
      <c r="M6489" s="15"/>
      <c r="N6489" s="11"/>
      <c r="O6489" s="11"/>
      <c r="P6489" s="11"/>
      <c r="Q6489" s="11"/>
      <c r="R6489" s="15"/>
      <c r="S6489" s="13"/>
      <c r="T6489" s="13"/>
      <c r="U6489" s="19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12"/>
      <c r="K6490" s="30"/>
      <c r="L6490" s="2"/>
      <c r="M6490" s="15"/>
      <c r="N6490" s="11"/>
      <c r="O6490" s="11"/>
      <c r="P6490" s="11"/>
      <c r="Q6490" s="11"/>
      <c r="R6490" s="15"/>
      <c r="S6490" s="13"/>
      <c r="T6490" s="13"/>
      <c r="U6490" s="19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12"/>
      <c r="K6491" s="30"/>
      <c r="L6491" s="2"/>
      <c r="M6491" s="15"/>
      <c r="N6491" s="11"/>
      <c r="O6491" s="11"/>
      <c r="P6491" s="11"/>
      <c r="Q6491" s="11"/>
      <c r="R6491" s="15"/>
      <c r="S6491" s="13"/>
      <c r="T6491" s="13"/>
      <c r="U6491" s="19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12"/>
      <c r="K6492" s="30"/>
      <c r="L6492" s="2"/>
      <c r="M6492" s="15"/>
      <c r="N6492" s="11"/>
      <c r="O6492" s="11"/>
      <c r="P6492" s="11"/>
      <c r="Q6492" s="11"/>
      <c r="R6492" s="15"/>
      <c r="S6492" s="13"/>
      <c r="T6492" s="13"/>
      <c r="U6492" s="19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12"/>
      <c r="K6493" s="30"/>
      <c r="L6493" s="2"/>
      <c r="M6493" s="15"/>
      <c r="N6493" s="11"/>
      <c r="O6493" s="11"/>
      <c r="P6493" s="11"/>
      <c r="Q6493" s="11"/>
      <c r="R6493" s="15"/>
      <c r="S6493" s="13"/>
      <c r="T6493" s="13"/>
      <c r="U6493" s="19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12"/>
      <c r="K6494" s="30"/>
      <c r="L6494" s="2"/>
      <c r="M6494" s="15"/>
      <c r="N6494" s="11"/>
      <c r="O6494" s="11"/>
      <c r="P6494" s="11"/>
      <c r="Q6494" s="11"/>
      <c r="R6494" s="15"/>
      <c r="S6494" s="13"/>
      <c r="T6494" s="13"/>
      <c r="U6494" s="19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12"/>
      <c r="K6495" s="30"/>
      <c r="L6495" s="2"/>
      <c r="M6495" s="15"/>
      <c r="N6495" s="11"/>
      <c r="O6495" s="11"/>
      <c r="P6495" s="11"/>
      <c r="Q6495" s="11"/>
      <c r="R6495" s="15"/>
      <c r="S6495" s="13"/>
      <c r="T6495" s="13"/>
      <c r="U6495" s="19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12"/>
      <c r="K6496" s="30"/>
      <c r="L6496" s="2"/>
      <c r="M6496" s="15"/>
      <c r="N6496" s="11"/>
      <c r="O6496" s="11"/>
      <c r="P6496" s="11"/>
      <c r="Q6496" s="11"/>
      <c r="R6496" s="15"/>
      <c r="S6496" s="13"/>
      <c r="T6496" s="13"/>
      <c r="U6496" s="19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12"/>
      <c r="K6497" s="30"/>
      <c r="L6497" s="2"/>
      <c r="M6497" s="15"/>
      <c r="N6497" s="11"/>
      <c r="O6497" s="11"/>
      <c r="P6497" s="11"/>
      <c r="Q6497" s="11"/>
      <c r="R6497" s="15"/>
      <c r="S6497" s="13"/>
      <c r="T6497" s="13"/>
      <c r="U6497" s="19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12"/>
      <c r="K6498" s="30"/>
      <c r="L6498" s="2"/>
      <c r="M6498" s="15"/>
      <c r="N6498" s="11"/>
      <c r="O6498" s="11"/>
      <c r="P6498" s="11"/>
      <c r="Q6498" s="11"/>
      <c r="R6498" s="15"/>
      <c r="S6498" s="13"/>
      <c r="T6498" s="13"/>
      <c r="U6498" s="19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12"/>
      <c r="K6499" s="30"/>
      <c r="L6499" s="2"/>
      <c r="M6499" s="15"/>
      <c r="N6499" s="11"/>
      <c r="O6499" s="11"/>
      <c r="P6499" s="11"/>
      <c r="Q6499" s="11"/>
      <c r="R6499" s="15"/>
      <c r="S6499" s="13"/>
      <c r="T6499" s="13"/>
      <c r="U6499" s="19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12"/>
      <c r="K6500" s="30"/>
      <c r="L6500" s="2"/>
      <c r="M6500" s="15"/>
      <c r="N6500" s="11"/>
      <c r="O6500" s="11"/>
      <c r="P6500" s="11"/>
      <c r="Q6500" s="11"/>
      <c r="R6500" s="15"/>
      <c r="S6500" s="13"/>
      <c r="T6500" s="13"/>
      <c r="U6500" s="19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12"/>
      <c r="K6501" s="30"/>
      <c r="L6501" s="2"/>
      <c r="M6501" s="15"/>
      <c r="N6501" s="11"/>
      <c r="O6501" s="11"/>
      <c r="P6501" s="11"/>
      <c r="Q6501" s="11"/>
      <c r="R6501" s="15"/>
      <c r="S6501" s="13"/>
      <c r="T6501" s="13"/>
      <c r="U6501" s="19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12"/>
      <c r="K6502" s="30"/>
      <c r="L6502" s="2"/>
      <c r="M6502" s="15"/>
      <c r="N6502" s="11"/>
      <c r="O6502" s="11"/>
      <c r="P6502" s="11"/>
      <c r="Q6502" s="11"/>
      <c r="R6502" s="15"/>
      <c r="S6502" s="13"/>
      <c r="T6502" s="13"/>
      <c r="U6502" s="19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12"/>
      <c r="K6503" s="30"/>
      <c r="L6503" s="2"/>
      <c r="M6503" s="15"/>
      <c r="N6503" s="11"/>
      <c r="O6503" s="11"/>
      <c r="P6503" s="11"/>
      <c r="Q6503" s="11"/>
      <c r="R6503" s="15"/>
      <c r="S6503" s="13"/>
      <c r="T6503" s="13"/>
      <c r="U6503" s="19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12"/>
      <c r="K6504" s="30"/>
      <c r="L6504" s="2"/>
      <c r="M6504" s="15"/>
      <c r="N6504" s="11"/>
      <c r="O6504" s="11"/>
      <c r="P6504" s="11"/>
      <c r="Q6504" s="11"/>
      <c r="R6504" s="15"/>
      <c r="S6504" s="13"/>
      <c r="T6504" s="13"/>
      <c r="U6504" s="19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12"/>
      <c r="K6505" s="30"/>
      <c r="L6505" s="2"/>
      <c r="M6505" s="15"/>
      <c r="N6505" s="11"/>
      <c r="O6505" s="11"/>
      <c r="P6505" s="11"/>
      <c r="Q6505" s="11"/>
      <c r="R6505" s="15"/>
      <c r="S6505" s="13"/>
      <c r="T6505" s="13"/>
      <c r="U6505" s="19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12"/>
      <c r="K6506" s="30"/>
      <c r="L6506" s="2"/>
      <c r="M6506" s="15"/>
      <c r="N6506" s="11"/>
      <c r="O6506" s="11"/>
      <c r="P6506" s="11"/>
      <c r="Q6506" s="11"/>
      <c r="R6506" s="15"/>
      <c r="S6506" s="13"/>
      <c r="T6506" s="13"/>
      <c r="U6506" s="19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12"/>
      <c r="K6507" s="30"/>
      <c r="L6507" s="2"/>
      <c r="M6507" s="15"/>
      <c r="N6507" s="11"/>
      <c r="O6507" s="11"/>
      <c r="P6507" s="11"/>
      <c r="Q6507" s="11"/>
      <c r="R6507" s="15"/>
      <c r="S6507" s="13"/>
      <c r="T6507" s="13"/>
      <c r="U6507" s="19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12"/>
      <c r="K6508" s="30"/>
      <c r="L6508" s="2"/>
      <c r="M6508" s="15"/>
      <c r="N6508" s="11"/>
      <c r="O6508" s="11"/>
      <c r="P6508" s="11"/>
      <c r="Q6508" s="11"/>
      <c r="R6508" s="15"/>
      <c r="S6508" s="13"/>
      <c r="T6508" s="13"/>
      <c r="U6508" s="19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12"/>
      <c r="K6509" s="30"/>
      <c r="L6509" s="2"/>
      <c r="M6509" s="15"/>
      <c r="N6509" s="11"/>
      <c r="O6509" s="11"/>
      <c r="P6509" s="11"/>
      <c r="Q6509" s="11"/>
      <c r="R6509" s="15"/>
      <c r="S6509" s="13"/>
      <c r="T6509" s="13"/>
      <c r="U6509" s="19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12"/>
      <c r="K6510" s="30"/>
      <c r="L6510" s="2"/>
      <c r="M6510" s="15"/>
      <c r="N6510" s="11"/>
      <c r="O6510" s="11"/>
      <c r="P6510" s="11"/>
      <c r="Q6510" s="11"/>
      <c r="R6510" s="15"/>
      <c r="S6510" s="13"/>
      <c r="T6510" s="13"/>
      <c r="U6510" s="19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12"/>
      <c r="K6511" s="30"/>
      <c r="L6511" s="2"/>
      <c r="M6511" s="15"/>
      <c r="N6511" s="11"/>
      <c r="O6511" s="11"/>
      <c r="P6511" s="11"/>
      <c r="Q6511" s="11"/>
      <c r="R6511" s="15"/>
      <c r="S6511" s="13"/>
      <c r="T6511" s="13"/>
      <c r="U6511" s="19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12"/>
      <c r="K6512" s="30"/>
      <c r="L6512" s="2"/>
      <c r="M6512" s="15"/>
      <c r="N6512" s="11"/>
      <c r="O6512" s="11"/>
      <c r="P6512" s="11"/>
      <c r="Q6512" s="11"/>
      <c r="R6512" s="15"/>
      <c r="S6512" s="13"/>
      <c r="T6512" s="13"/>
      <c r="U6512" s="19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12"/>
      <c r="K6513" s="30"/>
      <c r="L6513" s="2"/>
      <c r="M6513" s="15"/>
      <c r="N6513" s="11"/>
      <c r="O6513" s="11"/>
      <c r="P6513" s="11"/>
      <c r="Q6513" s="11"/>
      <c r="R6513" s="15"/>
      <c r="S6513" s="13"/>
      <c r="T6513" s="13"/>
      <c r="U6513" s="19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12"/>
      <c r="K6514" s="30"/>
      <c r="L6514" s="2"/>
      <c r="M6514" s="15"/>
      <c r="N6514" s="11"/>
      <c r="O6514" s="11"/>
      <c r="P6514" s="11"/>
      <c r="Q6514" s="11"/>
      <c r="R6514" s="15"/>
      <c r="S6514" s="13"/>
      <c r="T6514" s="13"/>
      <c r="U6514" s="19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12"/>
      <c r="K6515" s="30"/>
      <c r="L6515" s="2"/>
      <c r="M6515" s="15"/>
      <c r="N6515" s="11"/>
      <c r="O6515" s="11"/>
      <c r="P6515" s="11"/>
      <c r="Q6515" s="11"/>
      <c r="R6515" s="15"/>
      <c r="S6515" s="13"/>
      <c r="T6515" s="13"/>
      <c r="U6515" s="19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12"/>
      <c r="K6516" s="30"/>
      <c r="L6516" s="2"/>
      <c r="M6516" s="15"/>
      <c r="N6516" s="11"/>
      <c r="O6516" s="11"/>
      <c r="P6516" s="11"/>
      <c r="Q6516" s="11"/>
      <c r="R6516" s="15"/>
      <c r="S6516" s="13"/>
      <c r="T6516" s="13"/>
      <c r="U6516" s="19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12"/>
      <c r="K6517" s="30"/>
      <c r="L6517" s="2"/>
      <c r="M6517" s="15"/>
      <c r="N6517" s="11"/>
      <c r="O6517" s="11"/>
      <c r="P6517" s="11"/>
      <c r="Q6517" s="11"/>
      <c r="R6517" s="15"/>
      <c r="S6517" s="13"/>
      <c r="T6517" s="13"/>
      <c r="U6517" s="19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12"/>
      <c r="K6518" s="30"/>
      <c r="L6518" s="2"/>
      <c r="M6518" s="15"/>
      <c r="N6518" s="11"/>
      <c r="O6518" s="11"/>
      <c r="P6518" s="11"/>
      <c r="Q6518" s="11"/>
      <c r="R6518" s="15"/>
      <c r="S6518" s="13"/>
      <c r="T6518" s="13"/>
      <c r="U6518" s="19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12"/>
      <c r="K6519" s="30"/>
      <c r="L6519" s="2"/>
      <c r="M6519" s="15"/>
      <c r="N6519" s="11"/>
      <c r="O6519" s="11"/>
      <c r="P6519" s="11"/>
      <c r="Q6519" s="11"/>
      <c r="R6519" s="15"/>
      <c r="S6519" s="13"/>
      <c r="T6519" s="13"/>
      <c r="U6519" s="19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12"/>
      <c r="K6520" s="30"/>
      <c r="L6520" s="2"/>
      <c r="M6520" s="15"/>
      <c r="N6520" s="11"/>
      <c r="O6520" s="11"/>
      <c r="P6520" s="11"/>
      <c r="Q6520" s="11"/>
      <c r="R6520" s="15"/>
      <c r="S6520" s="13"/>
      <c r="T6520" s="13"/>
      <c r="U6520" s="19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12"/>
      <c r="K6521" s="30"/>
      <c r="L6521" s="2"/>
      <c r="M6521" s="15"/>
      <c r="N6521" s="11"/>
      <c r="O6521" s="11"/>
      <c r="P6521" s="11"/>
      <c r="Q6521" s="11"/>
      <c r="R6521" s="15"/>
      <c r="S6521" s="13"/>
      <c r="T6521" s="13"/>
      <c r="U6521" s="19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12"/>
      <c r="K6522" s="30"/>
      <c r="L6522" s="2"/>
      <c r="M6522" s="15"/>
      <c r="N6522" s="11"/>
      <c r="O6522" s="11"/>
      <c r="P6522" s="11"/>
      <c r="Q6522" s="11"/>
      <c r="R6522" s="15"/>
      <c r="S6522" s="13"/>
      <c r="T6522" s="13"/>
      <c r="U6522" s="19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12"/>
      <c r="K6523" s="30"/>
      <c r="L6523" s="2"/>
      <c r="M6523" s="15"/>
      <c r="N6523" s="11"/>
      <c r="O6523" s="11"/>
      <c r="P6523" s="11"/>
      <c r="Q6523" s="11"/>
      <c r="R6523" s="15"/>
      <c r="S6523" s="13"/>
      <c r="T6523" s="13"/>
      <c r="U6523" s="19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12"/>
      <c r="K6524" s="30"/>
      <c r="L6524" s="2"/>
      <c r="M6524" s="15"/>
      <c r="N6524" s="11"/>
      <c r="O6524" s="11"/>
      <c r="P6524" s="11"/>
      <c r="Q6524" s="11"/>
      <c r="R6524" s="15"/>
      <c r="S6524" s="13"/>
      <c r="T6524" s="13"/>
      <c r="U6524" s="19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12"/>
      <c r="K6525" s="30"/>
      <c r="L6525" s="2"/>
      <c r="M6525" s="15"/>
      <c r="N6525" s="11"/>
      <c r="O6525" s="11"/>
      <c r="P6525" s="11"/>
      <c r="Q6525" s="11"/>
      <c r="R6525" s="15"/>
      <c r="S6525" s="13"/>
      <c r="T6525" s="13"/>
      <c r="U6525" s="19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12"/>
      <c r="K6526" s="30"/>
      <c r="L6526" s="2"/>
      <c r="M6526" s="15"/>
      <c r="N6526" s="11"/>
      <c r="O6526" s="11"/>
      <c r="P6526" s="11"/>
      <c r="Q6526" s="11"/>
      <c r="R6526" s="15"/>
      <c r="S6526" s="13"/>
      <c r="T6526" s="13"/>
      <c r="U6526" s="19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12"/>
      <c r="K6527" s="30"/>
      <c r="L6527" s="2"/>
      <c r="M6527" s="15"/>
      <c r="N6527" s="11"/>
      <c r="O6527" s="11"/>
      <c r="P6527" s="11"/>
      <c r="Q6527" s="11"/>
      <c r="R6527" s="15"/>
      <c r="S6527" s="13"/>
      <c r="T6527" s="13"/>
      <c r="U6527" s="19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12"/>
      <c r="K6528" s="30"/>
      <c r="L6528" s="2"/>
      <c r="M6528" s="15"/>
      <c r="N6528" s="11"/>
      <c r="O6528" s="11"/>
      <c r="P6528" s="11"/>
      <c r="Q6528" s="11"/>
      <c r="R6528" s="15"/>
      <c r="S6528" s="13"/>
      <c r="T6528" s="13"/>
      <c r="U6528" s="19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12"/>
      <c r="K6529" s="30"/>
      <c r="L6529" s="2"/>
      <c r="M6529" s="15"/>
      <c r="N6529" s="11"/>
      <c r="O6529" s="11"/>
      <c r="P6529" s="11"/>
      <c r="Q6529" s="11"/>
      <c r="R6529" s="15"/>
      <c r="S6529" s="13"/>
      <c r="T6529" s="13"/>
      <c r="U6529" s="19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12"/>
      <c r="K6530" s="30"/>
      <c r="L6530" s="2"/>
      <c r="M6530" s="15"/>
      <c r="N6530" s="11"/>
      <c r="O6530" s="11"/>
      <c r="P6530" s="11"/>
      <c r="Q6530" s="11"/>
      <c r="R6530" s="15"/>
      <c r="S6530" s="13"/>
      <c r="T6530" s="13"/>
      <c r="U6530" s="19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12"/>
      <c r="K6531" s="30"/>
      <c r="L6531" s="2"/>
      <c r="M6531" s="15"/>
      <c r="N6531" s="11"/>
      <c r="O6531" s="11"/>
      <c r="P6531" s="11"/>
      <c r="Q6531" s="11"/>
      <c r="R6531" s="15"/>
      <c r="S6531" s="13"/>
      <c r="T6531" s="13"/>
      <c r="U6531" s="19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12"/>
      <c r="K6532" s="30"/>
      <c r="L6532" s="2"/>
      <c r="M6532" s="15"/>
      <c r="N6532" s="11"/>
      <c r="O6532" s="11"/>
      <c r="P6532" s="11"/>
      <c r="Q6532" s="11"/>
      <c r="R6532" s="15"/>
      <c r="S6532" s="13"/>
      <c r="T6532" s="13"/>
      <c r="U6532" s="19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12"/>
      <c r="K6533" s="30"/>
      <c r="L6533" s="2"/>
      <c r="M6533" s="15"/>
      <c r="N6533" s="11"/>
      <c r="O6533" s="11"/>
      <c r="P6533" s="11"/>
      <c r="Q6533" s="11"/>
      <c r="R6533" s="15"/>
      <c r="S6533" s="13"/>
      <c r="T6533" s="13"/>
      <c r="U6533" s="19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12"/>
      <c r="K6534" s="30"/>
      <c r="L6534" s="2"/>
      <c r="M6534" s="15"/>
      <c r="N6534" s="11"/>
      <c r="O6534" s="11"/>
      <c r="P6534" s="11"/>
      <c r="Q6534" s="11"/>
      <c r="R6534" s="15"/>
      <c r="S6534" s="13"/>
      <c r="T6534" s="13"/>
      <c r="U6534" s="19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12"/>
      <c r="K6535" s="30"/>
      <c r="L6535" s="2"/>
      <c r="M6535" s="15"/>
      <c r="N6535" s="11"/>
      <c r="O6535" s="11"/>
      <c r="P6535" s="11"/>
      <c r="Q6535" s="11"/>
      <c r="R6535" s="15"/>
      <c r="S6535" s="13"/>
      <c r="T6535" s="13"/>
      <c r="U6535" s="19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12"/>
      <c r="K6536" s="30"/>
      <c r="L6536" s="2"/>
      <c r="M6536" s="15"/>
      <c r="N6536" s="11"/>
      <c r="O6536" s="11"/>
      <c r="P6536" s="11"/>
      <c r="Q6536" s="11"/>
      <c r="R6536" s="15"/>
      <c r="S6536" s="13"/>
      <c r="T6536" s="13"/>
      <c r="U6536" s="19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12"/>
      <c r="K6537" s="30"/>
      <c r="L6537" s="2"/>
      <c r="M6537" s="15"/>
      <c r="N6537" s="11"/>
      <c r="O6537" s="11"/>
      <c r="P6537" s="11"/>
      <c r="Q6537" s="11"/>
      <c r="R6537" s="15"/>
      <c r="S6537" s="13"/>
      <c r="T6537" s="13"/>
      <c r="U6537" s="19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12"/>
      <c r="K6538" s="30"/>
      <c r="L6538" s="2"/>
      <c r="M6538" s="15"/>
      <c r="N6538" s="11"/>
      <c r="O6538" s="11"/>
      <c r="P6538" s="11"/>
      <c r="Q6538" s="11"/>
      <c r="R6538" s="15"/>
      <c r="S6538" s="13"/>
      <c r="T6538" s="13"/>
      <c r="U6538" s="19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12"/>
      <c r="K6539" s="30"/>
      <c r="L6539" s="2"/>
      <c r="M6539" s="15"/>
      <c r="N6539" s="11"/>
      <c r="O6539" s="11"/>
      <c r="P6539" s="11"/>
      <c r="Q6539" s="11"/>
      <c r="R6539" s="15"/>
      <c r="S6539" s="13"/>
      <c r="T6539" s="13"/>
      <c r="U6539" s="19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12"/>
      <c r="K6540" s="30"/>
      <c r="L6540" s="2"/>
      <c r="M6540" s="15"/>
      <c r="N6540" s="11"/>
      <c r="O6540" s="11"/>
      <c r="P6540" s="11"/>
      <c r="Q6540" s="11"/>
      <c r="R6540" s="15"/>
      <c r="S6540" s="13"/>
      <c r="T6540" s="13"/>
      <c r="U6540" s="19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12"/>
      <c r="K6541" s="30"/>
      <c r="L6541" s="2"/>
      <c r="M6541" s="15"/>
      <c r="N6541" s="11"/>
      <c r="O6541" s="11"/>
      <c r="P6541" s="11"/>
      <c r="Q6541" s="11"/>
      <c r="R6541" s="15"/>
      <c r="S6541" s="13"/>
      <c r="T6541" s="13"/>
      <c r="U6541" s="19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12"/>
      <c r="K6542" s="30"/>
      <c r="L6542" s="2"/>
      <c r="M6542" s="15"/>
      <c r="N6542" s="11"/>
      <c r="O6542" s="11"/>
      <c r="P6542" s="11"/>
      <c r="Q6542" s="11"/>
      <c r="R6542" s="15"/>
      <c r="S6542" s="13"/>
      <c r="T6542" s="13"/>
      <c r="U6542" s="19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12"/>
      <c r="K6543" s="30"/>
      <c r="L6543" s="2"/>
      <c r="M6543" s="15"/>
      <c r="N6543" s="11"/>
      <c r="O6543" s="11"/>
      <c r="P6543" s="11"/>
      <c r="Q6543" s="11"/>
      <c r="R6543" s="15"/>
      <c r="S6543" s="13"/>
      <c r="T6543" s="13"/>
      <c r="U6543" s="19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12"/>
      <c r="K6544" s="30"/>
      <c r="L6544" s="2"/>
      <c r="M6544" s="15"/>
      <c r="N6544" s="11"/>
      <c r="O6544" s="11"/>
      <c r="P6544" s="11"/>
      <c r="Q6544" s="11"/>
      <c r="R6544" s="15"/>
      <c r="S6544" s="13"/>
      <c r="T6544" s="13"/>
      <c r="U6544" s="19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12"/>
      <c r="K6545" s="30"/>
      <c r="L6545" s="2"/>
      <c r="M6545" s="15"/>
      <c r="N6545" s="11"/>
      <c r="O6545" s="11"/>
      <c r="P6545" s="11"/>
      <c r="Q6545" s="11"/>
      <c r="R6545" s="15"/>
      <c r="S6545" s="13"/>
      <c r="T6545" s="13"/>
      <c r="U6545" s="19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12"/>
      <c r="K6546" s="30"/>
      <c r="L6546" s="2"/>
      <c r="M6546" s="15"/>
      <c r="N6546" s="11"/>
      <c r="O6546" s="11"/>
      <c r="P6546" s="11"/>
      <c r="Q6546" s="11"/>
      <c r="R6546" s="15"/>
      <c r="S6546" s="13"/>
      <c r="T6546" s="13"/>
      <c r="U6546" s="19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12"/>
      <c r="K6547" s="30"/>
      <c r="L6547" s="2"/>
      <c r="M6547" s="15"/>
      <c r="N6547" s="11"/>
      <c r="O6547" s="11"/>
      <c r="P6547" s="11"/>
      <c r="Q6547" s="11"/>
      <c r="R6547" s="15"/>
      <c r="S6547" s="13"/>
      <c r="T6547" s="13"/>
      <c r="U6547" s="19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12"/>
      <c r="K6548" s="30"/>
      <c r="L6548" s="2"/>
      <c r="M6548" s="15"/>
      <c r="N6548" s="11"/>
      <c r="O6548" s="11"/>
      <c r="P6548" s="11"/>
      <c r="Q6548" s="11"/>
      <c r="R6548" s="15"/>
      <c r="S6548" s="13"/>
      <c r="T6548" s="13"/>
      <c r="U6548" s="19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12"/>
      <c r="K6549" s="30"/>
      <c r="L6549" s="2"/>
      <c r="M6549" s="15"/>
      <c r="N6549" s="11"/>
      <c r="O6549" s="11"/>
      <c r="P6549" s="11"/>
      <c r="Q6549" s="11"/>
      <c r="R6549" s="15"/>
      <c r="S6549" s="13"/>
      <c r="T6549" s="13"/>
      <c r="U6549" s="19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12"/>
      <c r="K6550" s="30"/>
      <c r="L6550" s="2"/>
      <c r="M6550" s="15"/>
      <c r="N6550" s="11"/>
      <c r="O6550" s="11"/>
      <c r="P6550" s="11"/>
      <c r="Q6550" s="11"/>
      <c r="R6550" s="15"/>
      <c r="S6550" s="13"/>
      <c r="T6550" s="13"/>
      <c r="U6550" s="19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12"/>
      <c r="K6551" s="30"/>
      <c r="L6551" s="2"/>
      <c r="M6551" s="15"/>
      <c r="N6551" s="11"/>
      <c r="O6551" s="11"/>
      <c r="P6551" s="11"/>
      <c r="Q6551" s="11"/>
      <c r="R6551" s="15"/>
      <c r="S6551" s="13"/>
      <c r="T6551" s="13"/>
      <c r="U6551" s="19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12"/>
      <c r="K6552" s="30"/>
      <c r="L6552" s="2"/>
      <c r="M6552" s="15"/>
      <c r="N6552" s="11"/>
      <c r="O6552" s="11"/>
      <c r="P6552" s="11"/>
      <c r="Q6552" s="11"/>
      <c r="R6552" s="15"/>
      <c r="S6552" s="13"/>
      <c r="T6552" s="13"/>
      <c r="U6552" s="19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12"/>
      <c r="K6553" s="30"/>
      <c r="L6553" s="2"/>
      <c r="M6553" s="15"/>
      <c r="N6553" s="11"/>
      <c r="O6553" s="11"/>
      <c r="P6553" s="11"/>
      <c r="Q6553" s="11"/>
      <c r="R6553" s="15"/>
      <c r="S6553" s="13"/>
      <c r="T6553" s="13"/>
      <c r="U6553" s="19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12"/>
      <c r="K6554" s="30"/>
      <c r="L6554" s="2"/>
      <c r="M6554" s="15"/>
      <c r="N6554" s="11"/>
      <c r="O6554" s="11"/>
      <c r="P6554" s="11"/>
      <c r="Q6554" s="11"/>
      <c r="R6554" s="15"/>
      <c r="S6554" s="13"/>
      <c r="T6554" s="13"/>
      <c r="U6554" s="19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12"/>
      <c r="K6555" s="30"/>
      <c r="L6555" s="2"/>
      <c r="M6555" s="15"/>
      <c r="N6555" s="11"/>
      <c r="O6555" s="11"/>
      <c r="P6555" s="11"/>
      <c r="Q6555" s="11"/>
      <c r="R6555" s="15"/>
      <c r="S6555" s="13"/>
      <c r="T6555" s="13"/>
      <c r="U6555" s="19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12"/>
      <c r="K6556" s="30"/>
      <c r="L6556" s="2"/>
      <c r="M6556" s="15"/>
      <c r="N6556" s="11"/>
      <c r="O6556" s="11"/>
      <c r="P6556" s="11"/>
      <c r="Q6556" s="11"/>
      <c r="R6556" s="15"/>
      <c r="S6556" s="13"/>
      <c r="T6556" s="13"/>
      <c r="U6556" s="19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12"/>
      <c r="K6557" s="30"/>
      <c r="L6557" s="2"/>
      <c r="M6557" s="15"/>
      <c r="N6557" s="11"/>
      <c r="O6557" s="11"/>
      <c r="P6557" s="11"/>
      <c r="Q6557" s="11"/>
      <c r="R6557" s="15"/>
      <c r="S6557" s="13"/>
      <c r="T6557" s="13"/>
      <c r="U6557" s="19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12"/>
      <c r="K6558" s="30"/>
      <c r="L6558" s="2"/>
      <c r="M6558" s="15"/>
      <c r="N6558" s="11"/>
      <c r="O6558" s="11"/>
      <c r="P6558" s="11"/>
      <c r="Q6558" s="11"/>
      <c r="R6558" s="15"/>
      <c r="S6558" s="13"/>
      <c r="T6558" s="13"/>
      <c r="U6558" s="19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12"/>
      <c r="K6559" s="30"/>
      <c r="L6559" s="2"/>
      <c r="M6559" s="15"/>
      <c r="N6559" s="11"/>
      <c r="O6559" s="11"/>
      <c r="P6559" s="11"/>
      <c r="Q6559" s="11"/>
      <c r="R6559" s="15"/>
      <c r="S6559" s="13"/>
      <c r="T6559" s="13"/>
      <c r="U6559" s="19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12"/>
      <c r="K6560" s="30"/>
      <c r="L6560" s="2"/>
      <c r="M6560" s="15"/>
      <c r="N6560" s="11"/>
      <c r="O6560" s="11"/>
      <c r="P6560" s="11"/>
      <c r="Q6560" s="11"/>
      <c r="R6560" s="15"/>
      <c r="S6560" s="13"/>
      <c r="T6560" s="13"/>
      <c r="U6560" s="19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12"/>
      <c r="K6561" s="30"/>
      <c r="L6561" s="2"/>
      <c r="M6561" s="15"/>
      <c r="N6561" s="11"/>
      <c r="O6561" s="11"/>
      <c r="P6561" s="11"/>
      <c r="Q6561" s="11"/>
      <c r="R6561" s="15"/>
      <c r="S6561" s="13"/>
      <c r="T6561" s="13"/>
      <c r="U6561" s="19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12"/>
      <c r="K6562" s="30"/>
      <c r="L6562" s="2"/>
      <c r="M6562" s="15"/>
      <c r="N6562" s="11"/>
      <c r="O6562" s="11"/>
      <c r="P6562" s="11"/>
      <c r="Q6562" s="11"/>
      <c r="R6562" s="15"/>
      <c r="S6562" s="13"/>
      <c r="T6562" s="13"/>
      <c r="U6562" s="19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12"/>
      <c r="K6563" s="30"/>
      <c r="L6563" s="2"/>
      <c r="M6563" s="15"/>
      <c r="N6563" s="11"/>
      <c r="O6563" s="11"/>
      <c r="P6563" s="11"/>
      <c r="Q6563" s="11"/>
      <c r="R6563" s="15"/>
      <c r="S6563" s="13"/>
      <c r="T6563" s="13"/>
      <c r="U6563" s="19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12"/>
      <c r="K6564" s="30"/>
      <c r="L6564" s="2"/>
      <c r="M6564" s="15"/>
      <c r="N6564" s="11"/>
      <c r="O6564" s="11"/>
      <c r="P6564" s="11"/>
      <c r="Q6564" s="11"/>
      <c r="R6564" s="15"/>
      <c r="S6564" s="13"/>
      <c r="T6564" s="13"/>
      <c r="U6564" s="19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12"/>
      <c r="K6565" s="30"/>
      <c r="L6565" s="2"/>
      <c r="M6565" s="15"/>
      <c r="N6565" s="11"/>
      <c r="O6565" s="11"/>
      <c r="P6565" s="11"/>
      <c r="Q6565" s="11"/>
      <c r="R6565" s="15"/>
      <c r="S6565" s="13"/>
      <c r="T6565" s="13"/>
      <c r="U6565" s="19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12"/>
      <c r="K6566" s="30"/>
      <c r="L6566" s="2"/>
      <c r="M6566" s="15"/>
      <c r="N6566" s="11"/>
      <c r="O6566" s="11"/>
      <c r="P6566" s="11"/>
      <c r="Q6566" s="11"/>
      <c r="R6566" s="15"/>
      <c r="S6566" s="13"/>
      <c r="T6566" s="13"/>
      <c r="U6566" s="19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12"/>
      <c r="K6567" s="30"/>
      <c r="L6567" s="2"/>
      <c r="M6567" s="15"/>
      <c r="N6567" s="11"/>
      <c r="O6567" s="11"/>
      <c r="P6567" s="11"/>
      <c r="Q6567" s="11"/>
      <c r="R6567" s="15"/>
      <c r="S6567" s="13"/>
      <c r="T6567" s="13"/>
      <c r="U6567" s="19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12"/>
      <c r="K6568" s="30"/>
      <c r="L6568" s="2"/>
      <c r="M6568" s="15"/>
      <c r="N6568" s="11"/>
      <c r="O6568" s="11"/>
      <c r="P6568" s="11"/>
      <c r="Q6568" s="11"/>
      <c r="R6568" s="15"/>
      <c r="S6568" s="13"/>
      <c r="T6568" s="13"/>
      <c r="U6568" s="19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12"/>
      <c r="K6569" s="30"/>
      <c r="L6569" s="2"/>
      <c r="M6569" s="15"/>
      <c r="N6569" s="11"/>
      <c r="O6569" s="11"/>
      <c r="P6569" s="11"/>
      <c r="Q6569" s="11"/>
      <c r="R6569" s="15"/>
      <c r="S6569" s="13"/>
      <c r="T6569" s="13"/>
      <c r="U6569" s="19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12"/>
      <c r="K6570" s="30"/>
      <c r="L6570" s="2"/>
      <c r="M6570" s="15"/>
      <c r="N6570" s="11"/>
      <c r="O6570" s="11"/>
      <c r="P6570" s="11"/>
      <c r="Q6570" s="11"/>
      <c r="R6570" s="15"/>
      <c r="S6570" s="13"/>
      <c r="T6570" s="13"/>
      <c r="U6570" s="19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12"/>
      <c r="K6571" s="30"/>
      <c r="L6571" s="2"/>
      <c r="M6571" s="15"/>
      <c r="N6571" s="11"/>
      <c r="O6571" s="11"/>
      <c r="P6571" s="11"/>
      <c r="Q6571" s="11"/>
      <c r="R6571" s="15"/>
      <c r="S6571" s="13"/>
      <c r="T6571" s="13"/>
      <c r="U6571" s="19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12"/>
      <c r="K6572" s="30"/>
      <c r="L6572" s="2"/>
      <c r="M6572" s="15"/>
      <c r="N6572" s="11"/>
      <c r="O6572" s="11"/>
      <c r="P6572" s="11"/>
      <c r="Q6572" s="11"/>
      <c r="R6572" s="15"/>
      <c r="S6572" s="13"/>
      <c r="T6572" s="13"/>
      <c r="U6572" s="19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12"/>
      <c r="K6573" s="30"/>
      <c r="L6573" s="2"/>
      <c r="M6573" s="15"/>
      <c r="N6573" s="11"/>
      <c r="O6573" s="11"/>
      <c r="P6573" s="11"/>
      <c r="Q6573" s="11"/>
      <c r="R6573" s="15"/>
      <c r="S6573" s="13"/>
      <c r="T6573" s="13"/>
      <c r="U6573" s="19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12"/>
      <c r="K6574" s="30"/>
      <c r="L6574" s="2"/>
      <c r="M6574" s="15"/>
      <c r="N6574" s="11"/>
      <c r="O6574" s="11"/>
      <c r="P6574" s="11"/>
      <c r="Q6574" s="11"/>
      <c r="R6574" s="15"/>
      <c r="S6574" s="13"/>
      <c r="T6574" s="13"/>
      <c r="U6574" s="19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12"/>
      <c r="K6575" s="30"/>
      <c r="L6575" s="2"/>
      <c r="M6575" s="15"/>
      <c r="N6575" s="11"/>
      <c r="O6575" s="11"/>
      <c r="P6575" s="11"/>
      <c r="Q6575" s="11"/>
      <c r="R6575" s="15"/>
      <c r="S6575" s="13"/>
      <c r="T6575" s="13"/>
      <c r="U6575" s="19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12"/>
      <c r="K6576" s="30"/>
      <c r="L6576" s="2"/>
      <c r="M6576" s="15"/>
      <c r="N6576" s="11"/>
      <c r="O6576" s="11"/>
      <c r="P6576" s="11"/>
      <c r="Q6576" s="11"/>
      <c r="R6576" s="15"/>
      <c r="S6576" s="13"/>
      <c r="T6576" s="13"/>
      <c r="U6576" s="19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12"/>
      <c r="K6577" s="30"/>
      <c r="L6577" s="2"/>
      <c r="M6577" s="15"/>
      <c r="N6577" s="11"/>
      <c r="O6577" s="11"/>
      <c r="P6577" s="11"/>
      <c r="Q6577" s="11"/>
      <c r="R6577" s="15"/>
      <c r="S6577" s="13"/>
      <c r="T6577" s="13"/>
      <c r="U6577" s="19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12"/>
      <c r="K6578" s="30"/>
      <c r="L6578" s="2"/>
      <c r="M6578" s="15"/>
      <c r="N6578" s="11"/>
      <c r="O6578" s="11"/>
      <c r="P6578" s="11"/>
      <c r="Q6578" s="11"/>
      <c r="R6578" s="15"/>
      <c r="S6578" s="13"/>
      <c r="T6578" s="13"/>
      <c r="U6578" s="19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12"/>
      <c r="K6579" s="30"/>
      <c r="L6579" s="2"/>
      <c r="M6579" s="15"/>
      <c r="N6579" s="11"/>
      <c r="O6579" s="11"/>
      <c r="P6579" s="11"/>
      <c r="Q6579" s="11"/>
      <c r="R6579" s="15"/>
      <c r="S6579" s="13"/>
      <c r="T6579" s="13"/>
      <c r="U6579" s="19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12"/>
      <c r="K6580" s="30"/>
      <c r="L6580" s="2"/>
      <c r="M6580" s="15"/>
      <c r="N6580" s="11"/>
      <c r="O6580" s="11"/>
      <c r="P6580" s="11"/>
      <c r="Q6580" s="11"/>
      <c r="R6580" s="15"/>
      <c r="S6580" s="13"/>
      <c r="T6580" s="13"/>
      <c r="U6580" s="19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12"/>
      <c r="K6581" s="30"/>
      <c r="L6581" s="2"/>
      <c r="M6581" s="15"/>
      <c r="N6581" s="11"/>
      <c r="O6581" s="11"/>
      <c r="P6581" s="11"/>
      <c r="Q6581" s="11"/>
      <c r="R6581" s="15"/>
      <c r="S6581" s="13"/>
      <c r="T6581" s="13"/>
      <c r="U6581" s="19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12"/>
      <c r="K6582" s="30"/>
      <c r="L6582" s="2"/>
      <c r="M6582" s="15"/>
      <c r="N6582" s="11"/>
      <c r="O6582" s="11"/>
      <c r="P6582" s="11"/>
      <c r="Q6582" s="11"/>
      <c r="R6582" s="15"/>
      <c r="S6582" s="13"/>
      <c r="T6582" s="13"/>
      <c r="U6582" s="19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12"/>
      <c r="K6583" s="30"/>
      <c r="L6583" s="2"/>
      <c r="M6583" s="15"/>
      <c r="N6583" s="11"/>
      <c r="O6583" s="11"/>
      <c r="P6583" s="11"/>
      <c r="Q6583" s="11"/>
      <c r="R6583" s="15"/>
      <c r="S6583" s="13"/>
      <c r="T6583" s="13"/>
      <c r="U6583" s="19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12"/>
      <c r="K6584" s="30"/>
      <c r="L6584" s="2"/>
      <c r="M6584" s="15"/>
      <c r="N6584" s="11"/>
      <c r="O6584" s="11"/>
      <c r="P6584" s="11"/>
      <c r="Q6584" s="11"/>
      <c r="R6584" s="15"/>
      <c r="S6584" s="13"/>
      <c r="T6584" s="13"/>
      <c r="U6584" s="19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12"/>
      <c r="K6585" s="30"/>
      <c r="L6585" s="2"/>
      <c r="M6585" s="15"/>
      <c r="N6585" s="11"/>
      <c r="O6585" s="11"/>
      <c r="P6585" s="11"/>
      <c r="Q6585" s="11"/>
      <c r="R6585" s="15"/>
      <c r="S6585" s="13"/>
      <c r="T6585" s="13"/>
      <c r="U6585" s="19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12"/>
      <c r="K6586" s="30"/>
      <c r="L6586" s="2"/>
      <c r="M6586" s="15"/>
      <c r="N6586" s="11"/>
      <c r="O6586" s="11"/>
      <c r="P6586" s="11"/>
      <c r="Q6586" s="11"/>
      <c r="R6586" s="15"/>
      <c r="S6586" s="13"/>
      <c r="T6586" s="13"/>
      <c r="U6586" s="19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12"/>
      <c r="K6587" s="30"/>
      <c r="L6587" s="2"/>
      <c r="M6587" s="15"/>
      <c r="N6587" s="11"/>
      <c r="O6587" s="11"/>
      <c r="P6587" s="11"/>
      <c r="Q6587" s="11"/>
      <c r="R6587" s="15"/>
      <c r="S6587" s="13"/>
      <c r="T6587" s="13"/>
      <c r="U6587" s="19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12"/>
      <c r="K6588" s="30"/>
      <c r="L6588" s="2"/>
      <c r="M6588" s="15"/>
      <c r="N6588" s="11"/>
      <c r="O6588" s="11"/>
      <c r="P6588" s="11"/>
      <c r="Q6588" s="11"/>
      <c r="R6588" s="15"/>
      <c r="S6588" s="13"/>
      <c r="T6588" s="13"/>
      <c r="U6588" s="19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12"/>
      <c r="K6589" s="30"/>
      <c r="L6589" s="2"/>
      <c r="M6589" s="15"/>
      <c r="N6589" s="11"/>
      <c r="O6589" s="11"/>
      <c r="P6589" s="11"/>
      <c r="Q6589" s="11"/>
      <c r="R6589" s="15"/>
      <c r="S6589" s="13"/>
      <c r="T6589" s="13"/>
      <c r="U6589" s="19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12"/>
      <c r="K6590" s="30"/>
      <c r="L6590" s="2"/>
      <c r="M6590" s="15"/>
      <c r="N6590" s="11"/>
      <c r="O6590" s="11"/>
      <c r="P6590" s="11"/>
      <c r="Q6590" s="11"/>
      <c r="R6590" s="15"/>
      <c r="S6590" s="13"/>
      <c r="T6590" s="13"/>
      <c r="U6590" s="19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12"/>
      <c r="K6591" s="30"/>
      <c r="L6591" s="2"/>
      <c r="M6591" s="15"/>
      <c r="N6591" s="11"/>
      <c r="O6591" s="11"/>
      <c r="P6591" s="11"/>
      <c r="Q6591" s="11"/>
      <c r="R6591" s="15"/>
      <c r="S6591" s="13"/>
      <c r="T6591" s="13"/>
      <c r="U6591" s="19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12"/>
      <c r="K6592" s="30"/>
      <c r="L6592" s="2"/>
      <c r="M6592" s="15"/>
      <c r="N6592" s="11"/>
      <c r="O6592" s="11"/>
      <c r="P6592" s="11"/>
      <c r="Q6592" s="11"/>
      <c r="R6592" s="15"/>
      <c r="S6592" s="13"/>
      <c r="T6592" s="13"/>
      <c r="U6592" s="19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12"/>
      <c r="K6593" s="30"/>
      <c r="L6593" s="2"/>
      <c r="M6593" s="15"/>
      <c r="N6593" s="11"/>
      <c r="O6593" s="11"/>
      <c r="P6593" s="11"/>
      <c r="Q6593" s="11"/>
      <c r="R6593" s="15"/>
      <c r="S6593" s="13"/>
      <c r="T6593" s="13"/>
      <c r="U6593" s="19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12"/>
      <c r="K6594" s="30"/>
      <c r="L6594" s="2"/>
      <c r="M6594" s="15"/>
      <c r="N6594" s="11"/>
      <c r="O6594" s="11"/>
      <c r="P6594" s="11"/>
      <c r="Q6594" s="11"/>
      <c r="R6594" s="15"/>
      <c r="S6594" s="13"/>
      <c r="T6594" s="13"/>
      <c r="U6594" s="19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12"/>
      <c r="K6595" s="30"/>
      <c r="L6595" s="2"/>
      <c r="M6595" s="15"/>
      <c r="N6595" s="11"/>
      <c r="O6595" s="11"/>
      <c r="P6595" s="11"/>
      <c r="Q6595" s="11"/>
      <c r="R6595" s="15"/>
      <c r="S6595" s="13"/>
      <c r="T6595" s="13"/>
      <c r="U6595" s="19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12"/>
      <c r="K6596" s="30"/>
      <c r="L6596" s="2"/>
      <c r="M6596" s="15"/>
      <c r="N6596" s="11"/>
      <c r="O6596" s="11"/>
      <c r="P6596" s="11"/>
      <c r="Q6596" s="11"/>
      <c r="R6596" s="15"/>
      <c r="S6596" s="13"/>
      <c r="T6596" s="13"/>
      <c r="U6596" s="19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12"/>
      <c r="K6597" s="30"/>
      <c r="L6597" s="2"/>
      <c r="M6597" s="15"/>
      <c r="N6597" s="11"/>
      <c r="O6597" s="11"/>
      <c r="P6597" s="11"/>
      <c r="Q6597" s="11"/>
      <c r="R6597" s="15"/>
      <c r="S6597" s="13"/>
      <c r="T6597" s="13"/>
      <c r="U6597" s="19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12"/>
      <c r="K6598" s="30"/>
      <c r="L6598" s="2"/>
      <c r="M6598" s="15"/>
      <c r="N6598" s="11"/>
      <c r="O6598" s="11"/>
      <c r="P6598" s="11"/>
      <c r="Q6598" s="11"/>
      <c r="R6598" s="15"/>
      <c r="S6598" s="13"/>
      <c r="T6598" s="13"/>
      <c r="U6598" s="19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12"/>
      <c r="K6599" s="30"/>
      <c r="L6599" s="2"/>
      <c r="M6599" s="15"/>
      <c r="N6599" s="11"/>
      <c r="O6599" s="11"/>
      <c r="P6599" s="11"/>
      <c r="Q6599" s="11"/>
      <c r="R6599" s="15"/>
      <c r="S6599" s="13"/>
      <c r="T6599" s="13"/>
      <c r="U6599" s="19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12"/>
      <c r="K6600" s="30"/>
      <c r="L6600" s="2"/>
      <c r="M6600" s="15"/>
      <c r="N6600" s="11"/>
      <c r="O6600" s="11"/>
      <c r="P6600" s="11"/>
      <c r="Q6600" s="11"/>
      <c r="R6600" s="15"/>
      <c r="S6600" s="13"/>
      <c r="T6600" s="13"/>
      <c r="U6600" s="19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12"/>
      <c r="K6601" s="30"/>
      <c r="L6601" s="2"/>
      <c r="M6601" s="15"/>
      <c r="N6601" s="11"/>
      <c r="O6601" s="11"/>
      <c r="P6601" s="11"/>
      <c r="Q6601" s="11"/>
      <c r="R6601" s="15"/>
      <c r="S6601" s="13"/>
      <c r="T6601" s="13"/>
      <c r="U6601" s="19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12"/>
      <c r="K6602" s="30"/>
      <c r="L6602" s="2"/>
      <c r="M6602" s="15"/>
      <c r="N6602" s="11"/>
      <c r="O6602" s="11"/>
      <c r="P6602" s="11"/>
      <c r="Q6602" s="11"/>
      <c r="R6602" s="15"/>
      <c r="S6602" s="13"/>
      <c r="T6602" s="13"/>
      <c r="U6602" s="19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12"/>
      <c r="K6603" s="30"/>
      <c r="L6603" s="2"/>
      <c r="M6603" s="15"/>
      <c r="N6603" s="11"/>
      <c r="O6603" s="11"/>
      <c r="P6603" s="11"/>
      <c r="Q6603" s="11"/>
      <c r="R6603" s="15"/>
      <c r="S6603" s="13"/>
      <c r="T6603" s="13"/>
      <c r="U6603" s="19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12"/>
      <c r="K6604" s="30"/>
      <c r="L6604" s="2"/>
      <c r="M6604" s="15"/>
      <c r="N6604" s="11"/>
      <c r="O6604" s="11"/>
      <c r="P6604" s="11"/>
      <c r="Q6604" s="11"/>
      <c r="R6604" s="15"/>
      <c r="S6604" s="13"/>
      <c r="T6604" s="13"/>
      <c r="U6604" s="19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12"/>
      <c r="K6605" s="30"/>
      <c r="L6605" s="2"/>
      <c r="M6605" s="15"/>
      <c r="N6605" s="11"/>
      <c r="O6605" s="11"/>
      <c r="P6605" s="11"/>
      <c r="Q6605" s="11"/>
      <c r="R6605" s="15"/>
      <c r="S6605" s="13"/>
      <c r="T6605" s="13"/>
      <c r="U6605" s="19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12"/>
      <c r="K6606" s="30"/>
      <c r="L6606" s="2"/>
      <c r="M6606" s="15"/>
      <c r="N6606" s="11"/>
      <c r="O6606" s="11"/>
      <c r="P6606" s="11"/>
      <c r="Q6606" s="11"/>
      <c r="R6606" s="15"/>
      <c r="S6606" s="13"/>
      <c r="T6606" s="13"/>
      <c r="U6606" s="19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12"/>
      <c r="K6607" s="30"/>
      <c r="L6607" s="2"/>
      <c r="M6607" s="15"/>
      <c r="N6607" s="11"/>
      <c r="O6607" s="11"/>
      <c r="P6607" s="11"/>
      <c r="Q6607" s="11"/>
      <c r="R6607" s="15"/>
      <c r="S6607" s="13"/>
      <c r="T6607" s="13"/>
      <c r="U6607" s="19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12"/>
      <c r="K6608" s="30"/>
      <c r="L6608" s="2"/>
      <c r="M6608" s="15"/>
      <c r="N6608" s="11"/>
      <c r="O6608" s="11"/>
      <c r="P6608" s="11"/>
      <c r="Q6608" s="11"/>
      <c r="R6608" s="15"/>
      <c r="S6608" s="13"/>
      <c r="T6608" s="13"/>
      <c r="U6608" s="19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12"/>
      <c r="K6609" s="30"/>
      <c r="L6609" s="2"/>
      <c r="M6609" s="15"/>
      <c r="N6609" s="11"/>
      <c r="O6609" s="11"/>
      <c r="P6609" s="11"/>
      <c r="Q6609" s="11"/>
      <c r="R6609" s="15"/>
      <c r="S6609" s="13"/>
      <c r="T6609" s="13"/>
      <c r="U6609" s="19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12"/>
      <c r="K6610" s="30"/>
      <c r="L6610" s="2"/>
      <c r="M6610" s="15"/>
      <c r="N6610" s="11"/>
      <c r="O6610" s="11"/>
      <c r="P6610" s="11"/>
      <c r="Q6610" s="11"/>
      <c r="R6610" s="15"/>
      <c r="S6610" s="13"/>
      <c r="T6610" s="13"/>
      <c r="U6610" s="19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12"/>
      <c r="K6611" s="30"/>
      <c r="L6611" s="2"/>
      <c r="M6611" s="15"/>
      <c r="N6611" s="11"/>
      <c r="O6611" s="11"/>
      <c r="P6611" s="11"/>
      <c r="Q6611" s="11"/>
      <c r="R6611" s="15"/>
      <c r="S6611" s="13"/>
      <c r="T6611" s="13"/>
      <c r="U6611" s="19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12"/>
      <c r="K6612" s="30"/>
      <c r="L6612" s="2"/>
      <c r="M6612" s="15"/>
      <c r="N6612" s="11"/>
      <c r="O6612" s="11"/>
      <c r="P6612" s="11"/>
      <c r="Q6612" s="11"/>
      <c r="R6612" s="15"/>
      <c r="S6612" s="13"/>
      <c r="T6612" s="13"/>
      <c r="U6612" s="19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12"/>
      <c r="K6613" s="30"/>
      <c r="L6613" s="2"/>
      <c r="M6613" s="15"/>
      <c r="N6613" s="11"/>
      <c r="O6613" s="11"/>
      <c r="P6613" s="11"/>
      <c r="Q6613" s="11"/>
      <c r="R6613" s="15"/>
      <c r="S6613" s="13"/>
      <c r="T6613" s="13"/>
      <c r="U6613" s="19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12"/>
      <c r="K6614" s="30"/>
      <c r="L6614" s="2"/>
      <c r="M6614" s="15"/>
      <c r="N6614" s="11"/>
      <c r="O6614" s="11"/>
      <c r="P6614" s="11"/>
      <c r="Q6614" s="11"/>
      <c r="R6614" s="15"/>
      <c r="S6614" s="13"/>
      <c r="T6614" s="13"/>
      <c r="U6614" s="19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12"/>
      <c r="K6615" s="30"/>
      <c r="L6615" s="2"/>
      <c r="M6615" s="15"/>
      <c r="N6615" s="11"/>
      <c r="O6615" s="11"/>
      <c r="P6615" s="11"/>
      <c r="Q6615" s="11"/>
      <c r="R6615" s="15"/>
      <c r="S6615" s="13"/>
      <c r="T6615" s="13"/>
      <c r="U6615" s="19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12"/>
      <c r="K6616" s="30"/>
      <c r="L6616" s="2"/>
      <c r="M6616" s="15"/>
      <c r="N6616" s="11"/>
      <c r="O6616" s="11"/>
      <c r="P6616" s="11"/>
      <c r="Q6616" s="11"/>
      <c r="R6616" s="15"/>
      <c r="S6616" s="13"/>
      <c r="T6616" s="13"/>
      <c r="U6616" s="19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12"/>
      <c r="K6617" s="30"/>
      <c r="L6617" s="2"/>
      <c r="M6617" s="15"/>
      <c r="N6617" s="11"/>
      <c r="O6617" s="11"/>
      <c r="P6617" s="11"/>
      <c r="Q6617" s="11"/>
      <c r="R6617" s="15"/>
      <c r="S6617" s="13"/>
      <c r="T6617" s="13"/>
      <c r="U6617" s="19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12"/>
      <c r="K6618" s="30"/>
      <c r="L6618" s="2"/>
      <c r="M6618" s="15"/>
      <c r="N6618" s="11"/>
      <c r="O6618" s="11"/>
      <c r="P6618" s="11"/>
      <c r="Q6618" s="11"/>
      <c r="R6618" s="15"/>
      <c r="S6618" s="13"/>
      <c r="T6618" s="13"/>
      <c r="U6618" s="19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12"/>
      <c r="K6619" s="30"/>
      <c r="L6619" s="2"/>
      <c r="M6619" s="15"/>
      <c r="N6619" s="11"/>
      <c r="O6619" s="11"/>
      <c r="P6619" s="11"/>
      <c r="Q6619" s="11"/>
      <c r="R6619" s="15"/>
      <c r="S6619" s="13"/>
      <c r="T6619" s="13"/>
      <c r="U6619" s="19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12"/>
      <c r="K6620" s="30"/>
      <c r="L6620" s="2"/>
      <c r="M6620" s="15"/>
      <c r="N6620" s="11"/>
      <c r="O6620" s="11"/>
      <c r="P6620" s="11"/>
      <c r="Q6620" s="11"/>
      <c r="R6620" s="15"/>
      <c r="S6620" s="13"/>
      <c r="T6620" s="13"/>
      <c r="U6620" s="19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12"/>
      <c r="K6621" s="30"/>
      <c r="L6621" s="2"/>
      <c r="M6621" s="15"/>
      <c r="N6621" s="11"/>
      <c r="O6621" s="11"/>
      <c r="P6621" s="11"/>
      <c r="Q6621" s="11"/>
      <c r="R6621" s="15"/>
      <c r="S6621" s="13"/>
      <c r="T6621" s="13"/>
      <c r="U6621" s="19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12"/>
      <c r="K6622" s="30"/>
      <c r="L6622" s="2"/>
      <c r="M6622" s="15"/>
      <c r="N6622" s="11"/>
      <c r="O6622" s="11"/>
      <c r="P6622" s="11"/>
      <c r="Q6622" s="11"/>
      <c r="R6622" s="15"/>
      <c r="S6622" s="13"/>
      <c r="T6622" s="13"/>
      <c r="U6622" s="19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12"/>
      <c r="K6623" s="30"/>
      <c r="L6623" s="2"/>
      <c r="M6623" s="15"/>
      <c r="N6623" s="11"/>
      <c r="O6623" s="11"/>
      <c r="P6623" s="11"/>
      <c r="Q6623" s="11"/>
      <c r="R6623" s="15"/>
      <c r="S6623" s="13"/>
      <c r="T6623" s="13"/>
      <c r="U6623" s="19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12"/>
      <c r="K6624" s="30"/>
      <c r="L6624" s="2"/>
      <c r="M6624" s="15"/>
      <c r="N6624" s="11"/>
      <c r="O6624" s="11"/>
      <c r="P6624" s="11"/>
      <c r="Q6624" s="11"/>
      <c r="R6624" s="15"/>
      <c r="S6624" s="13"/>
      <c r="T6624" s="13"/>
      <c r="U6624" s="19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12"/>
      <c r="K6625" s="30"/>
      <c r="L6625" s="2"/>
      <c r="M6625" s="15"/>
      <c r="N6625" s="11"/>
      <c r="O6625" s="11"/>
      <c r="P6625" s="11"/>
      <c r="Q6625" s="11"/>
      <c r="R6625" s="15"/>
      <c r="S6625" s="13"/>
      <c r="T6625" s="13"/>
      <c r="U6625" s="19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12"/>
      <c r="K6626" s="30"/>
      <c r="L6626" s="2"/>
      <c r="M6626" s="15"/>
      <c r="N6626" s="11"/>
      <c r="O6626" s="11"/>
      <c r="P6626" s="11"/>
      <c r="Q6626" s="11"/>
      <c r="R6626" s="15"/>
      <c r="S6626" s="13"/>
      <c r="T6626" s="13"/>
      <c r="U6626" s="19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12"/>
      <c r="K6627" s="30"/>
      <c r="L6627" s="2"/>
      <c r="M6627" s="15"/>
      <c r="N6627" s="11"/>
      <c r="O6627" s="11"/>
      <c r="P6627" s="11"/>
      <c r="Q6627" s="11"/>
      <c r="R6627" s="15"/>
      <c r="S6627" s="13"/>
      <c r="T6627" s="13"/>
      <c r="U6627" s="19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12"/>
      <c r="K6628" s="30"/>
      <c r="L6628" s="2"/>
      <c r="M6628" s="15"/>
      <c r="N6628" s="11"/>
      <c r="O6628" s="11"/>
      <c r="P6628" s="11"/>
      <c r="Q6628" s="11"/>
      <c r="R6628" s="15"/>
      <c r="S6628" s="13"/>
      <c r="T6628" s="13"/>
      <c r="U6628" s="19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12"/>
      <c r="K6629" s="30"/>
      <c r="L6629" s="2"/>
      <c r="M6629" s="15"/>
      <c r="N6629" s="11"/>
      <c r="O6629" s="11"/>
      <c r="P6629" s="11"/>
      <c r="Q6629" s="11"/>
      <c r="R6629" s="15"/>
      <c r="S6629" s="13"/>
      <c r="T6629" s="13"/>
      <c r="U6629" s="19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12"/>
      <c r="K6630" s="30"/>
      <c r="L6630" s="2"/>
      <c r="M6630" s="15"/>
      <c r="N6630" s="11"/>
      <c r="O6630" s="11"/>
      <c r="P6630" s="11"/>
      <c r="Q6630" s="11"/>
      <c r="R6630" s="15"/>
      <c r="S6630" s="13"/>
      <c r="T6630" s="13"/>
      <c r="U6630" s="19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12"/>
      <c r="K6631" s="30"/>
      <c r="L6631" s="2"/>
      <c r="M6631" s="15"/>
      <c r="N6631" s="11"/>
      <c r="O6631" s="11"/>
      <c r="P6631" s="11"/>
      <c r="Q6631" s="11"/>
      <c r="R6631" s="15"/>
      <c r="S6631" s="13"/>
      <c r="T6631" s="13"/>
      <c r="U6631" s="19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12"/>
      <c r="K6632" s="30"/>
      <c r="L6632" s="2"/>
      <c r="M6632" s="15"/>
      <c r="N6632" s="11"/>
      <c r="O6632" s="11"/>
      <c r="P6632" s="11"/>
      <c r="Q6632" s="11"/>
      <c r="R6632" s="15"/>
      <c r="S6632" s="13"/>
      <c r="T6632" s="13"/>
      <c r="U6632" s="19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12"/>
      <c r="K6633" s="30"/>
      <c r="L6633" s="2"/>
      <c r="M6633" s="15"/>
      <c r="N6633" s="11"/>
      <c r="O6633" s="11"/>
      <c r="P6633" s="11"/>
      <c r="Q6633" s="11"/>
      <c r="R6633" s="15"/>
      <c r="S6633" s="13"/>
      <c r="T6633" s="13"/>
      <c r="U6633" s="19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12"/>
      <c r="K6634" s="30"/>
      <c r="L6634" s="2"/>
      <c r="M6634" s="15"/>
      <c r="N6634" s="11"/>
      <c r="O6634" s="11"/>
      <c r="P6634" s="11"/>
      <c r="Q6634" s="11"/>
      <c r="R6634" s="15"/>
      <c r="S6634" s="13"/>
      <c r="T6634" s="13"/>
      <c r="U6634" s="19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12"/>
      <c r="K6635" s="30"/>
      <c r="L6635" s="2"/>
      <c r="M6635" s="15"/>
      <c r="N6635" s="11"/>
      <c r="O6635" s="11"/>
      <c r="P6635" s="11"/>
      <c r="Q6635" s="11"/>
      <c r="R6635" s="15"/>
      <c r="S6635" s="13"/>
      <c r="T6635" s="13"/>
      <c r="U6635" s="19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12"/>
      <c r="K6636" s="30"/>
      <c r="L6636" s="2"/>
      <c r="M6636" s="15"/>
      <c r="N6636" s="11"/>
      <c r="O6636" s="11"/>
      <c r="P6636" s="11"/>
      <c r="Q6636" s="11"/>
      <c r="R6636" s="15"/>
      <c r="S6636" s="13"/>
      <c r="T6636" s="13"/>
      <c r="U6636" s="19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12"/>
      <c r="K6637" s="30"/>
      <c r="L6637" s="2"/>
      <c r="M6637" s="15"/>
      <c r="N6637" s="11"/>
      <c r="O6637" s="11"/>
      <c r="P6637" s="11"/>
      <c r="Q6637" s="11"/>
      <c r="R6637" s="15"/>
      <c r="S6637" s="13"/>
      <c r="T6637" s="13"/>
      <c r="U6637" s="19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12"/>
      <c r="K6638" s="30"/>
      <c r="L6638" s="2"/>
      <c r="M6638" s="15"/>
      <c r="N6638" s="11"/>
      <c r="O6638" s="11"/>
      <c r="P6638" s="11"/>
      <c r="Q6638" s="11"/>
      <c r="R6638" s="15"/>
      <c r="S6638" s="13"/>
      <c r="T6638" s="13"/>
      <c r="U6638" s="19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12"/>
      <c r="K6639" s="30"/>
      <c r="L6639" s="2"/>
      <c r="M6639" s="15"/>
      <c r="N6639" s="11"/>
      <c r="O6639" s="11"/>
      <c r="P6639" s="11"/>
      <c r="Q6639" s="11"/>
      <c r="R6639" s="15"/>
      <c r="S6639" s="13"/>
      <c r="T6639" s="13"/>
      <c r="U6639" s="19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12"/>
      <c r="K6640" s="30"/>
      <c r="L6640" s="2"/>
      <c r="M6640" s="15"/>
      <c r="N6640" s="11"/>
      <c r="O6640" s="11"/>
      <c r="P6640" s="11"/>
      <c r="Q6640" s="11"/>
      <c r="R6640" s="15"/>
      <c r="S6640" s="13"/>
      <c r="T6640" s="13"/>
      <c r="U6640" s="19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12"/>
      <c r="K6641" s="30"/>
      <c r="L6641" s="2"/>
      <c r="M6641" s="15"/>
      <c r="N6641" s="11"/>
      <c r="O6641" s="11"/>
      <c r="P6641" s="11"/>
      <c r="Q6641" s="11"/>
      <c r="R6641" s="15"/>
      <c r="S6641" s="13"/>
      <c r="T6641" s="13"/>
      <c r="U6641" s="19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12"/>
      <c r="K6642" s="30"/>
      <c r="L6642" s="2"/>
      <c r="M6642" s="15"/>
      <c r="N6642" s="11"/>
      <c r="O6642" s="11"/>
      <c r="P6642" s="11"/>
      <c r="Q6642" s="11"/>
      <c r="R6642" s="15"/>
      <c r="S6642" s="13"/>
      <c r="T6642" s="13"/>
      <c r="U6642" s="19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12"/>
      <c r="K6643" s="30"/>
      <c r="L6643" s="2"/>
      <c r="M6643" s="15"/>
      <c r="N6643" s="11"/>
      <c r="O6643" s="11"/>
      <c r="P6643" s="11"/>
      <c r="Q6643" s="11"/>
      <c r="R6643" s="15"/>
      <c r="S6643" s="13"/>
      <c r="T6643" s="13"/>
      <c r="U6643" s="19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12"/>
      <c r="K6644" s="30"/>
      <c r="L6644" s="2"/>
      <c r="M6644" s="15"/>
      <c r="N6644" s="11"/>
      <c r="O6644" s="11"/>
      <c r="P6644" s="11"/>
      <c r="Q6644" s="11"/>
      <c r="R6644" s="15"/>
      <c r="S6644" s="13"/>
      <c r="T6644" s="13"/>
      <c r="U6644" s="19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12"/>
      <c r="K6645" s="30"/>
      <c r="L6645" s="2"/>
      <c r="M6645" s="15"/>
      <c r="N6645" s="11"/>
      <c r="O6645" s="11"/>
      <c r="P6645" s="11"/>
      <c r="Q6645" s="11"/>
      <c r="R6645" s="15"/>
      <c r="S6645" s="13"/>
      <c r="T6645" s="13"/>
      <c r="U6645" s="19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12"/>
      <c r="K6646" s="30"/>
      <c r="L6646" s="2"/>
      <c r="M6646" s="15"/>
      <c r="N6646" s="11"/>
      <c r="O6646" s="11"/>
      <c r="P6646" s="11"/>
      <c r="Q6646" s="11"/>
      <c r="R6646" s="15"/>
      <c r="S6646" s="13"/>
      <c r="T6646" s="13"/>
      <c r="U6646" s="19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12"/>
      <c r="K6647" s="30"/>
      <c r="L6647" s="2"/>
      <c r="M6647" s="15"/>
      <c r="N6647" s="11"/>
      <c r="O6647" s="11"/>
      <c r="P6647" s="11"/>
      <c r="Q6647" s="11"/>
      <c r="R6647" s="15"/>
      <c r="S6647" s="13"/>
      <c r="T6647" s="13"/>
      <c r="U6647" s="19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12"/>
      <c r="K6648" s="30"/>
      <c r="L6648" s="2"/>
      <c r="M6648" s="15"/>
      <c r="N6648" s="11"/>
      <c r="O6648" s="11"/>
      <c r="P6648" s="11"/>
      <c r="Q6648" s="11"/>
      <c r="R6648" s="15"/>
      <c r="S6648" s="13"/>
      <c r="T6648" s="13"/>
      <c r="U6648" s="19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12"/>
      <c r="K6649" s="30"/>
      <c r="L6649" s="2"/>
      <c r="M6649" s="15"/>
      <c r="N6649" s="11"/>
      <c r="O6649" s="11"/>
      <c r="P6649" s="11"/>
      <c r="Q6649" s="11"/>
      <c r="R6649" s="15"/>
      <c r="S6649" s="13"/>
      <c r="T6649" s="13"/>
      <c r="U6649" s="19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12"/>
      <c r="K6650" s="30"/>
      <c r="L6650" s="2"/>
      <c r="M6650" s="15"/>
      <c r="N6650" s="11"/>
      <c r="O6650" s="11"/>
      <c r="P6650" s="11"/>
      <c r="Q6650" s="11"/>
      <c r="R6650" s="15"/>
      <c r="S6650" s="13"/>
      <c r="T6650" s="13"/>
      <c r="U6650" s="19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12"/>
      <c r="K6651" s="30"/>
      <c r="L6651" s="2"/>
      <c r="M6651" s="15"/>
      <c r="N6651" s="11"/>
      <c r="O6651" s="11"/>
      <c r="P6651" s="11"/>
      <c r="Q6651" s="11"/>
      <c r="R6651" s="15"/>
      <c r="S6651" s="13"/>
      <c r="T6651" s="13"/>
      <c r="U6651" s="19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12"/>
      <c r="K6652" s="30"/>
      <c r="L6652" s="2"/>
      <c r="M6652" s="15"/>
      <c r="N6652" s="11"/>
      <c r="O6652" s="11"/>
      <c r="P6652" s="11"/>
      <c r="Q6652" s="11"/>
      <c r="R6652" s="15"/>
      <c r="S6652" s="13"/>
      <c r="T6652" s="13"/>
      <c r="U6652" s="19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12"/>
      <c r="K6653" s="30"/>
      <c r="L6653" s="2"/>
      <c r="M6653" s="15"/>
      <c r="N6653" s="11"/>
      <c r="O6653" s="11"/>
      <c r="P6653" s="11"/>
      <c r="Q6653" s="11"/>
      <c r="R6653" s="15"/>
      <c r="S6653" s="13"/>
      <c r="T6653" s="13"/>
      <c r="U6653" s="19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12"/>
      <c r="K6654" s="30"/>
      <c r="L6654" s="2"/>
      <c r="M6654" s="15"/>
      <c r="N6654" s="11"/>
      <c r="O6654" s="11"/>
      <c r="P6654" s="11"/>
      <c r="Q6654" s="11"/>
      <c r="R6654" s="15"/>
      <c r="S6654" s="13"/>
      <c r="T6654" s="13"/>
      <c r="U6654" s="19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12"/>
      <c r="K6655" s="30"/>
      <c r="L6655" s="2"/>
      <c r="M6655" s="15"/>
      <c r="N6655" s="11"/>
      <c r="O6655" s="11"/>
      <c r="P6655" s="11"/>
      <c r="Q6655" s="11"/>
      <c r="R6655" s="15"/>
      <c r="S6655" s="13"/>
      <c r="T6655" s="13"/>
      <c r="U6655" s="19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12"/>
      <c r="K6656" s="30"/>
      <c r="L6656" s="2"/>
      <c r="M6656" s="15"/>
      <c r="N6656" s="11"/>
      <c r="O6656" s="11"/>
      <c r="P6656" s="11"/>
      <c r="Q6656" s="11"/>
      <c r="R6656" s="15"/>
      <c r="S6656" s="13"/>
      <c r="T6656" s="13"/>
      <c r="U6656" s="19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12"/>
      <c r="K6657" s="30"/>
      <c r="L6657" s="2"/>
      <c r="M6657" s="15"/>
      <c r="N6657" s="11"/>
      <c r="O6657" s="11"/>
      <c r="P6657" s="11"/>
      <c r="Q6657" s="11"/>
      <c r="R6657" s="15"/>
      <c r="S6657" s="13"/>
      <c r="T6657" s="13"/>
      <c r="U6657" s="19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12"/>
      <c r="K6658" s="30"/>
      <c r="L6658" s="2"/>
      <c r="M6658" s="15"/>
      <c r="N6658" s="11"/>
      <c r="O6658" s="11"/>
      <c r="P6658" s="11"/>
      <c r="Q6658" s="11"/>
      <c r="R6658" s="15"/>
      <c r="S6658" s="13"/>
      <c r="T6658" s="13"/>
      <c r="U6658" s="19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12"/>
      <c r="K6659" s="30"/>
      <c r="L6659" s="2"/>
      <c r="M6659" s="15"/>
      <c r="N6659" s="11"/>
      <c r="O6659" s="11"/>
      <c r="P6659" s="11"/>
      <c r="Q6659" s="11"/>
      <c r="R6659" s="15"/>
      <c r="S6659" s="13"/>
      <c r="T6659" s="13"/>
      <c r="U6659" s="19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12"/>
      <c r="K6660" s="30"/>
      <c r="L6660" s="2"/>
      <c r="M6660" s="15"/>
      <c r="N6660" s="11"/>
      <c r="O6660" s="11"/>
      <c r="P6660" s="11"/>
      <c r="Q6660" s="11"/>
      <c r="R6660" s="15"/>
      <c r="S6660" s="13"/>
      <c r="T6660" s="13"/>
      <c r="U6660" s="19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12"/>
      <c r="K6661" s="30"/>
      <c r="L6661" s="2"/>
      <c r="M6661" s="15"/>
      <c r="N6661" s="11"/>
      <c r="O6661" s="11"/>
      <c r="P6661" s="11"/>
      <c r="Q6661" s="11"/>
      <c r="R6661" s="15"/>
      <c r="S6661" s="13"/>
      <c r="T6661" s="13"/>
      <c r="U6661" s="19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12"/>
      <c r="K6662" s="30"/>
      <c r="L6662" s="2"/>
      <c r="M6662" s="15"/>
      <c r="N6662" s="11"/>
      <c r="O6662" s="11"/>
      <c r="P6662" s="11"/>
      <c r="Q6662" s="11"/>
      <c r="R6662" s="15"/>
      <c r="S6662" s="13"/>
      <c r="T6662" s="13"/>
      <c r="U6662" s="19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12"/>
      <c r="K6663" s="30"/>
      <c r="L6663" s="2"/>
      <c r="M6663" s="15"/>
      <c r="N6663" s="11"/>
      <c r="O6663" s="11"/>
      <c r="P6663" s="11"/>
      <c r="Q6663" s="11"/>
      <c r="R6663" s="15"/>
      <c r="S6663" s="13"/>
      <c r="T6663" s="13"/>
      <c r="U6663" s="19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12"/>
      <c r="K6664" s="30"/>
      <c r="L6664" s="2"/>
      <c r="M6664" s="15"/>
      <c r="N6664" s="11"/>
      <c r="O6664" s="11"/>
      <c r="P6664" s="11"/>
      <c r="Q6664" s="11"/>
      <c r="R6664" s="15"/>
      <c r="S6664" s="13"/>
      <c r="T6664" s="13"/>
      <c r="U6664" s="19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12"/>
      <c r="K6665" s="30"/>
      <c r="L6665" s="2"/>
      <c r="M6665" s="15"/>
      <c r="N6665" s="11"/>
      <c r="O6665" s="11"/>
      <c r="P6665" s="11"/>
      <c r="Q6665" s="11"/>
      <c r="R6665" s="15"/>
      <c r="S6665" s="13"/>
      <c r="T6665" s="13"/>
      <c r="U6665" s="19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12"/>
      <c r="K6666" s="30"/>
      <c r="L6666" s="2"/>
      <c r="M6666" s="15"/>
      <c r="N6666" s="11"/>
      <c r="O6666" s="11"/>
      <c r="P6666" s="11"/>
      <c r="Q6666" s="11"/>
      <c r="R6666" s="15"/>
      <c r="S6666" s="13"/>
      <c r="T6666" s="13"/>
      <c r="U6666" s="19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12"/>
      <c r="K6667" s="30"/>
      <c r="L6667" s="2"/>
      <c r="M6667" s="15"/>
      <c r="N6667" s="11"/>
      <c r="O6667" s="11"/>
      <c r="P6667" s="11"/>
      <c r="Q6667" s="11"/>
      <c r="R6667" s="15"/>
      <c r="S6667" s="13"/>
      <c r="T6667" s="13"/>
      <c r="U6667" s="19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12"/>
      <c r="K6668" s="30"/>
      <c r="L6668" s="2"/>
      <c r="M6668" s="15"/>
      <c r="N6668" s="11"/>
      <c r="O6668" s="11"/>
      <c r="P6668" s="11"/>
      <c r="Q6668" s="11"/>
      <c r="R6668" s="15"/>
      <c r="S6668" s="13"/>
      <c r="T6668" s="13"/>
      <c r="U6668" s="19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12"/>
      <c r="K6669" s="30"/>
      <c r="L6669" s="2"/>
      <c r="M6669" s="15"/>
      <c r="N6669" s="11"/>
      <c r="O6669" s="11"/>
      <c r="P6669" s="11"/>
      <c r="Q6669" s="11"/>
      <c r="R6669" s="15"/>
      <c r="S6669" s="13"/>
      <c r="T6669" s="13"/>
      <c r="U6669" s="19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12"/>
      <c r="K6670" s="30"/>
      <c r="L6670" s="2"/>
      <c r="M6670" s="15"/>
      <c r="N6670" s="11"/>
      <c r="O6670" s="11"/>
      <c r="P6670" s="11"/>
      <c r="Q6670" s="11"/>
      <c r="R6670" s="15"/>
      <c r="S6670" s="13"/>
      <c r="T6670" s="13"/>
      <c r="U6670" s="19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12"/>
      <c r="K6671" s="30"/>
      <c r="L6671" s="2"/>
      <c r="M6671" s="15"/>
      <c r="N6671" s="11"/>
      <c r="O6671" s="11"/>
      <c r="P6671" s="11"/>
      <c r="Q6671" s="11"/>
      <c r="R6671" s="15"/>
      <c r="S6671" s="13"/>
      <c r="T6671" s="13"/>
      <c r="U6671" s="19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12"/>
      <c r="K6672" s="30"/>
      <c r="L6672" s="2"/>
      <c r="M6672" s="15"/>
      <c r="N6672" s="11"/>
      <c r="O6672" s="11"/>
      <c r="P6672" s="11"/>
      <c r="Q6672" s="11"/>
      <c r="R6672" s="15"/>
      <c r="S6672" s="13"/>
      <c r="T6672" s="13"/>
      <c r="U6672" s="19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12"/>
      <c r="K6673" s="30"/>
      <c r="L6673" s="2"/>
      <c r="M6673" s="15"/>
      <c r="N6673" s="11"/>
      <c r="O6673" s="11"/>
      <c r="P6673" s="11"/>
      <c r="Q6673" s="11"/>
      <c r="R6673" s="15"/>
      <c r="S6673" s="13"/>
      <c r="T6673" s="13"/>
      <c r="U6673" s="19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12"/>
      <c r="K6674" s="30"/>
      <c r="L6674" s="2"/>
      <c r="M6674" s="15"/>
      <c r="N6674" s="11"/>
      <c r="O6674" s="11"/>
      <c r="P6674" s="11"/>
      <c r="Q6674" s="11"/>
      <c r="R6674" s="15"/>
      <c r="S6674" s="13"/>
      <c r="T6674" s="13"/>
      <c r="U6674" s="19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12"/>
      <c r="K6675" s="30"/>
      <c r="L6675" s="2"/>
      <c r="M6675" s="15"/>
      <c r="N6675" s="11"/>
      <c r="O6675" s="11"/>
      <c r="P6675" s="11"/>
      <c r="Q6675" s="11"/>
      <c r="R6675" s="15"/>
      <c r="S6675" s="13"/>
      <c r="T6675" s="13"/>
      <c r="U6675" s="19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12"/>
      <c r="K6676" s="30"/>
      <c r="L6676" s="2"/>
      <c r="M6676" s="15"/>
      <c r="N6676" s="11"/>
      <c r="O6676" s="11"/>
      <c r="P6676" s="11"/>
      <c r="Q6676" s="11"/>
      <c r="R6676" s="15"/>
      <c r="S6676" s="13"/>
      <c r="T6676" s="13"/>
      <c r="U6676" s="19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12"/>
      <c r="K6677" s="30"/>
      <c r="L6677" s="2"/>
      <c r="M6677" s="15"/>
      <c r="N6677" s="11"/>
      <c r="O6677" s="11"/>
      <c r="P6677" s="11"/>
      <c r="Q6677" s="11"/>
      <c r="R6677" s="15"/>
      <c r="S6677" s="13"/>
      <c r="T6677" s="13"/>
      <c r="U6677" s="19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12"/>
      <c r="K6678" s="30"/>
      <c r="L6678" s="2"/>
      <c r="M6678" s="15"/>
      <c r="N6678" s="11"/>
      <c r="O6678" s="11"/>
      <c r="P6678" s="11"/>
      <c r="Q6678" s="11"/>
      <c r="R6678" s="15"/>
      <c r="S6678" s="13"/>
      <c r="T6678" s="13"/>
      <c r="U6678" s="19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12"/>
      <c r="K6679" s="30"/>
      <c r="L6679" s="2"/>
      <c r="M6679" s="15"/>
      <c r="N6679" s="11"/>
      <c r="O6679" s="11"/>
      <c r="P6679" s="11"/>
      <c r="Q6679" s="11"/>
      <c r="R6679" s="15"/>
      <c r="S6679" s="13"/>
      <c r="T6679" s="13"/>
      <c r="U6679" s="19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12"/>
      <c r="K6680" s="30"/>
      <c r="L6680" s="2"/>
      <c r="M6680" s="15"/>
      <c r="N6680" s="11"/>
      <c r="O6680" s="11"/>
      <c r="P6680" s="11"/>
      <c r="Q6680" s="11"/>
      <c r="R6680" s="15"/>
      <c r="S6680" s="13"/>
      <c r="T6680" s="13"/>
      <c r="U6680" s="19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12"/>
      <c r="K6681" s="30"/>
      <c r="L6681" s="2"/>
      <c r="M6681" s="15"/>
      <c r="N6681" s="11"/>
      <c r="O6681" s="11"/>
      <c r="P6681" s="11"/>
      <c r="Q6681" s="11"/>
      <c r="R6681" s="15"/>
      <c r="S6681" s="13"/>
      <c r="T6681" s="13"/>
      <c r="U6681" s="19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12"/>
      <c r="K6682" s="30"/>
      <c r="L6682" s="2"/>
      <c r="M6682" s="15"/>
      <c r="N6682" s="11"/>
      <c r="O6682" s="11"/>
      <c r="P6682" s="11"/>
      <c r="Q6682" s="11"/>
      <c r="R6682" s="15"/>
      <c r="S6682" s="13"/>
      <c r="T6682" s="13"/>
      <c r="U6682" s="19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12"/>
      <c r="K6683" s="30"/>
      <c r="L6683" s="2"/>
      <c r="M6683" s="15"/>
      <c r="N6683" s="11"/>
      <c r="O6683" s="11"/>
      <c r="P6683" s="11"/>
      <c r="Q6683" s="11"/>
      <c r="R6683" s="15"/>
      <c r="S6683" s="13"/>
      <c r="T6683" s="13"/>
      <c r="U6683" s="19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12"/>
      <c r="K6684" s="30"/>
      <c r="L6684" s="2"/>
      <c r="M6684" s="15"/>
      <c r="N6684" s="11"/>
      <c r="O6684" s="11"/>
      <c r="P6684" s="11"/>
      <c r="Q6684" s="11"/>
      <c r="R6684" s="15"/>
      <c r="S6684" s="13"/>
      <c r="T6684" s="13"/>
      <c r="U6684" s="19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12"/>
      <c r="K6685" s="30"/>
      <c r="L6685" s="2"/>
      <c r="M6685" s="15"/>
      <c r="N6685" s="11"/>
      <c r="O6685" s="11"/>
      <c r="P6685" s="11"/>
      <c r="Q6685" s="11"/>
      <c r="R6685" s="15"/>
      <c r="S6685" s="13"/>
      <c r="T6685" s="13"/>
      <c r="U6685" s="19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12"/>
      <c r="K6686" s="30"/>
      <c r="L6686" s="2"/>
      <c r="M6686" s="15"/>
      <c r="N6686" s="11"/>
      <c r="O6686" s="11"/>
      <c r="P6686" s="11"/>
      <c r="Q6686" s="11"/>
      <c r="R6686" s="15"/>
      <c r="S6686" s="13"/>
      <c r="T6686" s="13"/>
      <c r="U6686" s="19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12"/>
      <c r="K6687" s="30"/>
      <c r="L6687" s="2"/>
      <c r="M6687" s="15"/>
      <c r="N6687" s="11"/>
      <c r="O6687" s="11"/>
      <c r="P6687" s="11"/>
      <c r="Q6687" s="11"/>
      <c r="R6687" s="15"/>
      <c r="S6687" s="13"/>
      <c r="T6687" s="13"/>
      <c r="U6687" s="19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12"/>
      <c r="K6688" s="30"/>
      <c r="L6688" s="2"/>
      <c r="M6688" s="15"/>
      <c r="N6688" s="11"/>
      <c r="O6688" s="11"/>
      <c r="P6688" s="11"/>
      <c r="Q6688" s="11"/>
      <c r="R6688" s="15"/>
      <c r="S6688" s="13"/>
      <c r="T6688" s="13"/>
      <c r="U6688" s="19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12"/>
      <c r="K6689" s="30"/>
      <c r="L6689" s="2"/>
      <c r="M6689" s="15"/>
      <c r="N6689" s="11"/>
      <c r="O6689" s="11"/>
      <c r="P6689" s="11"/>
      <c r="Q6689" s="11"/>
      <c r="R6689" s="15"/>
      <c r="S6689" s="13"/>
      <c r="T6689" s="13"/>
      <c r="U6689" s="19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12"/>
      <c r="K6690" s="30"/>
      <c r="L6690" s="2"/>
      <c r="M6690" s="15"/>
      <c r="N6690" s="11"/>
      <c r="O6690" s="11"/>
      <c r="P6690" s="11"/>
      <c r="Q6690" s="11"/>
      <c r="R6690" s="15"/>
      <c r="S6690" s="13"/>
      <c r="T6690" s="13"/>
      <c r="U6690" s="19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12"/>
      <c r="K6691" s="30"/>
      <c r="L6691" s="2"/>
      <c r="M6691" s="15"/>
      <c r="N6691" s="11"/>
      <c r="O6691" s="11"/>
      <c r="P6691" s="11"/>
      <c r="Q6691" s="11"/>
      <c r="R6691" s="15"/>
      <c r="S6691" s="13"/>
      <c r="T6691" s="13"/>
      <c r="U6691" s="19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12"/>
      <c r="K6692" s="30"/>
      <c r="L6692" s="2"/>
      <c r="M6692" s="15"/>
      <c r="N6692" s="11"/>
      <c r="O6692" s="11"/>
      <c r="P6692" s="11"/>
      <c r="Q6692" s="11"/>
      <c r="R6692" s="15"/>
      <c r="S6692" s="13"/>
      <c r="T6692" s="13"/>
      <c r="U6692" s="19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12"/>
      <c r="K6693" s="30"/>
      <c r="L6693" s="2"/>
      <c r="M6693" s="15"/>
      <c r="N6693" s="11"/>
      <c r="O6693" s="11"/>
      <c r="P6693" s="11"/>
      <c r="Q6693" s="11"/>
      <c r="R6693" s="15"/>
      <c r="S6693" s="13"/>
      <c r="T6693" s="13"/>
      <c r="U6693" s="19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12"/>
      <c r="K6694" s="30"/>
      <c r="L6694" s="2"/>
      <c r="M6694" s="15"/>
      <c r="N6694" s="11"/>
      <c r="O6694" s="11"/>
      <c r="P6694" s="11"/>
      <c r="Q6694" s="11"/>
      <c r="R6694" s="15"/>
      <c r="S6694" s="13"/>
      <c r="T6694" s="13"/>
      <c r="U6694" s="19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12"/>
      <c r="K6695" s="30"/>
      <c r="L6695" s="2"/>
      <c r="M6695" s="15"/>
      <c r="N6695" s="11"/>
      <c r="O6695" s="11"/>
      <c r="P6695" s="11"/>
      <c r="Q6695" s="11"/>
      <c r="R6695" s="15"/>
      <c r="S6695" s="13"/>
      <c r="T6695" s="13"/>
      <c r="U6695" s="19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12"/>
      <c r="K6696" s="30"/>
      <c r="L6696" s="2"/>
      <c r="M6696" s="15"/>
      <c r="N6696" s="11"/>
      <c r="O6696" s="11"/>
      <c r="P6696" s="11"/>
      <c r="Q6696" s="11"/>
      <c r="R6696" s="15"/>
      <c r="S6696" s="13"/>
      <c r="T6696" s="13"/>
      <c r="U6696" s="19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12"/>
      <c r="K6697" s="30"/>
      <c r="L6697" s="2"/>
      <c r="M6697" s="15"/>
      <c r="N6697" s="11"/>
      <c r="O6697" s="11"/>
      <c r="P6697" s="11"/>
      <c r="Q6697" s="11"/>
      <c r="R6697" s="15"/>
      <c r="S6697" s="13"/>
      <c r="T6697" s="13"/>
      <c r="U6697" s="19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12"/>
      <c r="K6698" s="30"/>
      <c r="L6698" s="2"/>
      <c r="M6698" s="15"/>
      <c r="N6698" s="11"/>
      <c r="O6698" s="11"/>
      <c r="P6698" s="11"/>
      <c r="Q6698" s="11"/>
      <c r="R6698" s="15"/>
      <c r="S6698" s="13"/>
      <c r="T6698" s="13"/>
      <c r="U6698" s="19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12"/>
      <c r="K6699" s="30"/>
      <c r="L6699" s="2"/>
      <c r="M6699" s="15"/>
      <c r="N6699" s="11"/>
      <c r="O6699" s="11"/>
      <c r="P6699" s="11"/>
      <c r="Q6699" s="11"/>
      <c r="R6699" s="15"/>
      <c r="S6699" s="13"/>
      <c r="T6699" s="13"/>
      <c r="U6699" s="19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12"/>
      <c r="K6700" s="30"/>
      <c r="L6700" s="2"/>
      <c r="M6700" s="15"/>
      <c r="N6700" s="11"/>
      <c r="O6700" s="11"/>
      <c r="P6700" s="11"/>
      <c r="Q6700" s="11"/>
      <c r="R6700" s="15"/>
      <c r="S6700" s="13"/>
      <c r="T6700" s="13"/>
      <c r="U6700" s="19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12"/>
      <c r="K6701" s="30"/>
      <c r="L6701" s="2"/>
      <c r="M6701" s="15"/>
      <c r="N6701" s="11"/>
      <c r="O6701" s="11"/>
      <c r="P6701" s="11"/>
      <c r="Q6701" s="11"/>
      <c r="R6701" s="15"/>
      <c r="S6701" s="13"/>
      <c r="T6701" s="13"/>
      <c r="U6701" s="19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12"/>
      <c r="K6702" s="30"/>
      <c r="L6702" s="2"/>
      <c r="M6702" s="15"/>
      <c r="N6702" s="11"/>
      <c r="O6702" s="11"/>
      <c r="P6702" s="11"/>
      <c r="Q6702" s="11"/>
      <c r="R6702" s="15"/>
      <c r="S6702" s="13"/>
      <c r="T6702" s="13"/>
      <c r="U6702" s="19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12"/>
      <c r="K6703" s="30"/>
      <c r="L6703" s="2"/>
      <c r="M6703" s="15"/>
      <c r="N6703" s="11"/>
      <c r="O6703" s="11"/>
      <c r="P6703" s="11"/>
      <c r="Q6703" s="11"/>
      <c r="R6703" s="15"/>
      <c r="S6703" s="13"/>
      <c r="T6703" s="13"/>
      <c r="U6703" s="19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12"/>
      <c r="K6704" s="30"/>
      <c r="L6704" s="2"/>
      <c r="M6704" s="15"/>
      <c r="N6704" s="11"/>
      <c r="O6704" s="11"/>
      <c r="P6704" s="11"/>
      <c r="Q6704" s="11"/>
      <c r="R6704" s="15"/>
      <c r="S6704" s="13"/>
      <c r="T6704" s="13"/>
      <c r="U6704" s="19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12"/>
      <c r="K6705" s="30"/>
      <c r="L6705" s="2"/>
      <c r="M6705" s="15"/>
      <c r="N6705" s="11"/>
      <c r="O6705" s="11"/>
      <c r="P6705" s="11"/>
      <c r="Q6705" s="11"/>
      <c r="R6705" s="15"/>
      <c r="S6705" s="13"/>
      <c r="T6705" s="13"/>
      <c r="U6705" s="19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12"/>
      <c r="K6706" s="30"/>
      <c r="L6706" s="2"/>
      <c r="M6706" s="15"/>
      <c r="N6706" s="11"/>
      <c r="O6706" s="11"/>
      <c r="P6706" s="11"/>
      <c r="Q6706" s="11"/>
      <c r="R6706" s="15"/>
      <c r="S6706" s="13"/>
      <c r="T6706" s="13"/>
      <c r="U6706" s="19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12"/>
      <c r="K6707" s="30"/>
      <c r="L6707" s="2"/>
      <c r="M6707" s="15"/>
      <c r="N6707" s="11"/>
      <c r="O6707" s="11"/>
      <c r="P6707" s="11"/>
      <c r="Q6707" s="11"/>
      <c r="R6707" s="15"/>
      <c r="S6707" s="13"/>
      <c r="T6707" s="13"/>
      <c r="U6707" s="19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12"/>
      <c r="K6708" s="30"/>
      <c r="L6708" s="2"/>
      <c r="M6708" s="15"/>
      <c r="N6708" s="11"/>
      <c r="O6708" s="11"/>
      <c r="P6708" s="11"/>
      <c r="Q6708" s="11"/>
      <c r="R6708" s="15"/>
      <c r="S6708" s="13"/>
      <c r="T6708" s="13"/>
      <c r="U6708" s="19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12"/>
      <c r="K6709" s="30"/>
      <c r="L6709" s="2"/>
      <c r="M6709" s="15"/>
      <c r="N6709" s="11"/>
      <c r="O6709" s="11"/>
      <c r="P6709" s="11"/>
      <c r="Q6709" s="11"/>
      <c r="R6709" s="15"/>
      <c r="S6709" s="13"/>
      <c r="T6709" s="13"/>
      <c r="U6709" s="19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12"/>
      <c r="K6710" s="30"/>
      <c r="L6710" s="2"/>
      <c r="M6710" s="15"/>
      <c r="N6710" s="11"/>
      <c r="O6710" s="11"/>
      <c r="P6710" s="11"/>
      <c r="Q6710" s="11"/>
      <c r="R6710" s="15"/>
      <c r="S6710" s="13"/>
      <c r="T6710" s="13"/>
      <c r="U6710" s="19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12"/>
      <c r="K6711" s="30"/>
      <c r="L6711" s="2"/>
      <c r="M6711" s="15"/>
      <c r="N6711" s="11"/>
      <c r="O6711" s="11"/>
      <c r="P6711" s="11"/>
      <c r="Q6711" s="11"/>
      <c r="R6711" s="15"/>
      <c r="S6711" s="13"/>
      <c r="T6711" s="13"/>
      <c r="U6711" s="19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12"/>
      <c r="K6712" s="30"/>
      <c r="L6712" s="2"/>
      <c r="M6712" s="15"/>
      <c r="N6712" s="11"/>
      <c r="O6712" s="11"/>
      <c r="P6712" s="11"/>
      <c r="Q6712" s="11"/>
      <c r="R6712" s="15"/>
      <c r="S6712" s="13"/>
      <c r="T6712" s="13"/>
      <c r="U6712" s="19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12"/>
      <c r="K6713" s="30"/>
      <c r="L6713" s="2"/>
      <c r="M6713" s="15"/>
      <c r="N6713" s="11"/>
      <c r="O6713" s="11"/>
      <c r="P6713" s="11"/>
      <c r="Q6713" s="11"/>
      <c r="R6713" s="15"/>
      <c r="S6713" s="13"/>
      <c r="T6713" s="13"/>
      <c r="U6713" s="19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12"/>
      <c r="K6714" s="30"/>
      <c r="L6714" s="2"/>
      <c r="M6714" s="15"/>
      <c r="N6714" s="11"/>
      <c r="O6714" s="11"/>
      <c r="P6714" s="11"/>
      <c r="Q6714" s="11"/>
      <c r="R6714" s="15"/>
      <c r="S6714" s="13"/>
      <c r="T6714" s="13"/>
      <c r="U6714" s="19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12"/>
      <c r="K6715" s="30"/>
      <c r="L6715" s="2"/>
      <c r="M6715" s="15"/>
      <c r="N6715" s="11"/>
      <c r="O6715" s="11"/>
      <c r="P6715" s="11"/>
      <c r="Q6715" s="11"/>
      <c r="R6715" s="15"/>
      <c r="S6715" s="13"/>
      <c r="T6715" s="13"/>
      <c r="U6715" s="19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12"/>
      <c r="K6716" s="30"/>
      <c r="L6716" s="2"/>
      <c r="M6716" s="15"/>
      <c r="N6716" s="11"/>
      <c r="O6716" s="11"/>
      <c r="P6716" s="11"/>
      <c r="Q6716" s="11"/>
      <c r="R6716" s="15"/>
      <c r="S6716" s="13"/>
      <c r="T6716" s="13"/>
      <c r="U6716" s="19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12"/>
      <c r="K6717" s="30"/>
      <c r="L6717" s="2"/>
      <c r="M6717" s="15"/>
      <c r="N6717" s="11"/>
      <c r="O6717" s="11"/>
      <c r="P6717" s="11"/>
      <c r="Q6717" s="11"/>
      <c r="R6717" s="15"/>
      <c r="S6717" s="13"/>
      <c r="T6717" s="13"/>
      <c r="U6717" s="19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12"/>
      <c r="K6718" s="30"/>
      <c r="L6718" s="2"/>
      <c r="M6718" s="15"/>
      <c r="N6718" s="11"/>
      <c r="O6718" s="11"/>
      <c r="P6718" s="11"/>
      <c r="Q6718" s="11"/>
      <c r="R6718" s="15"/>
      <c r="S6718" s="13"/>
      <c r="T6718" s="13"/>
      <c r="U6718" s="19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12"/>
      <c r="K6719" s="30"/>
      <c r="L6719" s="2"/>
      <c r="M6719" s="15"/>
      <c r="N6719" s="11"/>
      <c r="O6719" s="11"/>
      <c r="P6719" s="11"/>
      <c r="Q6719" s="11"/>
      <c r="R6719" s="15"/>
      <c r="S6719" s="13"/>
      <c r="T6719" s="13"/>
      <c r="U6719" s="19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12"/>
      <c r="K6720" s="30"/>
      <c r="L6720" s="2"/>
      <c r="M6720" s="15"/>
      <c r="N6720" s="11"/>
      <c r="O6720" s="11"/>
      <c r="P6720" s="11"/>
      <c r="Q6720" s="11"/>
      <c r="R6720" s="15"/>
      <c r="S6720" s="13"/>
      <c r="T6720" s="13"/>
      <c r="U6720" s="19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12"/>
      <c r="K6721" s="30"/>
      <c r="L6721" s="2"/>
      <c r="M6721" s="15"/>
      <c r="N6721" s="11"/>
      <c r="O6721" s="11"/>
      <c r="P6721" s="11"/>
      <c r="Q6721" s="11"/>
      <c r="R6721" s="15"/>
      <c r="S6721" s="13"/>
      <c r="T6721" s="13"/>
      <c r="U6721" s="19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12"/>
      <c r="K6722" s="30"/>
      <c r="L6722" s="2"/>
      <c r="M6722" s="15"/>
      <c r="N6722" s="11"/>
      <c r="O6722" s="11"/>
      <c r="P6722" s="11"/>
      <c r="Q6722" s="11"/>
      <c r="R6722" s="15"/>
      <c r="S6722" s="13"/>
      <c r="T6722" s="13"/>
      <c r="U6722" s="19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12"/>
      <c r="K6723" s="30"/>
      <c r="L6723" s="2"/>
      <c r="M6723" s="15"/>
      <c r="N6723" s="11"/>
      <c r="O6723" s="11"/>
      <c r="P6723" s="11"/>
      <c r="Q6723" s="11"/>
      <c r="R6723" s="15"/>
      <c r="S6723" s="13"/>
      <c r="T6723" s="13"/>
      <c r="U6723" s="19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12"/>
      <c r="K6724" s="30"/>
      <c r="L6724" s="2"/>
      <c r="M6724" s="15"/>
      <c r="N6724" s="11"/>
      <c r="O6724" s="11"/>
      <c r="P6724" s="11"/>
      <c r="Q6724" s="11"/>
      <c r="R6724" s="15"/>
      <c r="S6724" s="13"/>
      <c r="T6724" s="13"/>
      <c r="U6724" s="19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12"/>
      <c r="K6725" s="30"/>
      <c r="L6725" s="2"/>
      <c r="M6725" s="15"/>
      <c r="N6725" s="11"/>
      <c r="O6725" s="11"/>
      <c r="P6725" s="11"/>
      <c r="Q6725" s="11"/>
      <c r="R6725" s="15"/>
      <c r="S6725" s="13"/>
      <c r="T6725" s="13"/>
      <c r="U6725" s="19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12"/>
      <c r="K6726" s="30"/>
      <c r="L6726" s="2"/>
      <c r="M6726" s="15"/>
      <c r="N6726" s="11"/>
      <c r="O6726" s="11"/>
      <c r="P6726" s="11"/>
      <c r="Q6726" s="11"/>
      <c r="R6726" s="15"/>
      <c r="S6726" s="13"/>
      <c r="T6726" s="13"/>
      <c r="U6726" s="19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12"/>
      <c r="K6727" s="30"/>
      <c r="L6727" s="2"/>
      <c r="M6727" s="15"/>
      <c r="N6727" s="11"/>
      <c r="O6727" s="11"/>
      <c r="P6727" s="11"/>
      <c r="Q6727" s="11"/>
      <c r="R6727" s="15"/>
      <c r="S6727" s="13"/>
      <c r="T6727" s="13"/>
      <c r="U6727" s="19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12"/>
      <c r="K6728" s="30"/>
      <c r="L6728" s="2"/>
      <c r="M6728" s="15"/>
      <c r="N6728" s="11"/>
      <c r="O6728" s="11"/>
      <c r="P6728" s="11"/>
      <c r="Q6728" s="11"/>
      <c r="R6728" s="15"/>
      <c r="S6728" s="13"/>
      <c r="T6728" s="13"/>
      <c r="U6728" s="19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12"/>
      <c r="K6729" s="30"/>
      <c r="L6729" s="2"/>
      <c r="M6729" s="15"/>
      <c r="N6729" s="11"/>
      <c r="O6729" s="11"/>
      <c r="P6729" s="11"/>
      <c r="Q6729" s="11"/>
      <c r="R6729" s="15"/>
      <c r="S6729" s="13"/>
      <c r="T6729" s="13"/>
      <c r="U6729" s="19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12"/>
      <c r="K6730" s="30"/>
      <c r="L6730" s="2"/>
      <c r="M6730" s="15"/>
      <c r="N6730" s="11"/>
      <c r="O6730" s="11"/>
      <c r="P6730" s="11"/>
      <c r="Q6730" s="11"/>
      <c r="R6730" s="15"/>
      <c r="S6730" s="13"/>
      <c r="T6730" s="13"/>
      <c r="U6730" s="19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12"/>
      <c r="K6731" s="30"/>
      <c r="L6731" s="2"/>
      <c r="M6731" s="15"/>
      <c r="N6731" s="11"/>
      <c r="O6731" s="11"/>
      <c r="P6731" s="11"/>
      <c r="Q6731" s="11"/>
      <c r="R6731" s="15"/>
      <c r="S6731" s="13"/>
      <c r="T6731" s="13"/>
      <c r="U6731" s="19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12"/>
      <c r="K6732" s="30"/>
      <c r="L6732" s="2"/>
      <c r="M6732" s="15"/>
      <c r="N6732" s="11"/>
      <c r="O6732" s="11"/>
      <c r="P6732" s="11"/>
      <c r="Q6732" s="11"/>
      <c r="R6732" s="15"/>
      <c r="S6732" s="13"/>
      <c r="T6732" s="13"/>
      <c r="U6732" s="19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12"/>
      <c r="K6733" s="30"/>
      <c r="L6733" s="2"/>
      <c r="M6733" s="15"/>
      <c r="N6733" s="11"/>
      <c r="O6733" s="11"/>
      <c r="P6733" s="11"/>
      <c r="Q6733" s="11"/>
      <c r="R6733" s="15"/>
      <c r="S6733" s="13"/>
      <c r="T6733" s="13"/>
      <c r="U6733" s="19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12"/>
      <c r="K6734" s="30"/>
      <c r="L6734" s="2"/>
      <c r="M6734" s="15"/>
      <c r="N6734" s="11"/>
      <c r="O6734" s="11"/>
      <c r="P6734" s="11"/>
      <c r="Q6734" s="11"/>
      <c r="R6734" s="15"/>
      <c r="S6734" s="13"/>
      <c r="T6734" s="13"/>
      <c r="U6734" s="19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12"/>
      <c r="K6735" s="30"/>
      <c r="L6735" s="2"/>
      <c r="M6735" s="15"/>
      <c r="N6735" s="11"/>
      <c r="O6735" s="11"/>
      <c r="P6735" s="11"/>
      <c r="Q6735" s="11"/>
      <c r="R6735" s="15"/>
      <c r="S6735" s="13"/>
      <c r="T6735" s="13"/>
      <c r="U6735" s="19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12"/>
      <c r="K6736" s="30"/>
      <c r="L6736" s="2"/>
      <c r="M6736" s="15"/>
      <c r="N6736" s="11"/>
      <c r="O6736" s="11"/>
      <c r="P6736" s="11"/>
      <c r="Q6736" s="11"/>
      <c r="R6736" s="15"/>
      <c r="S6736" s="13"/>
      <c r="T6736" s="13"/>
      <c r="U6736" s="19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12"/>
      <c r="K6737" s="30"/>
      <c r="L6737" s="2"/>
      <c r="M6737" s="15"/>
      <c r="N6737" s="11"/>
      <c r="O6737" s="11"/>
      <c r="P6737" s="11"/>
      <c r="Q6737" s="11"/>
      <c r="R6737" s="15"/>
      <c r="S6737" s="13"/>
      <c r="T6737" s="13"/>
      <c r="U6737" s="19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12"/>
      <c r="K6738" s="30"/>
      <c r="L6738" s="2"/>
      <c r="M6738" s="15"/>
      <c r="N6738" s="11"/>
      <c r="O6738" s="11"/>
      <c r="P6738" s="11"/>
      <c r="Q6738" s="11"/>
      <c r="R6738" s="15"/>
      <c r="S6738" s="13"/>
      <c r="T6738" s="13"/>
      <c r="U6738" s="19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12"/>
      <c r="K6739" s="30"/>
      <c r="L6739" s="2"/>
      <c r="M6739" s="15"/>
      <c r="N6739" s="11"/>
      <c r="O6739" s="11"/>
      <c r="P6739" s="11"/>
      <c r="Q6739" s="11"/>
      <c r="R6739" s="15"/>
      <c r="S6739" s="13"/>
      <c r="T6739" s="13"/>
      <c r="U6739" s="19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12"/>
      <c r="K6740" s="30"/>
      <c r="L6740" s="2"/>
      <c r="M6740" s="15"/>
      <c r="N6740" s="11"/>
      <c r="O6740" s="11"/>
      <c r="P6740" s="11"/>
      <c r="Q6740" s="11"/>
      <c r="R6740" s="15"/>
      <c r="S6740" s="13"/>
      <c r="T6740" s="13"/>
      <c r="U6740" s="19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12"/>
      <c r="K6741" s="30"/>
      <c r="L6741" s="2"/>
      <c r="M6741" s="15"/>
      <c r="N6741" s="11"/>
      <c r="O6741" s="11"/>
      <c r="P6741" s="11"/>
      <c r="Q6741" s="11"/>
      <c r="R6741" s="15"/>
      <c r="S6741" s="13"/>
      <c r="T6741" s="13"/>
      <c r="U6741" s="19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12"/>
      <c r="K6742" s="30"/>
      <c r="L6742" s="2"/>
      <c r="M6742" s="15"/>
      <c r="N6742" s="11"/>
      <c r="O6742" s="11"/>
      <c r="P6742" s="11"/>
      <c r="Q6742" s="11"/>
      <c r="R6742" s="15"/>
      <c r="S6742" s="13"/>
      <c r="T6742" s="13"/>
      <c r="U6742" s="19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12"/>
      <c r="K6743" s="30"/>
      <c r="L6743" s="2"/>
      <c r="M6743" s="15"/>
      <c r="N6743" s="11"/>
      <c r="O6743" s="11"/>
      <c r="P6743" s="11"/>
      <c r="Q6743" s="11"/>
      <c r="R6743" s="15"/>
      <c r="S6743" s="13"/>
      <c r="T6743" s="13"/>
      <c r="U6743" s="19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12"/>
      <c r="K6744" s="30"/>
      <c r="L6744" s="2"/>
      <c r="M6744" s="15"/>
      <c r="N6744" s="11"/>
      <c r="O6744" s="11"/>
      <c r="P6744" s="11"/>
      <c r="Q6744" s="11"/>
      <c r="R6744" s="15"/>
      <c r="S6744" s="13"/>
      <c r="T6744" s="13"/>
      <c r="U6744" s="19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12"/>
      <c r="K6745" s="30"/>
      <c r="L6745" s="2"/>
      <c r="M6745" s="15"/>
      <c r="N6745" s="11"/>
      <c r="O6745" s="11"/>
      <c r="P6745" s="11"/>
      <c r="Q6745" s="11"/>
      <c r="R6745" s="15"/>
      <c r="S6745" s="13"/>
      <c r="T6745" s="13"/>
      <c r="U6745" s="19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12"/>
      <c r="K6746" s="30"/>
      <c r="L6746" s="2"/>
      <c r="M6746" s="15"/>
      <c r="N6746" s="11"/>
      <c r="O6746" s="11"/>
      <c r="P6746" s="11"/>
      <c r="Q6746" s="11"/>
      <c r="R6746" s="15"/>
      <c r="S6746" s="13"/>
      <c r="T6746" s="13"/>
      <c r="U6746" s="19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12"/>
      <c r="K6747" s="30"/>
      <c r="L6747" s="2"/>
      <c r="M6747" s="15"/>
      <c r="N6747" s="11"/>
      <c r="O6747" s="11"/>
      <c r="P6747" s="11"/>
      <c r="Q6747" s="11"/>
      <c r="R6747" s="15"/>
      <c r="S6747" s="13"/>
      <c r="T6747" s="13"/>
      <c r="U6747" s="19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12"/>
      <c r="K6748" s="30"/>
      <c r="L6748" s="2"/>
      <c r="M6748" s="15"/>
      <c r="N6748" s="11"/>
      <c r="O6748" s="11"/>
      <c r="P6748" s="11"/>
      <c r="Q6748" s="11"/>
      <c r="R6748" s="15"/>
      <c r="S6748" s="13"/>
      <c r="T6748" s="13"/>
      <c r="U6748" s="19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12"/>
      <c r="K6749" s="30"/>
      <c r="L6749" s="2"/>
      <c r="M6749" s="15"/>
      <c r="N6749" s="11"/>
      <c r="O6749" s="11"/>
      <c r="P6749" s="11"/>
      <c r="Q6749" s="11"/>
      <c r="R6749" s="15"/>
      <c r="S6749" s="13"/>
      <c r="T6749" s="13"/>
      <c r="U6749" s="19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12"/>
      <c r="K6750" s="30"/>
      <c r="L6750" s="2"/>
      <c r="M6750" s="15"/>
      <c r="N6750" s="11"/>
      <c r="O6750" s="11"/>
      <c r="P6750" s="11"/>
      <c r="Q6750" s="11"/>
      <c r="R6750" s="15"/>
      <c r="S6750" s="13"/>
      <c r="T6750" s="13"/>
      <c r="U6750" s="19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12"/>
      <c r="K6751" s="30"/>
      <c r="L6751" s="2"/>
      <c r="M6751" s="15"/>
      <c r="N6751" s="11"/>
      <c r="O6751" s="11"/>
      <c r="P6751" s="11"/>
      <c r="Q6751" s="11"/>
      <c r="R6751" s="15"/>
      <c r="S6751" s="13"/>
      <c r="T6751" s="13"/>
      <c r="U6751" s="19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12"/>
      <c r="K6752" s="30"/>
      <c r="L6752" s="2"/>
      <c r="M6752" s="15"/>
      <c r="N6752" s="11"/>
      <c r="O6752" s="11"/>
      <c r="P6752" s="11"/>
      <c r="Q6752" s="11"/>
      <c r="R6752" s="15"/>
      <c r="S6752" s="13"/>
      <c r="T6752" s="13"/>
      <c r="U6752" s="19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12"/>
      <c r="K6753" s="30"/>
      <c r="L6753" s="2"/>
      <c r="M6753" s="15"/>
      <c r="N6753" s="11"/>
      <c r="O6753" s="11"/>
      <c r="P6753" s="11"/>
      <c r="Q6753" s="11"/>
      <c r="R6753" s="15"/>
      <c r="S6753" s="13"/>
      <c r="T6753" s="13"/>
      <c r="U6753" s="19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12"/>
      <c r="K6754" s="30"/>
      <c r="L6754" s="2"/>
      <c r="M6754" s="15"/>
      <c r="N6754" s="11"/>
      <c r="O6754" s="11"/>
      <c r="P6754" s="11"/>
      <c r="Q6754" s="11"/>
      <c r="R6754" s="15"/>
      <c r="S6754" s="13"/>
      <c r="T6754" s="13"/>
      <c r="U6754" s="19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12"/>
      <c r="K6755" s="30"/>
      <c r="L6755" s="2"/>
      <c r="M6755" s="15"/>
      <c r="N6755" s="11"/>
      <c r="O6755" s="11"/>
      <c r="P6755" s="11"/>
      <c r="Q6755" s="11"/>
      <c r="R6755" s="15"/>
      <c r="S6755" s="13"/>
      <c r="T6755" s="13"/>
      <c r="U6755" s="19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12"/>
      <c r="K6756" s="30"/>
      <c r="L6756" s="2"/>
      <c r="M6756" s="15"/>
      <c r="N6756" s="11"/>
      <c r="O6756" s="11"/>
      <c r="P6756" s="11"/>
      <c r="Q6756" s="11"/>
      <c r="R6756" s="15"/>
      <c r="S6756" s="13"/>
      <c r="T6756" s="13"/>
      <c r="U6756" s="19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12"/>
      <c r="K6757" s="30"/>
      <c r="L6757" s="2"/>
      <c r="M6757" s="15"/>
      <c r="N6757" s="11"/>
      <c r="O6757" s="11"/>
      <c r="P6757" s="11"/>
      <c r="Q6757" s="11"/>
      <c r="R6757" s="15"/>
      <c r="S6757" s="13"/>
      <c r="T6757" s="13"/>
      <c r="U6757" s="19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12"/>
      <c r="K6758" s="30"/>
      <c r="L6758" s="2"/>
      <c r="M6758" s="15"/>
      <c r="N6758" s="11"/>
      <c r="O6758" s="11"/>
      <c r="P6758" s="11"/>
      <c r="Q6758" s="11"/>
      <c r="R6758" s="15"/>
      <c r="S6758" s="13"/>
      <c r="T6758" s="13"/>
      <c r="U6758" s="19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12"/>
      <c r="K6759" s="30"/>
      <c r="L6759" s="2"/>
      <c r="M6759" s="15"/>
      <c r="N6759" s="11"/>
      <c r="O6759" s="11"/>
      <c r="P6759" s="11"/>
      <c r="Q6759" s="11"/>
      <c r="R6759" s="15"/>
      <c r="S6759" s="13"/>
      <c r="T6759" s="13"/>
      <c r="U6759" s="19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12"/>
      <c r="K6760" s="30"/>
      <c r="L6760" s="2"/>
      <c r="M6760" s="15"/>
      <c r="N6760" s="11"/>
      <c r="O6760" s="11"/>
      <c r="P6760" s="11"/>
      <c r="Q6760" s="11"/>
      <c r="R6760" s="15"/>
      <c r="S6760" s="13"/>
      <c r="T6760" s="13"/>
      <c r="U6760" s="19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12"/>
      <c r="K6761" s="30"/>
      <c r="L6761" s="2"/>
      <c r="M6761" s="15"/>
      <c r="N6761" s="11"/>
      <c r="O6761" s="11"/>
      <c r="P6761" s="11"/>
      <c r="Q6761" s="11"/>
      <c r="R6761" s="15"/>
      <c r="S6761" s="13"/>
      <c r="T6761" s="13"/>
      <c r="U6761" s="19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12"/>
      <c r="K6762" s="30"/>
      <c r="L6762" s="2"/>
      <c r="M6762" s="15"/>
      <c r="N6762" s="11"/>
      <c r="O6762" s="11"/>
      <c r="P6762" s="11"/>
      <c r="Q6762" s="11"/>
      <c r="R6762" s="15"/>
      <c r="S6762" s="13"/>
      <c r="T6762" s="13"/>
      <c r="U6762" s="19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12"/>
      <c r="K6763" s="30"/>
      <c r="L6763" s="2"/>
      <c r="M6763" s="15"/>
      <c r="N6763" s="11"/>
      <c r="O6763" s="11"/>
      <c r="P6763" s="11"/>
      <c r="Q6763" s="11"/>
      <c r="R6763" s="15"/>
      <c r="S6763" s="13"/>
      <c r="T6763" s="13"/>
      <c r="U6763" s="19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12"/>
      <c r="K6764" s="30"/>
      <c r="L6764" s="2"/>
      <c r="M6764" s="15"/>
      <c r="N6764" s="11"/>
      <c r="O6764" s="11"/>
      <c r="P6764" s="11"/>
      <c r="Q6764" s="11"/>
      <c r="R6764" s="15"/>
      <c r="S6764" s="13"/>
      <c r="T6764" s="13"/>
      <c r="U6764" s="19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12"/>
      <c r="K6765" s="30"/>
      <c r="L6765" s="2"/>
      <c r="M6765" s="15"/>
      <c r="N6765" s="11"/>
      <c r="O6765" s="11"/>
      <c r="P6765" s="11"/>
      <c r="Q6765" s="11"/>
      <c r="R6765" s="15"/>
      <c r="S6765" s="13"/>
      <c r="T6765" s="13"/>
      <c r="U6765" s="19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12"/>
      <c r="K6766" s="30"/>
      <c r="L6766" s="2"/>
      <c r="M6766" s="15"/>
      <c r="N6766" s="11"/>
      <c r="O6766" s="11"/>
      <c r="P6766" s="11"/>
      <c r="Q6766" s="11"/>
      <c r="R6766" s="15"/>
      <c r="S6766" s="13"/>
      <c r="T6766" s="13"/>
      <c r="U6766" s="19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12"/>
      <c r="K6767" s="30"/>
      <c r="L6767" s="2"/>
      <c r="M6767" s="15"/>
      <c r="N6767" s="11"/>
      <c r="O6767" s="11"/>
      <c r="P6767" s="11"/>
      <c r="Q6767" s="11"/>
      <c r="R6767" s="15"/>
      <c r="S6767" s="13"/>
      <c r="T6767" s="13"/>
      <c r="U6767" s="19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12"/>
      <c r="K6768" s="30"/>
      <c r="L6768" s="2"/>
      <c r="M6768" s="15"/>
      <c r="N6768" s="11"/>
      <c r="O6768" s="11"/>
      <c r="P6768" s="11"/>
      <c r="Q6768" s="11"/>
      <c r="R6768" s="15"/>
      <c r="S6768" s="13"/>
      <c r="T6768" s="13"/>
      <c r="U6768" s="19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12"/>
      <c r="K6769" s="30"/>
      <c r="L6769" s="2"/>
      <c r="M6769" s="15"/>
      <c r="N6769" s="11"/>
      <c r="O6769" s="11"/>
      <c r="P6769" s="11"/>
      <c r="Q6769" s="11"/>
      <c r="R6769" s="15"/>
      <c r="S6769" s="13"/>
      <c r="T6769" s="13"/>
      <c r="U6769" s="19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12"/>
      <c r="K6770" s="30"/>
      <c r="L6770" s="2"/>
      <c r="M6770" s="15"/>
      <c r="N6770" s="11"/>
      <c r="O6770" s="11"/>
      <c r="P6770" s="11"/>
      <c r="Q6770" s="11"/>
      <c r="R6770" s="15"/>
      <c r="S6770" s="13"/>
      <c r="T6770" s="13"/>
      <c r="U6770" s="19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12"/>
      <c r="K6771" s="30"/>
      <c r="L6771" s="2"/>
      <c r="M6771" s="15"/>
      <c r="N6771" s="11"/>
      <c r="O6771" s="11"/>
      <c r="P6771" s="11"/>
      <c r="Q6771" s="11"/>
      <c r="R6771" s="15"/>
      <c r="S6771" s="13"/>
      <c r="T6771" s="13"/>
      <c r="U6771" s="19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12"/>
      <c r="K6772" s="30"/>
      <c r="L6772" s="2"/>
      <c r="M6772" s="15"/>
      <c r="N6772" s="11"/>
      <c r="O6772" s="11"/>
      <c r="P6772" s="11"/>
      <c r="Q6772" s="11"/>
      <c r="R6772" s="15"/>
      <c r="S6772" s="13"/>
      <c r="T6772" s="13"/>
      <c r="U6772" s="19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12"/>
      <c r="K6773" s="30"/>
      <c r="L6773" s="2"/>
      <c r="M6773" s="15"/>
      <c r="N6773" s="11"/>
      <c r="O6773" s="11"/>
      <c r="P6773" s="11"/>
      <c r="Q6773" s="11"/>
      <c r="R6773" s="15"/>
      <c r="S6773" s="13"/>
      <c r="T6773" s="13"/>
      <c r="U6773" s="19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12"/>
      <c r="K6774" s="30"/>
      <c r="L6774" s="2"/>
      <c r="M6774" s="15"/>
      <c r="N6774" s="11"/>
      <c r="O6774" s="11"/>
      <c r="P6774" s="11"/>
      <c r="Q6774" s="11"/>
      <c r="R6774" s="15"/>
      <c r="S6774" s="13"/>
      <c r="T6774" s="13"/>
      <c r="U6774" s="19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12"/>
      <c r="K6775" s="30"/>
      <c r="L6775" s="2"/>
      <c r="M6775" s="15"/>
      <c r="N6775" s="11"/>
      <c r="O6775" s="11"/>
      <c r="P6775" s="11"/>
      <c r="Q6775" s="11"/>
      <c r="R6775" s="15"/>
      <c r="S6775" s="13"/>
      <c r="T6775" s="13"/>
      <c r="U6775" s="19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12"/>
      <c r="K6776" s="30"/>
      <c r="L6776" s="2"/>
      <c r="M6776" s="15"/>
      <c r="N6776" s="11"/>
      <c r="O6776" s="11"/>
      <c r="P6776" s="11"/>
      <c r="Q6776" s="11"/>
      <c r="R6776" s="15"/>
      <c r="S6776" s="13"/>
      <c r="T6776" s="13"/>
      <c r="U6776" s="19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12"/>
      <c r="K6777" s="30"/>
      <c r="L6777" s="2"/>
      <c r="M6777" s="15"/>
      <c r="N6777" s="11"/>
      <c r="O6777" s="11"/>
      <c r="P6777" s="11"/>
      <c r="Q6777" s="11"/>
      <c r="R6777" s="15"/>
      <c r="S6777" s="13"/>
      <c r="T6777" s="13"/>
      <c r="U6777" s="19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12"/>
      <c r="K6778" s="30"/>
      <c r="L6778" s="2"/>
      <c r="M6778" s="15"/>
      <c r="N6778" s="11"/>
      <c r="O6778" s="11"/>
      <c r="P6778" s="11"/>
      <c r="Q6778" s="11"/>
      <c r="R6778" s="15"/>
      <c r="S6778" s="13"/>
      <c r="T6778" s="13"/>
      <c r="U6778" s="19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12"/>
      <c r="K6779" s="30"/>
      <c r="L6779" s="2"/>
      <c r="M6779" s="15"/>
      <c r="N6779" s="11"/>
      <c r="O6779" s="11"/>
      <c r="P6779" s="11"/>
      <c r="Q6779" s="11"/>
      <c r="R6779" s="15"/>
      <c r="S6779" s="13"/>
      <c r="T6779" s="13"/>
      <c r="U6779" s="19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12"/>
      <c r="K6780" s="30"/>
      <c r="L6780" s="2"/>
      <c r="M6780" s="15"/>
      <c r="N6780" s="11"/>
      <c r="O6780" s="11"/>
      <c r="P6780" s="11"/>
      <c r="Q6780" s="11"/>
      <c r="R6780" s="15"/>
      <c r="S6780" s="13"/>
      <c r="T6780" s="13"/>
      <c r="U6780" s="19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12"/>
      <c r="K6781" s="30"/>
      <c r="L6781" s="2"/>
      <c r="M6781" s="15"/>
      <c r="N6781" s="11"/>
      <c r="O6781" s="11"/>
      <c r="P6781" s="11"/>
      <c r="Q6781" s="11"/>
      <c r="R6781" s="15"/>
      <c r="S6781" s="13"/>
      <c r="T6781" s="13"/>
      <c r="U6781" s="19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12"/>
      <c r="K6782" s="30"/>
      <c r="L6782" s="2"/>
      <c r="M6782" s="15"/>
      <c r="N6782" s="11"/>
      <c r="O6782" s="11"/>
      <c r="P6782" s="11"/>
      <c r="Q6782" s="11"/>
      <c r="R6782" s="15"/>
      <c r="S6782" s="13"/>
      <c r="T6782" s="13"/>
      <c r="U6782" s="19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12"/>
      <c r="K6783" s="30"/>
      <c r="L6783" s="2"/>
      <c r="M6783" s="15"/>
      <c r="N6783" s="11"/>
      <c r="O6783" s="11"/>
      <c r="P6783" s="11"/>
      <c r="Q6783" s="11"/>
      <c r="R6783" s="15"/>
      <c r="S6783" s="13"/>
      <c r="T6783" s="13"/>
      <c r="U6783" s="19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12"/>
      <c r="K6784" s="30"/>
      <c r="L6784" s="2"/>
      <c r="M6784" s="15"/>
      <c r="N6784" s="11"/>
      <c r="O6784" s="11"/>
      <c r="P6784" s="11"/>
      <c r="Q6784" s="11"/>
      <c r="R6784" s="15"/>
      <c r="S6784" s="13"/>
      <c r="T6784" s="13"/>
      <c r="U6784" s="19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12"/>
      <c r="K6785" s="30"/>
      <c r="L6785" s="2"/>
      <c r="M6785" s="15"/>
      <c r="N6785" s="11"/>
      <c r="O6785" s="11"/>
      <c r="P6785" s="11"/>
      <c r="Q6785" s="11"/>
      <c r="R6785" s="15"/>
      <c r="S6785" s="13"/>
      <c r="T6785" s="13"/>
      <c r="U6785" s="19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12"/>
      <c r="K6786" s="30"/>
      <c r="L6786" s="2"/>
      <c r="M6786" s="15"/>
      <c r="N6786" s="11"/>
      <c r="O6786" s="11"/>
      <c r="P6786" s="11"/>
      <c r="Q6786" s="11"/>
      <c r="R6786" s="15"/>
      <c r="S6786" s="13"/>
      <c r="T6786" s="13"/>
      <c r="U6786" s="19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12"/>
      <c r="K6787" s="30"/>
      <c r="L6787" s="2"/>
      <c r="M6787" s="15"/>
      <c r="N6787" s="11"/>
      <c r="O6787" s="11"/>
      <c r="P6787" s="11"/>
      <c r="Q6787" s="11"/>
      <c r="R6787" s="15"/>
      <c r="S6787" s="13"/>
      <c r="T6787" s="13"/>
      <c r="U6787" s="19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12"/>
      <c r="K6788" s="30"/>
      <c r="L6788" s="2"/>
      <c r="M6788" s="15"/>
      <c r="N6788" s="11"/>
      <c r="O6788" s="11"/>
      <c r="P6788" s="11"/>
      <c r="Q6788" s="11"/>
      <c r="R6788" s="15"/>
      <c r="S6788" s="13"/>
      <c r="T6788" s="13"/>
      <c r="U6788" s="19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12"/>
      <c r="K6789" s="30"/>
      <c r="L6789" s="2"/>
      <c r="M6789" s="15"/>
      <c r="N6789" s="11"/>
      <c r="O6789" s="11"/>
      <c r="P6789" s="11"/>
      <c r="Q6789" s="11"/>
      <c r="R6789" s="15"/>
      <c r="S6789" s="13"/>
      <c r="T6789" s="13"/>
      <c r="U6789" s="19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12"/>
      <c r="K6790" s="30"/>
      <c r="L6790" s="2"/>
      <c r="M6790" s="15"/>
      <c r="N6790" s="11"/>
      <c r="O6790" s="11"/>
      <c r="P6790" s="11"/>
      <c r="Q6790" s="11"/>
      <c r="R6790" s="15"/>
      <c r="S6790" s="13"/>
      <c r="T6790" s="13"/>
      <c r="U6790" s="19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12"/>
      <c r="K6791" s="30"/>
      <c r="L6791" s="2"/>
      <c r="M6791" s="15"/>
      <c r="N6791" s="11"/>
      <c r="O6791" s="11"/>
      <c r="P6791" s="11"/>
      <c r="Q6791" s="11"/>
      <c r="R6791" s="15"/>
      <c r="S6791" s="13"/>
      <c r="T6791" s="13"/>
      <c r="U6791" s="19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12"/>
      <c r="K6792" s="30"/>
      <c r="L6792" s="2"/>
      <c r="M6792" s="15"/>
      <c r="N6792" s="11"/>
      <c r="O6792" s="11"/>
      <c r="P6792" s="11"/>
      <c r="Q6792" s="11"/>
      <c r="R6792" s="15"/>
      <c r="S6792" s="13"/>
      <c r="T6792" s="13"/>
      <c r="U6792" s="19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12"/>
      <c r="K6793" s="30"/>
      <c r="L6793" s="2"/>
      <c r="M6793" s="15"/>
      <c r="N6793" s="11"/>
      <c r="O6793" s="11"/>
      <c r="P6793" s="11"/>
      <c r="Q6793" s="11"/>
      <c r="R6793" s="15"/>
      <c r="S6793" s="13"/>
      <c r="T6793" s="13"/>
      <c r="U6793" s="19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12"/>
      <c r="K6794" s="30"/>
      <c r="L6794" s="2"/>
      <c r="M6794" s="15"/>
      <c r="N6794" s="11"/>
      <c r="O6794" s="11"/>
      <c r="P6794" s="11"/>
      <c r="Q6794" s="11"/>
      <c r="R6794" s="15"/>
      <c r="S6794" s="13"/>
      <c r="T6794" s="13"/>
      <c r="U6794" s="19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12"/>
      <c r="K6795" s="30"/>
      <c r="L6795" s="2"/>
      <c r="M6795" s="15"/>
      <c r="N6795" s="11"/>
      <c r="O6795" s="11"/>
      <c r="P6795" s="11"/>
      <c r="Q6795" s="11"/>
      <c r="R6795" s="15"/>
      <c r="S6795" s="13"/>
      <c r="T6795" s="13"/>
      <c r="U6795" s="19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12"/>
      <c r="K6796" s="30"/>
      <c r="L6796" s="2"/>
      <c r="M6796" s="15"/>
      <c r="N6796" s="11"/>
      <c r="O6796" s="11"/>
      <c r="P6796" s="11"/>
      <c r="Q6796" s="11"/>
      <c r="R6796" s="15"/>
      <c r="S6796" s="13"/>
      <c r="T6796" s="13"/>
      <c r="U6796" s="19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12"/>
      <c r="K6797" s="30"/>
      <c r="L6797" s="2"/>
      <c r="M6797" s="15"/>
      <c r="N6797" s="11"/>
      <c r="O6797" s="11"/>
      <c r="P6797" s="11"/>
      <c r="Q6797" s="11"/>
      <c r="R6797" s="15"/>
      <c r="S6797" s="13"/>
      <c r="T6797" s="13"/>
      <c r="U6797" s="19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12"/>
      <c r="K6798" s="30"/>
      <c r="L6798" s="2"/>
      <c r="M6798" s="15"/>
      <c r="N6798" s="11"/>
      <c r="O6798" s="11"/>
      <c r="P6798" s="11"/>
      <c r="Q6798" s="11"/>
      <c r="R6798" s="15"/>
      <c r="S6798" s="13"/>
      <c r="T6798" s="13"/>
      <c r="U6798" s="19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12"/>
      <c r="K6799" s="30"/>
      <c r="L6799" s="2"/>
      <c r="M6799" s="15"/>
      <c r="N6799" s="11"/>
      <c r="O6799" s="11"/>
      <c r="P6799" s="11"/>
      <c r="Q6799" s="11"/>
      <c r="R6799" s="15"/>
      <c r="S6799" s="13"/>
      <c r="T6799" s="13"/>
      <c r="U6799" s="19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12"/>
      <c r="K6800" s="30"/>
      <c r="L6800" s="2"/>
      <c r="M6800" s="15"/>
      <c r="N6800" s="11"/>
      <c r="O6800" s="11"/>
      <c r="P6800" s="11"/>
      <c r="Q6800" s="11"/>
      <c r="R6800" s="15"/>
      <c r="S6800" s="13"/>
      <c r="T6800" s="13"/>
      <c r="U6800" s="19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12"/>
      <c r="K6801" s="30"/>
      <c r="L6801" s="2"/>
      <c r="M6801" s="15"/>
      <c r="N6801" s="11"/>
      <c r="O6801" s="11"/>
      <c r="P6801" s="11"/>
      <c r="Q6801" s="11"/>
      <c r="R6801" s="15"/>
      <c r="S6801" s="13"/>
      <c r="T6801" s="13"/>
      <c r="U6801" s="19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12"/>
      <c r="K6802" s="30"/>
      <c r="L6802" s="2"/>
      <c r="M6802" s="15"/>
      <c r="N6802" s="11"/>
      <c r="O6802" s="11"/>
      <c r="P6802" s="11"/>
      <c r="Q6802" s="11"/>
      <c r="R6802" s="15"/>
      <c r="S6802" s="13"/>
      <c r="T6802" s="13"/>
      <c r="U6802" s="19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12"/>
      <c r="K6803" s="30"/>
      <c r="L6803" s="2"/>
      <c r="M6803" s="15"/>
      <c r="N6803" s="11"/>
      <c r="O6803" s="11"/>
      <c r="P6803" s="11"/>
      <c r="Q6803" s="11"/>
      <c r="R6803" s="15"/>
      <c r="S6803" s="13"/>
      <c r="T6803" s="13"/>
      <c r="U6803" s="19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12"/>
      <c r="K6804" s="30"/>
      <c r="L6804" s="2"/>
      <c r="M6804" s="15"/>
      <c r="N6804" s="11"/>
      <c r="O6804" s="11"/>
      <c r="P6804" s="11"/>
      <c r="Q6804" s="11"/>
      <c r="R6804" s="15"/>
      <c r="S6804" s="13"/>
      <c r="T6804" s="13"/>
      <c r="U6804" s="19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12"/>
      <c r="K6805" s="30"/>
      <c r="L6805" s="2"/>
      <c r="M6805" s="15"/>
      <c r="N6805" s="11"/>
      <c r="O6805" s="11"/>
      <c r="P6805" s="11"/>
      <c r="Q6805" s="11"/>
      <c r="R6805" s="15"/>
      <c r="S6805" s="13"/>
      <c r="T6805" s="13"/>
      <c r="U6805" s="19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12"/>
      <c r="K6806" s="30"/>
      <c r="L6806" s="2"/>
      <c r="M6806" s="15"/>
      <c r="N6806" s="11"/>
      <c r="O6806" s="11"/>
      <c r="P6806" s="11"/>
      <c r="Q6806" s="11"/>
      <c r="R6806" s="15"/>
      <c r="S6806" s="13"/>
      <c r="T6806" s="13"/>
      <c r="U6806" s="19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12"/>
      <c r="K6807" s="30"/>
      <c r="L6807" s="2"/>
      <c r="M6807" s="15"/>
      <c r="N6807" s="11"/>
      <c r="O6807" s="11"/>
      <c r="P6807" s="11"/>
      <c r="Q6807" s="11"/>
      <c r="R6807" s="15"/>
      <c r="S6807" s="13"/>
      <c r="T6807" s="13"/>
      <c r="U6807" s="19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12"/>
      <c r="K6808" s="30"/>
      <c r="L6808" s="2"/>
      <c r="M6808" s="15"/>
      <c r="N6808" s="11"/>
      <c r="O6808" s="11"/>
      <c r="P6808" s="11"/>
      <c r="Q6808" s="11"/>
      <c r="R6808" s="15"/>
      <c r="S6808" s="13"/>
      <c r="T6808" s="13"/>
      <c r="U6808" s="19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12"/>
      <c r="K6809" s="30"/>
      <c r="L6809" s="2"/>
      <c r="M6809" s="15"/>
      <c r="N6809" s="11"/>
      <c r="O6809" s="11"/>
      <c r="P6809" s="11"/>
      <c r="Q6809" s="11"/>
      <c r="R6809" s="15"/>
      <c r="S6809" s="13"/>
      <c r="T6809" s="13"/>
      <c r="U6809" s="19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12"/>
      <c r="K6810" s="30"/>
      <c r="L6810" s="2"/>
      <c r="M6810" s="15"/>
      <c r="N6810" s="11"/>
      <c r="O6810" s="11"/>
      <c r="P6810" s="11"/>
      <c r="Q6810" s="11"/>
      <c r="R6810" s="15"/>
      <c r="S6810" s="13"/>
      <c r="T6810" s="13"/>
      <c r="U6810" s="19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12"/>
      <c r="K6811" s="30"/>
      <c r="L6811" s="2"/>
      <c r="M6811" s="15"/>
      <c r="N6811" s="11"/>
      <c r="O6811" s="11"/>
      <c r="P6811" s="11"/>
      <c r="Q6811" s="11"/>
      <c r="R6811" s="15"/>
      <c r="S6811" s="13"/>
      <c r="T6811" s="13"/>
      <c r="U6811" s="19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12"/>
      <c r="K6812" s="30"/>
      <c r="L6812" s="2"/>
      <c r="M6812" s="15"/>
      <c r="N6812" s="11"/>
      <c r="O6812" s="11"/>
      <c r="P6812" s="11"/>
      <c r="Q6812" s="11"/>
      <c r="R6812" s="15"/>
      <c r="S6812" s="13"/>
      <c r="T6812" s="13"/>
      <c r="U6812" s="19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12"/>
      <c r="K6813" s="30"/>
      <c r="L6813" s="2"/>
      <c r="M6813" s="15"/>
      <c r="N6813" s="11"/>
      <c r="O6813" s="11"/>
      <c r="P6813" s="11"/>
      <c r="Q6813" s="11"/>
      <c r="R6813" s="15"/>
      <c r="S6813" s="13"/>
      <c r="T6813" s="13"/>
      <c r="U6813" s="19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12"/>
      <c r="K6814" s="30"/>
      <c r="L6814" s="2"/>
      <c r="M6814" s="15"/>
      <c r="N6814" s="11"/>
      <c r="O6814" s="11"/>
      <c r="P6814" s="11"/>
      <c r="Q6814" s="11"/>
      <c r="R6814" s="15"/>
      <c r="S6814" s="13"/>
      <c r="T6814" s="13"/>
      <c r="U6814" s="19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12"/>
      <c r="K6815" s="30"/>
      <c r="L6815" s="2"/>
      <c r="M6815" s="15"/>
      <c r="N6815" s="11"/>
      <c r="O6815" s="11"/>
      <c r="P6815" s="11"/>
      <c r="Q6815" s="11"/>
      <c r="R6815" s="15"/>
      <c r="S6815" s="13"/>
      <c r="T6815" s="13"/>
      <c r="U6815" s="19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12"/>
      <c r="K6816" s="30"/>
      <c r="L6816" s="2"/>
      <c r="M6816" s="15"/>
      <c r="N6816" s="11"/>
      <c r="O6816" s="11"/>
      <c r="P6816" s="11"/>
      <c r="Q6816" s="11"/>
      <c r="R6816" s="15"/>
      <c r="S6816" s="13"/>
      <c r="T6816" s="13"/>
      <c r="U6816" s="19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12"/>
      <c r="K6817" s="30"/>
      <c r="L6817" s="2"/>
      <c r="M6817" s="15"/>
      <c r="N6817" s="11"/>
      <c r="O6817" s="11"/>
      <c r="P6817" s="11"/>
      <c r="Q6817" s="11"/>
      <c r="R6817" s="15"/>
      <c r="S6817" s="13"/>
      <c r="T6817" s="13"/>
      <c r="U6817" s="19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12"/>
      <c r="K6818" s="30"/>
      <c r="L6818" s="2"/>
      <c r="M6818" s="15"/>
      <c r="N6818" s="11"/>
      <c r="O6818" s="11"/>
      <c r="P6818" s="11"/>
      <c r="Q6818" s="11"/>
      <c r="R6818" s="15"/>
      <c r="S6818" s="13"/>
      <c r="T6818" s="13"/>
      <c r="U6818" s="19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12"/>
      <c r="K6819" s="30"/>
      <c r="L6819" s="2"/>
      <c r="M6819" s="15"/>
      <c r="N6819" s="11"/>
      <c r="O6819" s="11"/>
      <c r="P6819" s="11"/>
      <c r="Q6819" s="11"/>
      <c r="R6819" s="15"/>
      <c r="S6819" s="13"/>
      <c r="T6819" s="13"/>
      <c r="U6819" s="19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12"/>
      <c r="K6820" s="30"/>
      <c r="L6820" s="2"/>
      <c r="M6820" s="15"/>
      <c r="N6820" s="11"/>
      <c r="O6820" s="11"/>
      <c r="P6820" s="11"/>
      <c r="Q6820" s="11"/>
      <c r="R6820" s="15"/>
      <c r="S6820" s="13"/>
      <c r="T6820" s="13"/>
      <c r="U6820" s="19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12"/>
      <c r="K6821" s="30"/>
      <c r="L6821" s="2"/>
      <c r="M6821" s="15"/>
      <c r="N6821" s="11"/>
      <c r="O6821" s="11"/>
      <c r="P6821" s="11"/>
      <c r="Q6821" s="11"/>
      <c r="R6821" s="15"/>
      <c r="S6821" s="13"/>
      <c r="T6821" s="13"/>
      <c r="U6821" s="19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12"/>
      <c r="K6822" s="30"/>
      <c r="L6822" s="2"/>
      <c r="M6822" s="15"/>
      <c r="N6822" s="11"/>
      <c r="O6822" s="11"/>
      <c r="P6822" s="11"/>
      <c r="Q6822" s="11"/>
      <c r="R6822" s="15"/>
      <c r="S6822" s="13"/>
      <c r="T6822" s="13"/>
      <c r="U6822" s="19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12"/>
      <c r="K6823" s="30"/>
      <c r="L6823" s="2"/>
      <c r="M6823" s="15"/>
      <c r="N6823" s="11"/>
      <c r="O6823" s="11"/>
      <c r="P6823" s="11"/>
      <c r="Q6823" s="11"/>
      <c r="R6823" s="15"/>
      <c r="S6823" s="13"/>
      <c r="T6823" s="13"/>
      <c r="U6823" s="19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12"/>
      <c r="K6824" s="30"/>
      <c r="L6824" s="2"/>
      <c r="M6824" s="15"/>
      <c r="N6824" s="11"/>
      <c r="O6824" s="11"/>
      <c r="P6824" s="11"/>
      <c r="Q6824" s="11"/>
      <c r="R6824" s="15"/>
      <c r="S6824" s="13"/>
      <c r="T6824" s="13"/>
      <c r="U6824" s="19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12"/>
      <c r="K6825" s="30"/>
      <c r="L6825" s="2"/>
      <c r="M6825" s="15"/>
      <c r="N6825" s="11"/>
      <c r="O6825" s="11"/>
      <c r="P6825" s="11"/>
      <c r="Q6825" s="11"/>
      <c r="R6825" s="15"/>
      <c r="S6825" s="13"/>
      <c r="T6825" s="13"/>
      <c r="U6825" s="19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12"/>
      <c r="K6826" s="30"/>
      <c r="L6826" s="2"/>
      <c r="M6826" s="15"/>
      <c r="N6826" s="11"/>
      <c r="O6826" s="11"/>
      <c r="P6826" s="11"/>
      <c r="Q6826" s="11"/>
      <c r="R6826" s="15"/>
      <c r="S6826" s="13"/>
      <c r="T6826" s="13"/>
      <c r="U6826" s="19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12"/>
      <c r="K6827" s="30"/>
      <c r="L6827" s="2"/>
      <c r="M6827" s="15"/>
      <c r="N6827" s="11"/>
      <c r="O6827" s="11"/>
      <c r="P6827" s="11"/>
      <c r="Q6827" s="11"/>
      <c r="R6827" s="15"/>
      <c r="S6827" s="13"/>
      <c r="T6827" s="13"/>
      <c r="U6827" s="19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12"/>
      <c r="K6828" s="30"/>
      <c r="L6828" s="2"/>
      <c r="M6828" s="15"/>
      <c r="N6828" s="11"/>
      <c r="O6828" s="11"/>
      <c r="P6828" s="11"/>
      <c r="Q6828" s="11"/>
      <c r="R6828" s="15"/>
      <c r="S6828" s="13"/>
      <c r="T6828" s="13"/>
      <c r="U6828" s="19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12"/>
      <c r="K6829" s="30"/>
      <c r="L6829" s="2"/>
      <c r="M6829" s="15"/>
      <c r="N6829" s="11"/>
      <c r="O6829" s="11"/>
      <c r="P6829" s="11"/>
      <c r="Q6829" s="11"/>
      <c r="R6829" s="15"/>
      <c r="S6829" s="13"/>
      <c r="T6829" s="13"/>
      <c r="U6829" s="19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12"/>
      <c r="K6830" s="30"/>
      <c r="L6830" s="2"/>
      <c r="M6830" s="15"/>
      <c r="N6830" s="11"/>
      <c r="O6830" s="11"/>
      <c r="P6830" s="11"/>
      <c r="Q6830" s="11"/>
      <c r="R6830" s="15"/>
      <c r="S6830" s="13"/>
      <c r="T6830" s="13"/>
      <c r="U6830" s="19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12"/>
      <c r="K6831" s="30"/>
      <c r="L6831" s="2"/>
      <c r="M6831" s="15"/>
      <c r="N6831" s="11"/>
      <c r="O6831" s="11"/>
      <c r="P6831" s="11"/>
      <c r="Q6831" s="11"/>
      <c r="R6831" s="15"/>
      <c r="S6831" s="13"/>
      <c r="T6831" s="13"/>
      <c r="U6831" s="19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12"/>
      <c r="K6832" s="30"/>
      <c r="L6832" s="2"/>
      <c r="M6832" s="15"/>
      <c r="N6832" s="11"/>
      <c r="O6832" s="11"/>
      <c r="P6832" s="11"/>
      <c r="Q6832" s="11"/>
      <c r="R6832" s="15"/>
      <c r="S6832" s="13"/>
      <c r="T6832" s="13"/>
      <c r="U6832" s="19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12"/>
      <c r="K6833" s="30"/>
      <c r="L6833" s="2"/>
      <c r="M6833" s="15"/>
      <c r="N6833" s="11"/>
      <c r="O6833" s="11"/>
      <c r="P6833" s="11"/>
      <c r="Q6833" s="11"/>
      <c r="R6833" s="15"/>
      <c r="S6833" s="13"/>
      <c r="T6833" s="13"/>
      <c r="U6833" s="19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12"/>
      <c r="K6834" s="30"/>
      <c r="L6834" s="2"/>
      <c r="M6834" s="15"/>
      <c r="N6834" s="11"/>
      <c r="O6834" s="11"/>
      <c r="P6834" s="11"/>
      <c r="Q6834" s="11"/>
      <c r="R6834" s="15"/>
      <c r="S6834" s="13"/>
      <c r="T6834" s="13"/>
      <c r="U6834" s="19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12"/>
      <c r="K6835" s="30"/>
      <c r="L6835" s="2"/>
      <c r="M6835" s="15"/>
      <c r="N6835" s="11"/>
      <c r="O6835" s="11"/>
      <c r="P6835" s="11"/>
      <c r="Q6835" s="11"/>
      <c r="R6835" s="15"/>
      <c r="S6835" s="13"/>
      <c r="T6835" s="13"/>
      <c r="U6835" s="19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12"/>
      <c r="K6836" s="30"/>
      <c r="L6836" s="2"/>
      <c r="M6836" s="15"/>
      <c r="N6836" s="11"/>
      <c r="O6836" s="11"/>
      <c r="P6836" s="11"/>
      <c r="Q6836" s="11"/>
      <c r="R6836" s="15"/>
      <c r="S6836" s="13"/>
      <c r="T6836" s="13"/>
      <c r="U6836" s="19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12"/>
      <c r="K6837" s="30"/>
      <c r="L6837" s="2"/>
      <c r="M6837" s="15"/>
      <c r="N6837" s="11"/>
      <c r="O6837" s="11"/>
      <c r="P6837" s="11"/>
      <c r="Q6837" s="11"/>
      <c r="R6837" s="15"/>
      <c r="S6837" s="13"/>
      <c r="T6837" s="13"/>
      <c r="U6837" s="19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12"/>
      <c r="K6838" s="30"/>
      <c r="L6838" s="2"/>
      <c r="M6838" s="15"/>
      <c r="N6838" s="11"/>
      <c r="O6838" s="11"/>
      <c r="P6838" s="11"/>
      <c r="Q6838" s="11"/>
      <c r="R6838" s="15"/>
      <c r="S6838" s="13"/>
      <c r="T6838" s="13"/>
      <c r="U6838" s="19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12"/>
      <c r="K6839" s="30"/>
      <c r="L6839" s="2"/>
      <c r="M6839" s="15"/>
      <c r="N6839" s="11"/>
      <c r="O6839" s="11"/>
      <c r="P6839" s="11"/>
      <c r="Q6839" s="11"/>
      <c r="R6839" s="15"/>
      <c r="S6839" s="13"/>
      <c r="T6839" s="13"/>
      <c r="U6839" s="19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12"/>
      <c r="K6840" s="30"/>
      <c r="L6840" s="2"/>
      <c r="M6840" s="15"/>
      <c r="N6840" s="11"/>
      <c r="O6840" s="11"/>
      <c r="P6840" s="11"/>
      <c r="Q6840" s="11"/>
      <c r="R6840" s="15"/>
      <c r="S6840" s="13"/>
      <c r="T6840" s="13"/>
      <c r="U6840" s="19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12"/>
      <c r="K6841" s="30"/>
      <c r="L6841" s="2"/>
      <c r="M6841" s="15"/>
      <c r="N6841" s="11"/>
      <c r="O6841" s="11"/>
      <c r="P6841" s="11"/>
      <c r="Q6841" s="11"/>
      <c r="R6841" s="15"/>
      <c r="S6841" s="13"/>
      <c r="T6841" s="13"/>
      <c r="U6841" s="19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12"/>
      <c r="K6842" s="30"/>
      <c r="L6842" s="2"/>
      <c r="M6842" s="15"/>
      <c r="N6842" s="11"/>
      <c r="O6842" s="11"/>
      <c r="P6842" s="11"/>
      <c r="Q6842" s="11"/>
      <c r="R6842" s="15"/>
      <c r="S6842" s="13"/>
      <c r="T6842" s="13"/>
      <c r="U6842" s="19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12"/>
      <c r="K6843" s="30"/>
      <c r="L6843" s="2"/>
      <c r="M6843" s="15"/>
      <c r="N6843" s="11"/>
      <c r="O6843" s="11"/>
      <c r="P6843" s="11"/>
      <c r="Q6843" s="11"/>
      <c r="R6843" s="15"/>
      <c r="S6843" s="13"/>
      <c r="T6843" s="13"/>
      <c r="U6843" s="19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12"/>
      <c r="K6844" s="30"/>
      <c r="L6844" s="2"/>
      <c r="M6844" s="15"/>
      <c r="N6844" s="11"/>
      <c r="O6844" s="11"/>
      <c r="P6844" s="11"/>
      <c r="Q6844" s="11"/>
      <c r="R6844" s="15"/>
      <c r="S6844" s="13"/>
      <c r="T6844" s="13"/>
      <c r="U6844" s="19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12"/>
      <c r="K6845" s="30"/>
      <c r="L6845" s="2"/>
      <c r="M6845" s="15"/>
      <c r="N6845" s="11"/>
      <c r="O6845" s="11"/>
      <c r="P6845" s="11"/>
      <c r="Q6845" s="11"/>
      <c r="R6845" s="15"/>
      <c r="S6845" s="13"/>
      <c r="T6845" s="13"/>
      <c r="U6845" s="19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12"/>
      <c r="K6846" s="30"/>
      <c r="L6846" s="2"/>
      <c r="M6846" s="15"/>
      <c r="N6846" s="11"/>
      <c r="O6846" s="11"/>
      <c r="P6846" s="11"/>
      <c r="Q6846" s="11"/>
      <c r="R6846" s="15"/>
      <c r="S6846" s="13"/>
      <c r="T6846" s="13"/>
      <c r="U6846" s="19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12"/>
      <c r="K6847" s="30"/>
      <c r="L6847" s="2"/>
      <c r="M6847" s="15"/>
      <c r="N6847" s="11"/>
      <c r="O6847" s="11"/>
      <c r="P6847" s="11"/>
      <c r="Q6847" s="11"/>
      <c r="R6847" s="15"/>
      <c r="S6847" s="13"/>
      <c r="T6847" s="13"/>
      <c r="U6847" s="19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12"/>
      <c r="K6848" s="30"/>
      <c r="L6848" s="2"/>
      <c r="M6848" s="15"/>
      <c r="N6848" s="11"/>
      <c r="O6848" s="11"/>
      <c r="P6848" s="11"/>
      <c r="Q6848" s="11"/>
      <c r="R6848" s="15"/>
      <c r="S6848" s="13"/>
      <c r="T6848" s="13"/>
      <c r="U6848" s="19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12"/>
      <c r="K6849" s="30"/>
      <c r="L6849" s="2"/>
      <c r="M6849" s="15"/>
      <c r="N6849" s="11"/>
      <c r="O6849" s="11"/>
      <c r="P6849" s="11"/>
      <c r="Q6849" s="11"/>
      <c r="R6849" s="15"/>
      <c r="S6849" s="13"/>
      <c r="T6849" s="13"/>
      <c r="U6849" s="19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12"/>
      <c r="K6850" s="30"/>
      <c r="L6850" s="2"/>
      <c r="M6850" s="15"/>
      <c r="N6850" s="11"/>
      <c r="O6850" s="11"/>
      <c r="P6850" s="11"/>
      <c r="Q6850" s="11"/>
      <c r="R6850" s="15"/>
      <c r="S6850" s="13"/>
      <c r="T6850" s="13"/>
      <c r="U6850" s="19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12"/>
      <c r="K6851" s="30"/>
      <c r="L6851" s="2"/>
      <c r="M6851" s="15"/>
      <c r="N6851" s="11"/>
      <c r="O6851" s="11"/>
      <c r="P6851" s="11"/>
      <c r="Q6851" s="11"/>
      <c r="R6851" s="15"/>
      <c r="S6851" s="13"/>
      <c r="T6851" s="13"/>
      <c r="U6851" s="19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12"/>
      <c r="K6852" s="30"/>
      <c r="L6852" s="2"/>
      <c r="M6852" s="15"/>
      <c r="N6852" s="11"/>
      <c r="O6852" s="11"/>
      <c r="P6852" s="11"/>
      <c r="Q6852" s="11"/>
      <c r="R6852" s="15"/>
      <c r="S6852" s="13"/>
      <c r="T6852" s="13"/>
      <c r="U6852" s="19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12"/>
      <c r="K6853" s="30"/>
      <c r="L6853" s="2"/>
      <c r="M6853" s="15"/>
      <c r="N6853" s="11"/>
      <c r="O6853" s="11"/>
      <c r="P6853" s="11"/>
      <c r="Q6853" s="11"/>
      <c r="R6853" s="15"/>
      <c r="S6853" s="13"/>
      <c r="T6853" s="13"/>
      <c r="U6853" s="19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12"/>
      <c r="K6854" s="30"/>
      <c r="L6854" s="2"/>
      <c r="M6854" s="15"/>
      <c r="N6854" s="11"/>
      <c r="O6854" s="11"/>
      <c r="P6854" s="11"/>
      <c r="Q6854" s="11"/>
      <c r="R6854" s="15"/>
      <c r="S6854" s="13"/>
      <c r="T6854" s="13"/>
      <c r="U6854" s="19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12"/>
      <c r="K6855" s="30"/>
      <c r="L6855" s="2"/>
      <c r="M6855" s="15"/>
      <c r="N6855" s="11"/>
      <c r="O6855" s="11"/>
      <c r="P6855" s="11"/>
      <c r="Q6855" s="11"/>
      <c r="R6855" s="15"/>
      <c r="S6855" s="13"/>
      <c r="T6855" s="13"/>
      <c r="U6855" s="19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12"/>
      <c r="K6856" s="30"/>
      <c r="L6856" s="2"/>
      <c r="M6856" s="15"/>
      <c r="N6856" s="11"/>
      <c r="O6856" s="11"/>
      <c r="P6856" s="11"/>
      <c r="Q6856" s="11"/>
      <c r="R6856" s="15"/>
      <c r="S6856" s="13"/>
      <c r="T6856" s="13"/>
      <c r="U6856" s="19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12"/>
      <c r="K6857" s="30"/>
      <c r="L6857" s="2"/>
      <c r="M6857" s="15"/>
      <c r="N6857" s="11"/>
      <c r="O6857" s="11"/>
      <c r="P6857" s="11"/>
      <c r="Q6857" s="11"/>
      <c r="R6857" s="15"/>
      <c r="S6857" s="13"/>
      <c r="T6857" s="13"/>
      <c r="U6857" s="19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12"/>
      <c r="K6858" s="30"/>
      <c r="L6858" s="2"/>
      <c r="M6858" s="15"/>
      <c r="N6858" s="11"/>
      <c r="O6858" s="11"/>
      <c r="P6858" s="11"/>
      <c r="Q6858" s="11"/>
      <c r="R6858" s="15"/>
      <c r="S6858" s="13"/>
      <c r="T6858" s="13"/>
      <c r="U6858" s="19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12"/>
      <c r="K6859" s="30"/>
      <c r="L6859" s="2"/>
      <c r="M6859" s="15"/>
      <c r="N6859" s="11"/>
      <c r="O6859" s="11"/>
      <c r="P6859" s="11"/>
      <c r="Q6859" s="11"/>
      <c r="R6859" s="15"/>
      <c r="S6859" s="13"/>
      <c r="T6859" s="13"/>
      <c r="U6859" s="19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12"/>
      <c r="K6860" s="30"/>
      <c r="L6860" s="2"/>
      <c r="M6860" s="15"/>
      <c r="N6860" s="11"/>
      <c r="O6860" s="11"/>
      <c r="P6860" s="11"/>
      <c r="Q6860" s="11"/>
      <c r="R6860" s="15"/>
      <c r="S6860" s="13"/>
      <c r="T6860" s="13"/>
      <c r="U6860" s="19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12"/>
      <c r="K6861" s="30"/>
      <c r="L6861" s="2"/>
      <c r="M6861" s="15"/>
      <c r="N6861" s="11"/>
      <c r="O6861" s="11"/>
      <c r="P6861" s="11"/>
      <c r="Q6861" s="11"/>
      <c r="R6861" s="15"/>
      <c r="S6861" s="13"/>
      <c r="T6861" s="13"/>
      <c r="U6861" s="19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12"/>
      <c r="K6862" s="30"/>
      <c r="L6862" s="2"/>
      <c r="M6862" s="15"/>
      <c r="N6862" s="11"/>
      <c r="O6862" s="11"/>
      <c r="P6862" s="11"/>
      <c r="Q6862" s="11"/>
      <c r="R6862" s="15"/>
      <c r="S6862" s="13"/>
      <c r="T6862" s="13"/>
      <c r="U6862" s="19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12"/>
      <c r="K6863" s="30"/>
      <c r="L6863" s="2"/>
      <c r="M6863" s="15"/>
      <c r="N6863" s="11"/>
      <c r="O6863" s="11"/>
      <c r="P6863" s="11"/>
      <c r="Q6863" s="11"/>
      <c r="R6863" s="15"/>
      <c r="S6863" s="13"/>
      <c r="T6863" s="13"/>
      <c r="U6863" s="19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12"/>
      <c r="K6864" s="30"/>
      <c r="L6864" s="2"/>
      <c r="M6864" s="15"/>
      <c r="N6864" s="11"/>
      <c r="O6864" s="11"/>
      <c r="P6864" s="11"/>
      <c r="Q6864" s="11"/>
      <c r="R6864" s="15"/>
      <c r="S6864" s="13"/>
      <c r="T6864" s="13"/>
      <c r="U6864" s="19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12"/>
      <c r="K6865" s="30"/>
      <c r="L6865" s="2"/>
      <c r="M6865" s="15"/>
      <c r="N6865" s="11"/>
      <c r="O6865" s="11"/>
      <c r="P6865" s="11"/>
      <c r="Q6865" s="11"/>
      <c r="R6865" s="15"/>
      <c r="S6865" s="13"/>
      <c r="T6865" s="13"/>
      <c r="U6865" s="19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12"/>
      <c r="K6866" s="30"/>
      <c r="L6866" s="2"/>
      <c r="M6866" s="15"/>
      <c r="N6866" s="11"/>
      <c r="O6866" s="11"/>
      <c r="P6866" s="11"/>
      <c r="Q6866" s="11"/>
      <c r="R6866" s="15"/>
      <c r="S6866" s="13"/>
      <c r="T6866" s="13"/>
      <c r="U6866" s="19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12"/>
      <c r="K6867" s="30"/>
      <c r="L6867" s="2"/>
      <c r="M6867" s="15"/>
      <c r="N6867" s="11"/>
      <c r="O6867" s="11"/>
      <c r="P6867" s="11"/>
      <c r="Q6867" s="11"/>
      <c r="R6867" s="15"/>
      <c r="S6867" s="13"/>
      <c r="T6867" s="13"/>
      <c r="U6867" s="19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12"/>
      <c r="K6868" s="30"/>
      <c r="L6868" s="2"/>
      <c r="M6868" s="15"/>
      <c r="N6868" s="11"/>
      <c r="O6868" s="11"/>
      <c r="P6868" s="11"/>
      <c r="Q6868" s="11"/>
      <c r="R6868" s="15"/>
      <c r="S6868" s="13"/>
      <c r="T6868" s="13"/>
      <c r="U6868" s="19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12"/>
      <c r="K6869" s="30"/>
      <c r="L6869" s="2"/>
      <c r="M6869" s="15"/>
      <c r="N6869" s="11"/>
      <c r="O6869" s="11"/>
      <c r="P6869" s="11"/>
      <c r="Q6869" s="11"/>
      <c r="R6869" s="15"/>
      <c r="S6869" s="13"/>
      <c r="T6869" s="13"/>
      <c r="U6869" s="19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12"/>
      <c r="K6870" s="30"/>
      <c r="L6870" s="2"/>
      <c r="M6870" s="15"/>
      <c r="N6870" s="11"/>
      <c r="O6870" s="11"/>
      <c r="P6870" s="11"/>
      <c r="Q6870" s="11"/>
      <c r="R6870" s="15"/>
      <c r="S6870" s="13"/>
      <c r="T6870" s="13"/>
      <c r="U6870" s="19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12"/>
      <c r="K6871" s="30"/>
      <c r="L6871" s="2"/>
      <c r="M6871" s="15"/>
      <c r="N6871" s="11"/>
      <c r="O6871" s="11"/>
      <c r="P6871" s="11"/>
      <c r="Q6871" s="11"/>
      <c r="R6871" s="15"/>
      <c r="S6871" s="13"/>
      <c r="T6871" s="13"/>
      <c r="U6871" s="19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12"/>
      <c r="K6872" s="30"/>
      <c r="L6872" s="2"/>
      <c r="M6872" s="15"/>
      <c r="N6872" s="11"/>
      <c r="O6872" s="11"/>
      <c r="P6872" s="11"/>
      <c r="Q6872" s="11"/>
      <c r="R6872" s="15"/>
      <c r="S6872" s="13"/>
      <c r="T6872" s="13"/>
      <c r="U6872" s="19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12"/>
      <c r="K6873" s="30"/>
      <c r="L6873" s="2"/>
      <c r="M6873" s="15"/>
      <c r="N6873" s="11"/>
      <c r="O6873" s="11"/>
      <c r="P6873" s="11"/>
      <c r="Q6873" s="11"/>
      <c r="R6873" s="15"/>
      <c r="S6873" s="13"/>
      <c r="T6873" s="13"/>
      <c r="U6873" s="19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12"/>
      <c r="K6874" s="30"/>
      <c r="L6874" s="2"/>
      <c r="M6874" s="15"/>
      <c r="N6874" s="11"/>
      <c r="O6874" s="11"/>
      <c r="P6874" s="11"/>
      <c r="Q6874" s="11"/>
      <c r="R6874" s="15"/>
      <c r="S6874" s="13"/>
      <c r="T6874" s="13"/>
      <c r="U6874" s="19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12"/>
      <c r="K6875" s="30"/>
      <c r="L6875" s="2"/>
      <c r="M6875" s="15"/>
      <c r="N6875" s="11"/>
      <c r="O6875" s="11"/>
      <c r="P6875" s="11"/>
      <c r="Q6875" s="11"/>
      <c r="R6875" s="15"/>
      <c r="S6875" s="13"/>
      <c r="T6875" s="13"/>
      <c r="U6875" s="19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12"/>
      <c r="K6876" s="30"/>
      <c r="L6876" s="2"/>
      <c r="M6876" s="15"/>
      <c r="N6876" s="11"/>
      <c r="O6876" s="11"/>
      <c r="P6876" s="11"/>
      <c r="Q6876" s="11"/>
      <c r="R6876" s="15"/>
      <c r="S6876" s="13"/>
      <c r="T6876" s="13"/>
      <c r="U6876" s="19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12"/>
      <c r="K6877" s="30"/>
      <c r="L6877" s="2"/>
      <c r="M6877" s="15"/>
      <c r="N6877" s="11"/>
      <c r="O6877" s="11"/>
      <c r="P6877" s="11"/>
      <c r="Q6877" s="11"/>
      <c r="R6877" s="15"/>
      <c r="S6877" s="13"/>
      <c r="T6877" s="13"/>
      <c r="U6877" s="19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12"/>
      <c r="K6878" s="30"/>
      <c r="L6878" s="2"/>
      <c r="M6878" s="15"/>
      <c r="N6878" s="11"/>
      <c r="O6878" s="11"/>
      <c r="P6878" s="11"/>
      <c r="Q6878" s="11"/>
      <c r="R6878" s="15"/>
      <c r="S6878" s="13"/>
      <c r="T6878" s="13"/>
      <c r="U6878" s="19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12"/>
      <c r="K6879" s="30"/>
      <c r="L6879" s="2"/>
      <c r="M6879" s="15"/>
      <c r="N6879" s="11"/>
      <c r="O6879" s="11"/>
      <c r="P6879" s="11"/>
      <c r="Q6879" s="11"/>
      <c r="R6879" s="15"/>
      <c r="S6879" s="13"/>
      <c r="T6879" s="13"/>
      <c r="U6879" s="19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12"/>
      <c r="K6880" s="30"/>
      <c r="L6880" s="2"/>
      <c r="M6880" s="15"/>
      <c r="N6880" s="11"/>
      <c r="O6880" s="11"/>
      <c r="P6880" s="11"/>
      <c r="Q6880" s="11"/>
      <c r="R6880" s="15"/>
      <c r="S6880" s="13"/>
      <c r="T6880" s="13"/>
      <c r="U6880" s="19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12"/>
      <c r="K6881" s="30"/>
      <c r="L6881" s="2"/>
      <c r="M6881" s="15"/>
      <c r="N6881" s="11"/>
      <c r="O6881" s="11"/>
      <c r="P6881" s="11"/>
      <c r="Q6881" s="11"/>
      <c r="R6881" s="15"/>
      <c r="S6881" s="13"/>
      <c r="T6881" s="13"/>
      <c r="U6881" s="19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12"/>
      <c r="K6882" s="30"/>
      <c r="L6882" s="2"/>
      <c r="M6882" s="15"/>
      <c r="N6882" s="11"/>
      <c r="O6882" s="11"/>
      <c r="P6882" s="11"/>
      <c r="Q6882" s="11"/>
      <c r="R6882" s="15"/>
      <c r="S6882" s="13"/>
      <c r="T6882" s="13"/>
      <c r="U6882" s="19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12"/>
      <c r="K6883" s="30"/>
      <c r="L6883" s="2"/>
      <c r="M6883" s="15"/>
      <c r="N6883" s="11"/>
      <c r="O6883" s="11"/>
      <c r="P6883" s="11"/>
      <c r="Q6883" s="11"/>
      <c r="R6883" s="15"/>
      <c r="S6883" s="13"/>
      <c r="T6883" s="13"/>
      <c r="U6883" s="19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12"/>
      <c r="K6884" s="30"/>
      <c r="L6884" s="2"/>
      <c r="M6884" s="15"/>
      <c r="N6884" s="11"/>
      <c r="O6884" s="11"/>
      <c r="P6884" s="11"/>
      <c r="Q6884" s="11"/>
      <c r="R6884" s="15"/>
      <c r="S6884" s="13"/>
      <c r="T6884" s="13"/>
      <c r="U6884" s="19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12"/>
      <c r="K6885" s="30"/>
      <c r="L6885" s="2"/>
      <c r="M6885" s="15"/>
      <c r="N6885" s="11"/>
      <c r="O6885" s="11"/>
      <c r="P6885" s="11"/>
      <c r="Q6885" s="11"/>
      <c r="R6885" s="15"/>
      <c r="S6885" s="13"/>
      <c r="T6885" s="13"/>
      <c r="U6885" s="19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12"/>
      <c r="K6886" s="30"/>
      <c r="L6886" s="2"/>
      <c r="M6886" s="15"/>
      <c r="N6886" s="11"/>
      <c r="O6886" s="11"/>
      <c r="P6886" s="11"/>
      <c r="Q6886" s="11"/>
      <c r="R6886" s="15"/>
      <c r="S6886" s="13"/>
      <c r="T6886" s="13"/>
      <c r="U6886" s="19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12"/>
      <c r="K6887" s="30"/>
      <c r="L6887" s="2"/>
      <c r="M6887" s="15"/>
      <c r="N6887" s="11"/>
      <c r="O6887" s="11"/>
      <c r="P6887" s="11"/>
      <c r="Q6887" s="11"/>
      <c r="R6887" s="15"/>
      <c r="S6887" s="13"/>
      <c r="T6887" s="13"/>
      <c r="U6887" s="19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12"/>
      <c r="K6888" s="30"/>
      <c r="L6888" s="2"/>
      <c r="M6888" s="15"/>
      <c r="N6888" s="11"/>
      <c r="O6888" s="11"/>
      <c r="P6888" s="11"/>
      <c r="Q6888" s="11"/>
      <c r="R6888" s="15"/>
      <c r="S6888" s="13"/>
      <c r="T6888" s="13"/>
      <c r="U6888" s="19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12"/>
      <c r="K6889" s="30"/>
      <c r="L6889" s="2"/>
      <c r="M6889" s="15"/>
      <c r="N6889" s="11"/>
      <c r="O6889" s="11"/>
      <c r="P6889" s="11"/>
      <c r="Q6889" s="11"/>
      <c r="R6889" s="15"/>
      <c r="S6889" s="13"/>
      <c r="T6889" s="13"/>
      <c r="U6889" s="19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12"/>
      <c r="K6890" s="30"/>
      <c r="L6890" s="2"/>
      <c r="M6890" s="15"/>
      <c r="N6890" s="11"/>
      <c r="O6890" s="11"/>
      <c r="P6890" s="11"/>
      <c r="Q6890" s="11"/>
      <c r="R6890" s="15"/>
      <c r="S6890" s="13"/>
      <c r="T6890" s="13"/>
      <c r="U6890" s="19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12"/>
      <c r="K6891" s="30"/>
      <c r="L6891" s="2"/>
      <c r="M6891" s="15"/>
      <c r="N6891" s="11"/>
      <c r="O6891" s="11"/>
      <c r="P6891" s="11"/>
      <c r="Q6891" s="11"/>
      <c r="R6891" s="15"/>
      <c r="S6891" s="13"/>
      <c r="T6891" s="13"/>
      <c r="U6891" s="19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12"/>
      <c r="K6892" s="30"/>
      <c r="L6892" s="2"/>
      <c r="M6892" s="15"/>
      <c r="N6892" s="11"/>
      <c r="O6892" s="11"/>
      <c r="P6892" s="11"/>
      <c r="Q6892" s="11"/>
      <c r="R6892" s="15"/>
      <c r="S6892" s="13"/>
      <c r="T6892" s="13"/>
      <c r="U6892" s="19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12"/>
      <c r="K6893" s="30"/>
      <c r="L6893" s="2"/>
      <c r="M6893" s="15"/>
      <c r="N6893" s="11"/>
      <c r="O6893" s="11"/>
      <c r="P6893" s="11"/>
      <c r="Q6893" s="11"/>
      <c r="R6893" s="15"/>
      <c r="S6893" s="13"/>
      <c r="T6893" s="13"/>
      <c r="U6893" s="19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12"/>
      <c r="K6894" s="30"/>
      <c r="L6894" s="2"/>
      <c r="M6894" s="15"/>
      <c r="N6894" s="11"/>
      <c r="O6894" s="11"/>
      <c r="P6894" s="11"/>
      <c r="Q6894" s="11"/>
      <c r="R6894" s="15"/>
      <c r="S6894" s="13"/>
      <c r="T6894" s="13"/>
      <c r="U6894" s="19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12"/>
      <c r="K6895" s="30"/>
      <c r="L6895" s="2"/>
      <c r="M6895" s="15"/>
      <c r="N6895" s="11"/>
      <c r="O6895" s="11"/>
      <c r="P6895" s="11"/>
      <c r="Q6895" s="11"/>
      <c r="R6895" s="15"/>
      <c r="S6895" s="13"/>
      <c r="T6895" s="13"/>
      <c r="U6895" s="19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12"/>
      <c r="K6896" s="30"/>
      <c r="L6896" s="2"/>
      <c r="M6896" s="15"/>
      <c r="N6896" s="11"/>
      <c r="O6896" s="11"/>
      <c r="P6896" s="11"/>
      <c r="Q6896" s="11"/>
      <c r="R6896" s="15"/>
      <c r="S6896" s="13"/>
      <c r="T6896" s="13"/>
      <c r="U6896" s="19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12"/>
      <c r="K6897" s="30"/>
      <c r="L6897" s="2"/>
      <c r="M6897" s="15"/>
      <c r="N6897" s="11"/>
      <c r="O6897" s="11"/>
      <c r="P6897" s="11"/>
      <c r="Q6897" s="11"/>
      <c r="R6897" s="15"/>
      <c r="S6897" s="13"/>
      <c r="T6897" s="13"/>
      <c r="U6897" s="19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12"/>
      <c r="K6898" s="30"/>
      <c r="L6898" s="2"/>
      <c r="M6898" s="15"/>
      <c r="N6898" s="11"/>
      <c r="O6898" s="11"/>
      <c r="P6898" s="11"/>
      <c r="Q6898" s="11"/>
      <c r="R6898" s="15"/>
      <c r="S6898" s="13"/>
      <c r="T6898" s="13"/>
      <c r="U6898" s="19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12"/>
      <c r="K6899" s="30"/>
      <c r="L6899" s="2"/>
      <c r="M6899" s="15"/>
      <c r="N6899" s="11"/>
      <c r="O6899" s="11"/>
      <c r="P6899" s="11"/>
      <c r="Q6899" s="11"/>
      <c r="R6899" s="15"/>
      <c r="S6899" s="13"/>
      <c r="T6899" s="13"/>
      <c r="U6899" s="19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12"/>
      <c r="K6900" s="30"/>
      <c r="L6900" s="2"/>
      <c r="M6900" s="15"/>
      <c r="N6900" s="11"/>
      <c r="O6900" s="11"/>
      <c r="P6900" s="11"/>
      <c r="Q6900" s="11"/>
      <c r="R6900" s="15"/>
      <c r="S6900" s="13"/>
      <c r="T6900" s="13"/>
      <c r="U6900" s="19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12"/>
      <c r="K6901" s="30"/>
      <c r="L6901" s="2"/>
      <c r="M6901" s="15"/>
      <c r="N6901" s="11"/>
      <c r="O6901" s="11"/>
      <c r="P6901" s="11"/>
      <c r="Q6901" s="11"/>
      <c r="R6901" s="15"/>
      <c r="S6901" s="13"/>
      <c r="T6901" s="13"/>
      <c r="U6901" s="19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12"/>
      <c r="K6902" s="30"/>
      <c r="L6902" s="2"/>
      <c r="M6902" s="15"/>
      <c r="N6902" s="11"/>
      <c r="O6902" s="11"/>
      <c r="P6902" s="11"/>
      <c r="Q6902" s="11"/>
      <c r="R6902" s="15"/>
      <c r="S6902" s="13"/>
      <c r="T6902" s="13"/>
      <c r="U6902" s="19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12"/>
      <c r="K6903" s="30"/>
      <c r="L6903" s="2"/>
      <c r="M6903" s="15"/>
      <c r="N6903" s="11"/>
      <c r="O6903" s="11"/>
      <c r="P6903" s="11"/>
      <c r="Q6903" s="11"/>
      <c r="R6903" s="15"/>
      <c r="S6903" s="13"/>
      <c r="T6903" s="13"/>
      <c r="U6903" s="19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12"/>
      <c r="K6904" s="30"/>
      <c r="L6904" s="2"/>
      <c r="M6904" s="15"/>
      <c r="N6904" s="11"/>
      <c r="O6904" s="11"/>
      <c r="P6904" s="11"/>
      <c r="Q6904" s="11"/>
      <c r="R6904" s="15"/>
      <c r="S6904" s="13"/>
      <c r="T6904" s="13"/>
      <c r="U6904" s="19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12"/>
      <c r="K6905" s="30"/>
      <c r="L6905" s="2"/>
      <c r="M6905" s="15"/>
      <c r="N6905" s="11"/>
      <c r="O6905" s="11"/>
      <c r="P6905" s="11"/>
      <c r="Q6905" s="11"/>
      <c r="R6905" s="15"/>
      <c r="S6905" s="13"/>
      <c r="T6905" s="13"/>
      <c r="U6905" s="19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12"/>
      <c r="K6906" s="30"/>
      <c r="L6906" s="2"/>
      <c r="M6906" s="15"/>
      <c r="N6906" s="11"/>
      <c r="O6906" s="11"/>
      <c r="P6906" s="11"/>
      <c r="Q6906" s="11"/>
      <c r="R6906" s="15"/>
      <c r="S6906" s="13"/>
      <c r="T6906" s="13"/>
      <c r="U6906" s="19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12"/>
      <c r="K6907" s="30"/>
      <c r="L6907" s="2"/>
      <c r="M6907" s="15"/>
      <c r="N6907" s="11"/>
      <c r="O6907" s="11"/>
      <c r="P6907" s="11"/>
      <c r="Q6907" s="11"/>
      <c r="R6907" s="15"/>
      <c r="S6907" s="13"/>
      <c r="T6907" s="13"/>
      <c r="U6907" s="19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12"/>
      <c r="K6908" s="30"/>
      <c r="L6908" s="2"/>
      <c r="M6908" s="15"/>
      <c r="N6908" s="11"/>
      <c r="O6908" s="11"/>
      <c r="P6908" s="11"/>
      <c r="Q6908" s="11"/>
      <c r="R6908" s="15"/>
      <c r="S6908" s="13"/>
      <c r="T6908" s="13"/>
      <c r="U6908" s="19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12"/>
      <c r="K6909" s="30"/>
      <c r="L6909" s="2"/>
      <c r="M6909" s="15"/>
      <c r="N6909" s="11"/>
      <c r="O6909" s="11"/>
      <c r="P6909" s="11"/>
      <c r="Q6909" s="11"/>
      <c r="R6909" s="15"/>
      <c r="S6909" s="13"/>
      <c r="T6909" s="13"/>
      <c r="U6909" s="19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12"/>
      <c r="K6910" s="30"/>
      <c r="L6910" s="2"/>
      <c r="M6910" s="15"/>
      <c r="N6910" s="11"/>
      <c r="O6910" s="11"/>
      <c r="P6910" s="11"/>
      <c r="Q6910" s="11"/>
      <c r="R6910" s="15"/>
      <c r="S6910" s="13"/>
      <c r="T6910" s="13"/>
      <c r="U6910" s="19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12"/>
      <c r="K6911" s="30"/>
      <c r="L6911" s="2"/>
      <c r="M6911" s="15"/>
      <c r="N6911" s="11"/>
      <c r="O6911" s="11"/>
      <c r="P6911" s="11"/>
      <c r="Q6911" s="11"/>
      <c r="R6911" s="15"/>
      <c r="S6911" s="13"/>
      <c r="T6911" s="13"/>
      <c r="U6911" s="19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12"/>
      <c r="K6912" s="30"/>
      <c r="L6912" s="2"/>
      <c r="M6912" s="15"/>
      <c r="N6912" s="11"/>
      <c r="O6912" s="11"/>
      <c r="P6912" s="11"/>
      <c r="Q6912" s="11"/>
      <c r="R6912" s="15"/>
      <c r="S6912" s="13"/>
      <c r="T6912" s="13"/>
      <c r="U6912" s="19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12"/>
      <c r="K6913" s="30"/>
      <c r="L6913" s="2"/>
      <c r="M6913" s="15"/>
      <c r="N6913" s="11"/>
      <c r="O6913" s="11"/>
      <c r="P6913" s="11"/>
      <c r="Q6913" s="11"/>
      <c r="R6913" s="15"/>
      <c r="S6913" s="13"/>
      <c r="T6913" s="13"/>
      <c r="U6913" s="19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12"/>
      <c r="K6914" s="30"/>
      <c r="L6914" s="2"/>
      <c r="M6914" s="15"/>
      <c r="N6914" s="11"/>
      <c r="O6914" s="11"/>
      <c r="P6914" s="11"/>
      <c r="Q6914" s="11"/>
      <c r="R6914" s="15"/>
      <c r="S6914" s="13"/>
      <c r="T6914" s="13"/>
      <c r="U6914" s="19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12"/>
      <c r="K6915" s="30"/>
      <c r="L6915" s="2"/>
      <c r="M6915" s="15"/>
      <c r="N6915" s="11"/>
      <c r="O6915" s="11"/>
      <c r="P6915" s="11"/>
      <c r="Q6915" s="11"/>
      <c r="R6915" s="15"/>
      <c r="S6915" s="13"/>
      <c r="T6915" s="13"/>
      <c r="U6915" s="19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12"/>
      <c r="K6916" s="30"/>
      <c r="L6916" s="2"/>
      <c r="M6916" s="15"/>
      <c r="N6916" s="11"/>
      <c r="O6916" s="11"/>
      <c r="P6916" s="11"/>
      <c r="Q6916" s="11"/>
      <c r="R6916" s="15"/>
      <c r="S6916" s="13"/>
      <c r="T6916" s="13"/>
      <c r="U6916" s="19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12"/>
      <c r="K6917" s="30"/>
      <c r="L6917" s="2"/>
      <c r="M6917" s="15"/>
      <c r="N6917" s="11"/>
      <c r="O6917" s="11"/>
      <c r="P6917" s="11"/>
      <c r="Q6917" s="11"/>
      <c r="R6917" s="15"/>
      <c r="S6917" s="13"/>
      <c r="T6917" s="13"/>
      <c r="U6917" s="19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12"/>
      <c r="K6918" s="30"/>
      <c r="L6918" s="2"/>
      <c r="M6918" s="15"/>
      <c r="N6918" s="11"/>
      <c r="O6918" s="11"/>
      <c r="P6918" s="11"/>
      <c r="Q6918" s="11"/>
      <c r="R6918" s="15"/>
      <c r="S6918" s="13"/>
      <c r="T6918" s="13"/>
      <c r="U6918" s="19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12"/>
      <c r="K6919" s="30"/>
      <c r="L6919" s="2"/>
      <c r="M6919" s="15"/>
      <c r="N6919" s="11"/>
      <c r="O6919" s="11"/>
      <c r="P6919" s="11"/>
      <c r="Q6919" s="11"/>
      <c r="R6919" s="15"/>
      <c r="S6919" s="13"/>
      <c r="T6919" s="13"/>
      <c r="U6919" s="19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12"/>
      <c r="K6920" s="30"/>
      <c r="L6920" s="2"/>
      <c r="M6920" s="15"/>
      <c r="N6920" s="11"/>
      <c r="O6920" s="11"/>
      <c r="P6920" s="11"/>
      <c r="Q6920" s="11"/>
      <c r="R6920" s="15"/>
      <c r="S6920" s="13"/>
      <c r="T6920" s="13"/>
      <c r="U6920" s="19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12"/>
      <c r="K6921" s="30"/>
      <c r="L6921" s="2"/>
      <c r="M6921" s="15"/>
      <c r="N6921" s="11"/>
      <c r="O6921" s="11"/>
      <c r="P6921" s="11"/>
      <c r="Q6921" s="11"/>
      <c r="R6921" s="15"/>
      <c r="S6921" s="13"/>
      <c r="T6921" s="13"/>
      <c r="U6921" s="19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12"/>
      <c r="K6922" s="30"/>
      <c r="L6922" s="2"/>
      <c r="M6922" s="15"/>
      <c r="N6922" s="11"/>
      <c r="O6922" s="11"/>
      <c r="P6922" s="11"/>
      <c r="Q6922" s="11"/>
      <c r="R6922" s="15"/>
      <c r="S6922" s="13"/>
      <c r="T6922" s="13"/>
      <c r="U6922" s="19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12"/>
      <c r="K6923" s="30"/>
      <c r="L6923" s="2"/>
      <c r="M6923" s="15"/>
      <c r="N6923" s="11"/>
      <c r="O6923" s="11"/>
      <c r="P6923" s="11"/>
      <c r="Q6923" s="11"/>
      <c r="R6923" s="15"/>
      <c r="S6923" s="13"/>
      <c r="T6923" s="13"/>
      <c r="U6923" s="19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12"/>
      <c r="K6924" s="30"/>
      <c r="L6924" s="2"/>
      <c r="M6924" s="15"/>
      <c r="N6924" s="11"/>
      <c r="O6924" s="11"/>
      <c r="P6924" s="11"/>
      <c r="Q6924" s="11"/>
      <c r="R6924" s="15"/>
      <c r="S6924" s="13"/>
      <c r="T6924" s="13"/>
      <c r="U6924" s="19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12"/>
      <c r="K6925" s="30"/>
      <c r="L6925" s="2"/>
      <c r="M6925" s="15"/>
      <c r="N6925" s="11"/>
      <c r="O6925" s="11"/>
      <c r="P6925" s="11"/>
      <c r="Q6925" s="11"/>
      <c r="R6925" s="15"/>
      <c r="S6925" s="13"/>
      <c r="T6925" s="13"/>
      <c r="U6925" s="19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12"/>
      <c r="K6926" s="30"/>
      <c r="L6926" s="2"/>
      <c r="M6926" s="15"/>
      <c r="N6926" s="11"/>
      <c r="O6926" s="11"/>
      <c r="P6926" s="11"/>
      <c r="Q6926" s="11"/>
      <c r="R6926" s="15"/>
      <c r="S6926" s="13"/>
      <c r="T6926" s="13"/>
      <c r="U6926" s="19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12"/>
      <c r="K6927" s="30"/>
      <c r="L6927" s="2"/>
      <c r="M6927" s="15"/>
      <c r="N6927" s="11"/>
      <c r="O6927" s="11"/>
      <c r="P6927" s="11"/>
      <c r="Q6927" s="11"/>
      <c r="R6927" s="15"/>
      <c r="S6927" s="13"/>
      <c r="T6927" s="13"/>
      <c r="U6927" s="19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12"/>
      <c r="K6928" s="30"/>
      <c r="L6928" s="2"/>
      <c r="M6928" s="15"/>
      <c r="N6928" s="11"/>
      <c r="O6928" s="11"/>
      <c r="P6928" s="11"/>
      <c r="Q6928" s="11"/>
      <c r="R6928" s="15"/>
      <c r="S6928" s="13"/>
      <c r="T6928" s="13"/>
      <c r="U6928" s="19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12"/>
      <c r="K6929" s="30"/>
      <c r="L6929" s="2"/>
      <c r="M6929" s="15"/>
      <c r="N6929" s="11"/>
      <c r="O6929" s="11"/>
      <c r="P6929" s="11"/>
      <c r="Q6929" s="11"/>
      <c r="R6929" s="15"/>
      <c r="S6929" s="13"/>
      <c r="T6929" s="13"/>
      <c r="U6929" s="19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12"/>
      <c r="K6930" s="30"/>
      <c r="L6930" s="2"/>
      <c r="M6930" s="15"/>
      <c r="N6930" s="11"/>
      <c r="O6930" s="11"/>
      <c r="P6930" s="11"/>
      <c r="Q6930" s="11"/>
      <c r="R6930" s="15"/>
      <c r="S6930" s="13"/>
      <c r="T6930" s="13"/>
      <c r="U6930" s="19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12"/>
      <c r="K6931" s="30"/>
      <c r="L6931" s="2"/>
      <c r="M6931" s="15"/>
      <c r="N6931" s="11"/>
      <c r="O6931" s="11"/>
      <c r="P6931" s="11"/>
      <c r="Q6931" s="11"/>
      <c r="R6931" s="15"/>
      <c r="S6931" s="13"/>
      <c r="T6931" s="13"/>
      <c r="U6931" s="19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12"/>
      <c r="K6932" s="30"/>
      <c r="L6932" s="2"/>
      <c r="M6932" s="15"/>
      <c r="N6932" s="11"/>
      <c r="O6932" s="11"/>
      <c r="P6932" s="11"/>
      <c r="Q6932" s="11"/>
      <c r="R6932" s="15"/>
      <c r="S6932" s="13"/>
      <c r="T6932" s="13"/>
      <c r="U6932" s="19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12"/>
      <c r="K6933" s="30"/>
      <c r="L6933" s="2"/>
      <c r="M6933" s="15"/>
      <c r="N6933" s="11"/>
      <c r="O6933" s="11"/>
      <c r="P6933" s="11"/>
      <c r="Q6933" s="11"/>
      <c r="R6933" s="15"/>
      <c r="S6933" s="13"/>
      <c r="T6933" s="13"/>
      <c r="U6933" s="19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12"/>
      <c r="K6934" s="30"/>
      <c r="L6934" s="2"/>
      <c r="M6934" s="15"/>
      <c r="N6934" s="11"/>
      <c r="O6934" s="11"/>
      <c r="P6934" s="11"/>
      <c r="Q6934" s="11"/>
      <c r="R6934" s="15"/>
      <c r="S6934" s="13"/>
      <c r="T6934" s="13"/>
      <c r="U6934" s="19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12"/>
      <c r="K6935" s="30"/>
      <c r="L6935" s="2"/>
      <c r="M6935" s="15"/>
      <c r="N6935" s="11"/>
      <c r="O6935" s="11"/>
      <c r="P6935" s="11"/>
      <c r="Q6935" s="11"/>
      <c r="R6935" s="15"/>
      <c r="S6935" s="13"/>
      <c r="T6935" s="13"/>
      <c r="U6935" s="19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12"/>
      <c r="K6936" s="30"/>
      <c r="L6936" s="2"/>
      <c r="M6936" s="15"/>
      <c r="N6936" s="11"/>
      <c r="O6936" s="11"/>
      <c r="P6936" s="11"/>
      <c r="Q6936" s="11"/>
      <c r="R6936" s="15"/>
      <c r="S6936" s="13"/>
      <c r="T6936" s="13"/>
      <c r="U6936" s="19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12"/>
      <c r="K6937" s="30"/>
      <c r="L6937" s="2"/>
      <c r="M6937" s="15"/>
      <c r="N6937" s="11"/>
      <c r="O6937" s="11"/>
      <c r="P6937" s="11"/>
      <c r="Q6937" s="11"/>
      <c r="R6937" s="15"/>
      <c r="S6937" s="13"/>
      <c r="T6937" s="13"/>
      <c r="U6937" s="19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12"/>
      <c r="K6938" s="30"/>
      <c r="L6938" s="2"/>
      <c r="M6938" s="15"/>
      <c r="N6938" s="11"/>
      <c r="O6938" s="11"/>
      <c r="P6938" s="11"/>
      <c r="Q6938" s="11"/>
      <c r="R6938" s="15"/>
      <c r="S6938" s="13"/>
      <c r="T6938" s="13"/>
      <c r="U6938" s="19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12"/>
      <c r="K6939" s="30"/>
      <c r="L6939" s="2"/>
      <c r="M6939" s="15"/>
      <c r="N6939" s="11"/>
      <c r="O6939" s="11"/>
      <c r="P6939" s="11"/>
      <c r="Q6939" s="11"/>
      <c r="R6939" s="15"/>
      <c r="S6939" s="13"/>
      <c r="T6939" s="13"/>
      <c r="U6939" s="19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12"/>
      <c r="K6940" s="30"/>
      <c r="L6940" s="2"/>
      <c r="M6940" s="15"/>
      <c r="N6940" s="11"/>
      <c r="O6940" s="11"/>
      <c r="P6940" s="11"/>
      <c r="Q6940" s="11"/>
      <c r="R6940" s="15"/>
      <c r="S6940" s="13"/>
      <c r="T6940" s="13"/>
      <c r="U6940" s="19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12"/>
      <c r="K6941" s="30"/>
      <c r="L6941" s="2"/>
      <c r="M6941" s="15"/>
      <c r="N6941" s="11"/>
      <c r="O6941" s="11"/>
      <c r="P6941" s="11"/>
      <c r="Q6941" s="11"/>
      <c r="R6941" s="15"/>
      <c r="S6941" s="13"/>
      <c r="T6941" s="13"/>
      <c r="U6941" s="19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12"/>
      <c r="K6942" s="30"/>
      <c r="L6942" s="2"/>
      <c r="M6942" s="15"/>
      <c r="N6942" s="11"/>
      <c r="O6942" s="11"/>
      <c r="P6942" s="11"/>
      <c r="Q6942" s="11"/>
      <c r="R6942" s="15"/>
      <c r="S6942" s="13"/>
      <c r="T6942" s="13"/>
      <c r="U6942" s="19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12"/>
      <c r="K6943" s="30"/>
      <c r="L6943" s="2"/>
      <c r="M6943" s="15"/>
      <c r="N6943" s="11"/>
      <c r="O6943" s="11"/>
      <c r="P6943" s="11"/>
      <c r="Q6943" s="11"/>
      <c r="R6943" s="15"/>
      <c r="S6943" s="13"/>
      <c r="T6943" s="13"/>
      <c r="U6943" s="19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12"/>
      <c r="K6944" s="30"/>
      <c r="L6944" s="2"/>
      <c r="M6944" s="15"/>
      <c r="N6944" s="11"/>
      <c r="O6944" s="11"/>
      <c r="P6944" s="11"/>
      <c r="Q6944" s="11"/>
      <c r="R6944" s="15"/>
      <c r="S6944" s="13"/>
      <c r="T6944" s="13"/>
      <c r="U6944" s="19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12"/>
      <c r="K6945" s="30"/>
      <c r="L6945" s="2"/>
      <c r="M6945" s="15"/>
      <c r="N6945" s="11"/>
      <c r="O6945" s="11"/>
      <c r="P6945" s="11"/>
      <c r="Q6945" s="11"/>
      <c r="R6945" s="15"/>
      <c r="S6945" s="13"/>
      <c r="T6945" s="13"/>
      <c r="U6945" s="19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12"/>
      <c r="K6946" s="30"/>
      <c r="L6946" s="2"/>
      <c r="M6946" s="15"/>
      <c r="N6946" s="11"/>
      <c r="O6946" s="11"/>
      <c r="P6946" s="11"/>
      <c r="Q6946" s="11"/>
      <c r="R6946" s="15"/>
      <c r="S6946" s="13"/>
      <c r="T6946" s="13"/>
      <c r="U6946" s="19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12"/>
      <c r="K6947" s="30"/>
      <c r="L6947" s="2"/>
      <c r="M6947" s="15"/>
      <c r="N6947" s="11"/>
      <c r="O6947" s="11"/>
      <c r="P6947" s="11"/>
      <c r="Q6947" s="11"/>
      <c r="R6947" s="15"/>
      <c r="S6947" s="13"/>
      <c r="T6947" s="13"/>
      <c r="U6947" s="19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12"/>
      <c r="K6948" s="30"/>
      <c r="L6948" s="2"/>
      <c r="M6948" s="15"/>
      <c r="N6948" s="11"/>
      <c r="O6948" s="11"/>
      <c r="P6948" s="11"/>
      <c r="Q6948" s="11"/>
      <c r="R6948" s="15"/>
      <c r="S6948" s="13"/>
      <c r="T6948" s="13"/>
      <c r="U6948" s="19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12"/>
      <c r="K6949" s="30"/>
      <c r="L6949" s="2"/>
      <c r="M6949" s="15"/>
      <c r="N6949" s="11"/>
      <c r="O6949" s="11"/>
      <c r="P6949" s="11"/>
      <c r="Q6949" s="11"/>
      <c r="R6949" s="15"/>
      <c r="S6949" s="13"/>
      <c r="T6949" s="13"/>
      <c r="U6949" s="19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12"/>
      <c r="K6950" s="30"/>
      <c r="L6950" s="2"/>
      <c r="M6950" s="15"/>
      <c r="N6950" s="11"/>
      <c r="O6950" s="11"/>
      <c r="P6950" s="11"/>
      <c r="Q6950" s="11"/>
      <c r="R6950" s="15"/>
      <c r="S6950" s="13"/>
      <c r="T6950" s="13"/>
      <c r="U6950" s="19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12"/>
      <c r="K6951" s="30"/>
      <c r="L6951" s="2"/>
      <c r="M6951" s="15"/>
      <c r="N6951" s="11"/>
      <c r="O6951" s="11"/>
      <c r="P6951" s="11"/>
      <c r="Q6951" s="11"/>
      <c r="R6951" s="15"/>
      <c r="S6951" s="13"/>
      <c r="T6951" s="13"/>
      <c r="U6951" s="19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12"/>
      <c r="K6952" s="30"/>
      <c r="L6952" s="2"/>
      <c r="M6952" s="15"/>
      <c r="N6952" s="11"/>
      <c r="O6952" s="11"/>
      <c r="P6952" s="11"/>
      <c r="Q6952" s="11"/>
      <c r="R6952" s="15"/>
      <c r="S6952" s="13"/>
      <c r="T6952" s="13"/>
      <c r="U6952" s="19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12"/>
      <c r="K6953" s="30"/>
      <c r="L6953" s="2"/>
      <c r="M6953" s="15"/>
      <c r="N6953" s="11"/>
      <c r="O6953" s="11"/>
      <c r="P6953" s="11"/>
      <c r="Q6953" s="11"/>
      <c r="R6953" s="15"/>
      <c r="S6953" s="13"/>
      <c r="T6953" s="13"/>
      <c r="U6953" s="19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12"/>
      <c r="K6954" s="30"/>
      <c r="L6954" s="2"/>
      <c r="M6954" s="15"/>
      <c r="N6954" s="11"/>
      <c r="O6954" s="11"/>
      <c r="P6954" s="11"/>
      <c r="Q6954" s="11"/>
      <c r="R6954" s="15"/>
      <c r="S6954" s="13"/>
      <c r="T6954" s="13"/>
      <c r="U6954" s="19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12"/>
      <c r="K6955" s="30"/>
      <c r="L6955" s="2"/>
      <c r="M6955" s="15"/>
      <c r="N6955" s="11"/>
      <c r="O6955" s="11"/>
      <c r="P6955" s="11"/>
      <c r="Q6955" s="11"/>
      <c r="R6955" s="15"/>
      <c r="S6955" s="13"/>
      <c r="T6955" s="13"/>
      <c r="U6955" s="19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12"/>
      <c r="K6956" s="30"/>
      <c r="L6956" s="2"/>
      <c r="M6956" s="15"/>
      <c r="N6956" s="11"/>
      <c r="O6956" s="11"/>
      <c r="P6956" s="11"/>
      <c r="Q6956" s="11"/>
      <c r="R6956" s="15"/>
      <c r="S6956" s="13"/>
      <c r="T6956" s="13"/>
      <c r="U6956" s="19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12"/>
      <c r="K6957" s="30"/>
      <c r="L6957" s="2"/>
      <c r="M6957" s="15"/>
      <c r="N6957" s="11"/>
      <c r="O6957" s="11"/>
      <c r="P6957" s="11"/>
      <c r="Q6957" s="11"/>
      <c r="R6957" s="15"/>
      <c r="S6957" s="13"/>
      <c r="T6957" s="13"/>
      <c r="U6957" s="19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12"/>
      <c r="K6958" s="30"/>
      <c r="L6958" s="2"/>
      <c r="M6958" s="15"/>
      <c r="N6958" s="11"/>
      <c r="O6958" s="11"/>
      <c r="P6958" s="11"/>
      <c r="Q6958" s="11"/>
      <c r="R6958" s="15"/>
      <c r="S6958" s="13"/>
      <c r="T6958" s="13"/>
      <c r="U6958" s="19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12"/>
      <c r="K6959" s="30"/>
      <c r="L6959" s="2"/>
      <c r="M6959" s="15"/>
      <c r="N6959" s="11"/>
      <c r="O6959" s="11"/>
      <c r="P6959" s="11"/>
      <c r="Q6959" s="11"/>
      <c r="R6959" s="15"/>
      <c r="S6959" s="13"/>
      <c r="T6959" s="13"/>
      <c r="U6959" s="19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12"/>
      <c r="K6960" s="30"/>
      <c r="L6960" s="2"/>
      <c r="M6960" s="15"/>
      <c r="N6960" s="11"/>
      <c r="O6960" s="11"/>
      <c r="P6960" s="11"/>
      <c r="Q6960" s="11"/>
      <c r="R6960" s="15"/>
      <c r="S6960" s="13"/>
      <c r="T6960" s="13"/>
      <c r="U6960" s="19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12"/>
      <c r="K6961" s="30"/>
      <c r="L6961" s="2"/>
      <c r="M6961" s="15"/>
      <c r="N6961" s="11"/>
      <c r="O6961" s="11"/>
      <c r="P6961" s="11"/>
      <c r="Q6961" s="11"/>
      <c r="R6961" s="15"/>
      <c r="S6961" s="13"/>
      <c r="T6961" s="13"/>
      <c r="U6961" s="19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12"/>
      <c r="K6962" s="30"/>
      <c r="L6962" s="2"/>
      <c r="M6962" s="15"/>
      <c r="N6962" s="11"/>
      <c r="O6962" s="11"/>
      <c r="P6962" s="11"/>
      <c r="Q6962" s="11"/>
      <c r="R6962" s="15"/>
      <c r="S6962" s="13"/>
      <c r="T6962" s="13"/>
      <c r="U6962" s="19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12"/>
      <c r="K6963" s="30"/>
      <c r="L6963" s="2"/>
      <c r="M6963" s="15"/>
      <c r="N6963" s="11"/>
      <c r="O6963" s="11"/>
      <c r="P6963" s="11"/>
      <c r="Q6963" s="11"/>
      <c r="R6963" s="15"/>
      <c r="S6963" s="13"/>
      <c r="T6963" s="13"/>
      <c r="U6963" s="19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12"/>
      <c r="K6964" s="30"/>
      <c r="L6964" s="2"/>
      <c r="M6964" s="15"/>
      <c r="N6964" s="11"/>
      <c r="O6964" s="11"/>
      <c r="P6964" s="11"/>
      <c r="Q6964" s="11"/>
      <c r="R6964" s="15"/>
      <c r="S6964" s="13"/>
      <c r="T6964" s="13"/>
      <c r="U6964" s="19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12"/>
      <c r="K6965" s="30"/>
      <c r="L6965" s="2"/>
      <c r="M6965" s="15"/>
      <c r="N6965" s="11"/>
      <c r="O6965" s="11"/>
      <c r="P6965" s="11"/>
      <c r="Q6965" s="11"/>
      <c r="R6965" s="15"/>
      <c r="S6965" s="13"/>
      <c r="T6965" s="13"/>
      <c r="U6965" s="19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12"/>
      <c r="K6966" s="30"/>
      <c r="L6966" s="2"/>
      <c r="M6966" s="15"/>
      <c r="N6966" s="11"/>
      <c r="O6966" s="11"/>
      <c r="P6966" s="11"/>
      <c r="Q6966" s="11"/>
      <c r="R6966" s="15"/>
      <c r="S6966" s="13"/>
      <c r="T6966" s="13"/>
      <c r="U6966" s="19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12"/>
      <c r="K6967" s="30"/>
      <c r="L6967" s="2"/>
      <c r="M6967" s="15"/>
      <c r="N6967" s="11"/>
      <c r="O6967" s="11"/>
      <c r="P6967" s="11"/>
      <c r="Q6967" s="11"/>
      <c r="R6967" s="15"/>
      <c r="S6967" s="13"/>
      <c r="T6967" s="13"/>
      <c r="U6967" s="19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12"/>
      <c r="K6968" s="30"/>
      <c r="L6968" s="2"/>
      <c r="M6968" s="15"/>
      <c r="N6968" s="11"/>
      <c r="O6968" s="11"/>
      <c r="P6968" s="11"/>
      <c r="Q6968" s="11"/>
      <c r="R6968" s="15"/>
      <c r="S6968" s="13"/>
      <c r="T6968" s="13"/>
      <c r="U6968" s="19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12"/>
      <c r="K6969" s="30"/>
      <c r="L6969" s="2"/>
      <c r="M6969" s="15"/>
      <c r="N6969" s="11"/>
      <c r="O6969" s="11"/>
      <c r="P6969" s="11"/>
      <c r="Q6969" s="11"/>
      <c r="R6969" s="15"/>
      <c r="S6969" s="13"/>
      <c r="T6969" s="13"/>
      <c r="U6969" s="19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12"/>
      <c r="K6970" s="30"/>
      <c r="L6970" s="2"/>
      <c r="M6970" s="15"/>
      <c r="N6970" s="11"/>
      <c r="O6970" s="11"/>
      <c r="P6970" s="11"/>
      <c r="Q6970" s="11"/>
      <c r="R6970" s="15"/>
      <c r="S6970" s="13"/>
      <c r="T6970" s="13"/>
      <c r="U6970" s="19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12"/>
      <c r="K6971" s="30"/>
      <c r="L6971" s="2"/>
      <c r="M6971" s="15"/>
      <c r="N6971" s="11"/>
      <c r="O6971" s="11"/>
      <c r="P6971" s="11"/>
      <c r="Q6971" s="11"/>
      <c r="R6971" s="15"/>
      <c r="S6971" s="13"/>
      <c r="T6971" s="13"/>
      <c r="U6971" s="19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12"/>
      <c r="K6972" s="30"/>
      <c r="L6972" s="2"/>
      <c r="M6972" s="15"/>
      <c r="N6972" s="11"/>
      <c r="O6972" s="11"/>
      <c r="P6972" s="11"/>
      <c r="Q6972" s="11"/>
      <c r="R6972" s="15"/>
      <c r="S6972" s="13"/>
      <c r="T6972" s="13"/>
      <c r="U6972" s="19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12"/>
      <c r="K6973" s="30"/>
      <c r="L6973" s="2"/>
      <c r="M6973" s="15"/>
      <c r="N6973" s="11"/>
      <c r="O6973" s="11"/>
      <c r="P6973" s="11"/>
      <c r="Q6973" s="11"/>
      <c r="R6973" s="15"/>
      <c r="S6973" s="13"/>
      <c r="T6973" s="13"/>
      <c r="U6973" s="19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12"/>
      <c r="K6974" s="30"/>
      <c r="L6974" s="2"/>
      <c r="M6974" s="15"/>
      <c r="N6974" s="11"/>
      <c r="O6974" s="11"/>
      <c r="P6974" s="11"/>
      <c r="Q6974" s="11"/>
      <c r="R6974" s="15"/>
      <c r="S6974" s="13"/>
      <c r="T6974" s="13"/>
      <c r="U6974" s="19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12"/>
      <c r="K6975" s="30"/>
      <c r="L6975" s="2"/>
      <c r="M6975" s="15"/>
      <c r="N6975" s="11"/>
      <c r="O6975" s="11"/>
      <c r="P6975" s="11"/>
      <c r="Q6975" s="11"/>
      <c r="R6975" s="15"/>
      <c r="S6975" s="13"/>
      <c r="T6975" s="13"/>
      <c r="U6975" s="19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12"/>
      <c r="K6976" s="30"/>
      <c r="L6976" s="2"/>
      <c r="M6976" s="15"/>
      <c r="N6976" s="11"/>
      <c r="O6976" s="11"/>
      <c r="P6976" s="11"/>
      <c r="Q6976" s="11"/>
      <c r="R6976" s="15"/>
      <c r="S6976" s="13"/>
      <c r="T6976" s="13"/>
      <c r="U6976" s="19"/>
      <c r="V6976" s="13"/>
      <c r="W6976" s="4"/>
      <c r="X6976" s="30"/>
    </row>
  </sheetData>
  <conditionalFormatting sqref="D13">
    <cfRule type="expression" dxfId="14" priority="22">
      <formula>$M13&gt;0</formula>
    </cfRule>
  </conditionalFormatting>
  <conditionalFormatting sqref="A1473:X1799 W1293:X1293 W1800:X2618 A1800:H6976 A13:X1109 U1110:X1292 R1110:T1293 U1294:X1472 R1294:R1472 A1110:Q1472">
    <cfRule type="expression" dxfId="13" priority="20">
      <formula>$R13&gt;0</formula>
    </cfRule>
  </conditionalFormatting>
  <conditionalFormatting sqref="I2619:J6976">
    <cfRule type="expression" dxfId="12" priority="14">
      <formula>$R2619&gt;0</formula>
    </cfRule>
  </conditionalFormatting>
  <conditionalFormatting sqref="K2619:X6976">
    <cfRule type="expression" dxfId="11" priority="17">
      <formula>$R2619&gt;0</formula>
    </cfRule>
  </conditionalFormatting>
  <conditionalFormatting sqref="K1800:U2208">
    <cfRule type="expression" dxfId="10" priority="11">
      <formula>$R1800&gt;0</formula>
    </cfRule>
  </conditionalFormatting>
  <conditionalFormatting sqref="I1800:J2208">
    <cfRule type="expression" dxfId="9" priority="10">
      <formula>$R1800&gt;0</formula>
    </cfRule>
  </conditionalFormatting>
  <conditionalFormatting sqref="V1800:V2208">
    <cfRule type="expression" dxfId="8" priority="9">
      <formula>$R1800&gt;0</formula>
    </cfRule>
  </conditionalFormatting>
  <conditionalFormatting sqref="K2209:U2345">
    <cfRule type="expression" dxfId="7" priority="8">
      <formula>$R2209&gt;0</formula>
    </cfRule>
  </conditionalFormatting>
  <conditionalFormatting sqref="I2209:J2345">
    <cfRule type="expression" dxfId="6" priority="7">
      <formula>$R2209&gt;0</formula>
    </cfRule>
  </conditionalFormatting>
  <conditionalFormatting sqref="V2209:V2345">
    <cfRule type="expression" dxfId="5" priority="6">
      <formula>$R2209&gt;0</formula>
    </cfRule>
  </conditionalFormatting>
  <conditionalFormatting sqref="K2346:U2618">
    <cfRule type="expression" dxfId="4" priority="5">
      <formula>$R2346&gt;0</formula>
    </cfRule>
  </conditionalFormatting>
  <conditionalFormatting sqref="I2346:J2618">
    <cfRule type="expression" dxfId="3" priority="4">
      <formula>$R2346&gt;0</formula>
    </cfRule>
  </conditionalFormatting>
  <conditionalFormatting sqref="V2346:V2618">
    <cfRule type="expression" dxfId="2" priority="3">
      <formula>$R2346&gt;0</formula>
    </cfRule>
  </conditionalFormatting>
  <conditionalFormatting sqref="U1293:V1293">
    <cfRule type="expression" dxfId="1" priority="2">
      <formula>$R1293&gt;0</formula>
    </cfRule>
  </conditionalFormatting>
  <conditionalFormatting sqref="S1294:T1472">
    <cfRule type="expression" dxfId="0" priority="1">
      <formula>$R1294&gt;0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ignoredErrors>
    <ignoredError sqref="C74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2025-05-09T17:57:12Z</dcterms:modified>
</cp:coreProperties>
</file>